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23040" windowHeight="8235" activeTab="0"/>
  </bookViews>
  <sheets>
    <sheet name="REKAPITULACE" sheetId="4" r:id="rId1"/>
    <sheet name="SO01 Příjezdová komunikace rek" sheetId="1" r:id="rId2"/>
    <sheet name="SO01 a) - Komunikace " sheetId="2" r:id="rId3"/>
    <sheet name="SO01 b) - Ochrana stáv. sítí" sheetId="3" r:id="rId4"/>
    <sheet name="SO02 Odvodnění komunikace" sheetId="5" r:id="rId5"/>
    <sheet name="SO03 Veřejné osvětlení" sheetId="6" r:id="rId6"/>
    <sheet name="SO04 Retenční nádrž" sheetId="7" r:id="rId7"/>
    <sheet name="VRON" sheetId="8" r:id="rId8"/>
  </sheets>
  <externalReferences>
    <externalReference r:id="rId11"/>
    <externalReference r:id="rId12"/>
  </externalReferences>
  <definedNames>
    <definedName name="_xlnm._FilterDatabase" localSheetId="2" hidden="1">'SO01 a) - Komunikace '!$C$96:$K$316</definedName>
    <definedName name="_xlnm._FilterDatabase" localSheetId="3" hidden="1">'SO01 b) - Ochrana stáv. sítí'!$C$95:$K$172</definedName>
    <definedName name="CenaCelkem" localSheetId="6">#REF!</definedName>
    <definedName name="CenaCelkem">#REF!</definedName>
    <definedName name="CenaCelkemBezDPH" localSheetId="6">#REF!</definedName>
    <definedName name="CenaCelkemBezDPH">#REF!</definedName>
    <definedName name="cisloobjektu" localSheetId="6">#REF!</definedName>
    <definedName name="cisloobjektu">#REF!</definedName>
    <definedName name="CisloRozpoctu" localSheetId="6">'[1]Krycí list'!$C$2</definedName>
    <definedName name="CisloRozpoctu">'[2]Krycí list'!$C$2</definedName>
    <definedName name="cislostavby" localSheetId="6">'[1]Krycí list'!$A$7</definedName>
    <definedName name="cislostavby">'[2]Krycí list'!$A$7</definedName>
    <definedName name="CisloStavebnihoRozpoctu" localSheetId="6">#REF!</definedName>
    <definedName name="CisloStavebnihoRozpoctu">#REF!</definedName>
    <definedName name="dadresa" localSheetId="6">#REF!</definedName>
    <definedName name="dadresa">#REF!</definedName>
    <definedName name="dmisto" localSheetId="6">#REF!</definedName>
    <definedName name="dmisto">#REF!</definedName>
    <definedName name="DPHSni" localSheetId="6">#REF!</definedName>
    <definedName name="DPHSni">#REF!</definedName>
    <definedName name="DPHZakl" localSheetId="6">#REF!</definedName>
    <definedName name="DPHZakl">#REF!</definedName>
    <definedName name="Excel_BuiltIn_Print_Area" localSheetId="0">'REKAPITULACE'!#REF!</definedName>
    <definedName name="Mena" localSheetId="6">#REF!</definedName>
    <definedName name="Mena">#REF!</definedName>
    <definedName name="MistoStavby" localSheetId="6">#REF!</definedName>
    <definedName name="MistoStavby">#REF!</definedName>
    <definedName name="nazevobjektu" localSheetId="6">#REF!</definedName>
    <definedName name="nazevobjektu">#REF!</definedName>
    <definedName name="NazevRozpoctu" localSheetId="6">'[1]Krycí list'!$D$2</definedName>
    <definedName name="NazevRozpoctu">'[2]Krycí list'!$D$2</definedName>
    <definedName name="nazevstavby" localSheetId="6">'[1]Krycí list'!$C$7</definedName>
    <definedName name="nazevstavby">'[2]Krycí list'!$C$7</definedName>
    <definedName name="NazevStavebnihoRozpoctu" localSheetId="6">#REF!</definedName>
    <definedName name="NazevStavebnihoRozpoctu">#REF!</definedName>
    <definedName name="oadresa" localSheetId="6">#REF!</definedName>
    <definedName name="oadresa">#REF!</definedName>
    <definedName name="_xlnm.Print_Area" localSheetId="0">'REKAPITULACE'!$A$1:$E$17</definedName>
    <definedName name="_xlnm.Print_Area" localSheetId="2">'SO01 a) - Komunikace '!$C$4:$J$40,'SO01 a) - Komunikace '!$C$46:$J$74,'SO01 a) - Komunikace '!$C$80:$K$316</definedName>
    <definedName name="_xlnm.Print_Area" localSheetId="3">'SO01 b) - Ochrana stáv. sítí'!$C$4:$J$40,'SO01 b) - Ochrana stáv. sítí'!$C$46:$J$73,'SO01 b) - Ochrana stáv. sítí'!$C$79:$K$172</definedName>
    <definedName name="_xlnm.Print_Area" localSheetId="1">'SO01 Příjezdová komunikace rek'!$D$4:$AO$33,'SO01 Příjezdová komunikace rek'!$C$39:$AQ$56</definedName>
    <definedName name="_xlnm.Print_Area" localSheetId="4">'SO02 Odvodnění komunikace'!$A$1:$S$32</definedName>
    <definedName name="_xlnm.Print_Area" localSheetId="6">'SO04 Retenční nádrž'!$A$1:$U$91</definedName>
    <definedName name="padresa" localSheetId="6">#REF!</definedName>
    <definedName name="padresa">#REF!</definedName>
    <definedName name="pdic" localSheetId="6">#REF!</definedName>
    <definedName name="pdic">#REF!</definedName>
    <definedName name="pico" localSheetId="6">#REF!</definedName>
    <definedName name="pico">#REF!</definedName>
    <definedName name="pmisto" localSheetId="6">#REF!</definedName>
    <definedName name="pmisto">#REF!</definedName>
    <definedName name="PocetMJ" localSheetId="6">#REF!</definedName>
    <definedName name="PocetMJ">#REF!</definedName>
    <definedName name="PoptavkaID" localSheetId="6">#REF!</definedName>
    <definedName name="PoptavkaID">#REF!</definedName>
    <definedName name="pPSC" localSheetId="6">#REF!</definedName>
    <definedName name="pPSC">#REF!</definedName>
    <definedName name="Projektant" localSheetId="6">#REF!</definedName>
    <definedName name="Projektant">#REF!</definedName>
    <definedName name="SazbaDPH1" localSheetId="6">'[1]Krycí list'!$C$30</definedName>
    <definedName name="SazbaDPH1">'[2]Krycí list'!$C$30</definedName>
    <definedName name="SazbaDPH2" localSheetId="6">'[1]Krycí list'!$C$32</definedName>
    <definedName name="SazbaDPH2">'[2]Krycí list'!$C$32</definedName>
    <definedName name="SloupecCC" localSheetId="6">#REF!</definedName>
    <definedName name="SloupecCC">#REF!</definedName>
    <definedName name="SloupecCisloPol" localSheetId="6">#REF!</definedName>
    <definedName name="SloupecCisloPol">#REF!</definedName>
    <definedName name="SloupecJC" localSheetId="6">#REF!</definedName>
    <definedName name="SloupecJC">#REF!</definedName>
    <definedName name="SloupecMJ" localSheetId="6">#REF!</definedName>
    <definedName name="SloupecMJ">#REF!</definedName>
    <definedName name="SloupecMnozstvi" localSheetId="6">#REF!</definedName>
    <definedName name="SloupecMnozstvi">#REF!</definedName>
    <definedName name="SloupecNazPol" localSheetId="6">#REF!</definedName>
    <definedName name="SloupecNazPol">#REF!</definedName>
    <definedName name="SloupecPC" localSheetId="6">#REF!</definedName>
    <definedName name="SloupecPC">#REF!</definedName>
    <definedName name="Vypracoval" localSheetId="6">#REF!</definedName>
    <definedName name="Vypracoval">#REF!</definedName>
    <definedName name="ZakladDPHSni" localSheetId="6">#REF!</definedName>
    <definedName name="ZakladDPHSni">#REF!</definedName>
    <definedName name="ZakladDPHZakl" localSheetId="6">#REF!</definedName>
    <definedName name="ZakladDPHZakl">#REF!</definedName>
    <definedName name="Zaokrouhleni" localSheetId="6">#REF!</definedName>
    <definedName name="Zaokrouhleni">#REF!</definedName>
    <definedName name="Zhotovitel" localSheetId="6">#REF!</definedName>
    <definedName name="Zhotovitel">#REF!</definedName>
    <definedName name="_xlnm.Print_Titles" localSheetId="1">'SO01 Příjezdová komunikace rek'!$49:$49</definedName>
    <definedName name="_xlnm.Print_Titles" localSheetId="2">'SO01 a) - Komunikace '!$96:$96</definedName>
    <definedName name="_xlnm.Print_Titles" localSheetId="3">'SO01 b) - Ochrana stáv. sítí'!$95:$95</definedName>
    <definedName name="_xlnm.Print_Titles" localSheetId="5">'SO03 Veřejné osvětlení'!$11:$11</definedName>
  </definedNames>
  <calcPr calcId="125725"/>
</workbook>
</file>

<file path=xl/sharedStrings.xml><?xml version="1.0" encoding="utf-8"?>
<sst xmlns="http://schemas.openxmlformats.org/spreadsheetml/2006/main" count="4627" uniqueCount="1039">
  <si>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</si>
  <si>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</si>
  <si>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</si>
  <si>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</si>
  <si>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</si>
  <si>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</si>
  <si>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</si>
  <si>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{65d4b125-cbc1-4d30-bc86-bfe1dc7179a8}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</si>
  <si>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</si>
  <si>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</si>
  <si>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</si>
  <si>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</si>
  <si>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</si>
  <si>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</si>
  <si>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</si>
  <si>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</si>
  <si>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</si>
  <si>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</si>
  <si>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</si>
  <si>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Příjezdová komunikace</t>
  </si>
  <si>
    <t>KSO:</t>
  </si>
  <si>
    <t>CC-CZ:</t>
  </si>
  <si>
    <t>Místo:</t>
  </si>
  <si>
    <t>Odry</t>
  </si>
  <si>
    <t>Datum:</t>
  </si>
  <si>
    <t>27. 3. 2018</t>
  </si>
  <si>
    <t>Zadavatel:</t>
  </si>
  <si>
    <t>IČ:</t>
  </si>
  <si>
    <t>Město Odry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</si>
  <si>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</si>
  <si>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</si>
  <si>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</si>
  <si>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</si>
  <si>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</si>
  <si>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</si>
  <si>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</si>
  <si>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</si>
  <si>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</si>
  <si>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</si>
  <si>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</si>
  <si>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</si>
  <si>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</si>
  <si>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</si>
  <si>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</si>
  <si>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</si>
  <si>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</si>
  <si>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</si>
  <si>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</si>
  <si>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</si>
  <si>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</si>
  <si>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</si>
  <si>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</si>
  <si>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</si>
  <si>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</si>
  <si>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</si>
  <si>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</si>
  <si>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</si>
  <si>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</si>
  <si>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</si>
  <si>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</si>
  <si>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</si>
  <si>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</si>
  <si>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</si>
  <si>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</si>
  <si>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</si>
  <si>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</si>
  <si>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</si>
  <si>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</si>
  <si>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</si>
  <si>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</si>
  <si>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</si>
  <si>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</si>
  <si>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</si>
  <si>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</si>
  <si>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</t>
  </si>
  <si>
    <t>STA</t>
  </si>
  <si>
    <t>1</t>
  </si>
  <si>
    <t>{307fe717-1695-45a1-9449-1b5e0034d1c7}</t>
  </si>
  <si>
    <t>2</t>
  </si>
  <si>
    <t>Komunikace - větev A</t>
  </si>
  <si>
    <t>Soupis</t>
  </si>
  <si>
    <t>{27bf505f-e81d-4750-bc55-d94ccd5cd8e9}</t>
  </si>
  <si>
    <t>/</t>
  </si>
  <si>
    <t xml:space="preserve">Komunikace </t>
  </si>
  <si>
    <t>3</t>
  </si>
  <si>
    <t>{54a7b89c-6fc0-4435-8c04-2a8b58ed08aa}</t>
  </si>
  <si>
    <t>Ochrana stávajících sítí</t>
  </si>
  <si>
    <t>{258fe8c1-85a2-4b19-8e5c-d61904a24710}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</si>
  <si>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</si>
  <si>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</si>
  <si>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</si>
  <si>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</si>
  <si>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</si>
  <si>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</si>
  <si>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</si>
  <si>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015 - Komunikace</t>
  </si>
  <si>
    <t>Soupis:</t>
  </si>
  <si>
    <t>SO 15.1 - Komunikace - větev A</t>
  </si>
  <si>
    <t>Úroveň 3: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</si>
  <si>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</si>
  <si>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</si>
  <si>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</si>
  <si>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</si>
  <si>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</si>
  <si>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</si>
  <si>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</si>
  <si>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</si>
  <si>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</si>
  <si>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</si>
  <si>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</si>
  <si>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</si>
  <si>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</si>
  <si>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</si>
  <si>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</si>
  <si>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</si>
  <si>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</si>
  <si>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</si>
  <si>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</si>
  <si>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</si>
  <si>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</si>
  <si>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</si>
  <si>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</si>
  <si>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</si>
  <si>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</si>
  <si>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</si>
  <si>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</si>
  <si>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</si>
  <si>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</si>
  <si>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</si>
  <si>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</si>
  <si>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</si>
  <si>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</si>
  <si>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</si>
  <si>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</si>
  <si>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</si>
  <si>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2018 01</t>
  </si>
  <si>
    <t>4</t>
  </si>
  <si>
    <t>1023962304</t>
  </si>
  <si>
    <t>VV</t>
  </si>
  <si>
    <t>"Výkresy č. 1, 2, 3, 6, 9, 10</t>
  </si>
  <si>
    <t>1100,00</t>
  </si>
  <si>
    <t>122202202-1</t>
  </si>
  <si>
    <t>Odkopávky a prokopávky nezapažené pro silnice objemu do 1000 m3 v hornině tř. 3 - výměnná vrstva</t>
  </si>
  <si>
    <t>816906082</t>
  </si>
  <si>
    <t>"výměnná vrstva  2x 250mm, pod chodníky 250mm</t>
  </si>
  <si>
    <t>1741,00*0,25*2</t>
  </si>
  <si>
    <t>346,00*0,25*1</t>
  </si>
  <si>
    <t>Součet</t>
  </si>
  <si>
    <t>122202209</t>
  </si>
  <si>
    <t>Příplatek k odkopávkám a prokopávkám pro silnice v hornině tř. 3 za lepivost</t>
  </si>
  <si>
    <t>-1882703681</t>
  </si>
  <si>
    <t>122202209-1</t>
  </si>
  <si>
    <t>Příplatek k odkopávkám a prokopávkám pro silnice v hornině tř. 3 za lepivost - výměnná vrstva</t>
  </si>
  <si>
    <t>142846364</t>
  </si>
  <si>
    <t>5</t>
  </si>
  <si>
    <t>131201101</t>
  </si>
  <si>
    <t>Hloubení jam nezapažených v hornině tř. 3 objemu do 100 m3</t>
  </si>
  <si>
    <t>1673731994</t>
  </si>
  <si>
    <t>"výkop pro trativodní Š -4x"  1,00*1,00*1,20*4</t>
  </si>
  <si>
    <t>"jáma pro horskou vpusť  2,20*1,60*1,70"  6,00</t>
  </si>
  <si>
    <t>6</t>
  </si>
  <si>
    <t>131201109</t>
  </si>
  <si>
    <t>Příplatek za lepivost u hloubení jam nezapažených v hornině tř. 3</t>
  </si>
  <si>
    <t>1518376610</t>
  </si>
  <si>
    <t>7</t>
  </si>
  <si>
    <t>132201101</t>
  </si>
  <si>
    <t>Hloubení rýh š do 600 mm v hornině tř. 3 objemu do 100 m3</t>
  </si>
  <si>
    <t>-1641695487</t>
  </si>
  <si>
    <t>"žebro trativodu" 169,00*0,50*0,50</t>
  </si>
  <si>
    <t>"přípojka vpusti" 15,00*0,60*1,20</t>
  </si>
  <si>
    <t>8</t>
  </si>
  <si>
    <t>132201109</t>
  </si>
  <si>
    <t>Příplatek za lepivost k hloubení rýh š do 600 mm v hornině tř. 3</t>
  </si>
  <si>
    <t>-2014502688</t>
  </si>
  <si>
    <t>9</t>
  </si>
  <si>
    <t>162701105</t>
  </si>
  <si>
    <t>Vodorovné přemístění do 10000 m výkopku/sypaniny z horniny tř. 1 až 4</t>
  </si>
  <si>
    <t>-2089915810</t>
  </si>
  <si>
    <t>"výkopy celkem" 1100,00+10,80+53,05</t>
  </si>
  <si>
    <t>"odečet zeminy pro ohumusování 450,00m2  v tl. 0,15m  "  -450,00*0,15</t>
  </si>
  <si>
    <t>"odečet zeminy pro zásyp dle pol.č. 174101101" -5,40</t>
  </si>
  <si>
    <t>"odečet zeminy pro obsyp přípojkového potrubí dle pol.č. 175111101" -4,50</t>
  </si>
  <si>
    <t>Mezisoučet</t>
  </si>
  <si>
    <t>"součinitel nakypření 1,30" 1086,45*1,30</t>
  </si>
  <si>
    <t>10</t>
  </si>
  <si>
    <t>162701105-1</t>
  </si>
  <si>
    <t>Vodorovné přemístění do 10000 m výkopku/sypaniny z horniny tř. 1 až 4 - výměnná vrstva</t>
  </si>
  <si>
    <t>-1335919198</t>
  </si>
  <si>
    <t>"součinitel nakypření 1,30" 957,00*1,30</t>
  </si>
  <si>
    <t>11</t>
  </si>
  <si>
    <t>171101121</t>
  </si>
  <si>
    <t>Uložení sypaniny z hornin nesoudržných kamenitých do násypů zhutněných</t>
  </si>
  <si>
    <t>-741426613</t>
  </si>
  <si>
    <t>"zásyp ŠD"  100,00</t>
  </si>
  <si>
    <t>12</t>
  </si>
  <si>
    <t>M</t>
  </si>
  <si>
    <t>58344199</t>
  </si>
  <si>
    <t>štěrkodrť frakce 0-63</t>
  </si>
  <si>
    <t>t</t>
  </si>
  <si>
    <t>327728556</t>
  </si>
  <si>
    <t>100*2 'Přepočtené koeficientem množství</t>
  </si>
  <si>
    <t>13</t>
  </si>
  <si>
    <t>171201201</t>
  </si>
  <si>
    <t>Uložení sypaniny na skládky</t>
  </si>
  <si>
    <t>-1938680269</t>
  </si>
  <si>
    <t>"dle pol.č. 162701105" 1086,45</t>
  </si>
  <si>
    <t>14</t>
  </si>
  <si>
    <t>171201201-1</t>
  </si>
  <si>
    <t>Uložení sypaniny na skládky - výměnná vrstva</t>
  </si>
  <si>
    <t>394715655</t>
  </si>
  <si>
    <t>171201211</t>
  </si>
  <si>
    <t>Poplatek za uložení stavebního odpadu - zeminy a kameniva na skládce</t>
  </si>
  <si>
    <t>-1963124854</t>
  </si>
  <si>
    <t>1086,45*1,8 'Přepočtené koeficientem množství</t>
  </si>
  <si>
    <t>16</t>
  </si>
  <si>
    <t>171201211-1</t>
  </si>
  <si>
    <t>Poplatek za uložení stavebního odpadu - zeminy a kameniva na skládce - výměnná vrstva</t>
  </si>
  <si>
    <t>-77468100</t>
  </si>
  <si>
    <t>957*1,8 'Přepočtené koeficientem množství</t>
  </si>
  <si>
    <t>17</t>
  </si>
  <si>
    <t>174101101</t>
  </si>
  <si>
    <t>Zásyp jam, šachet rýh nebo kolem objektů sypaninou se zhutněním</t>
  </si>
  <si>
    <t>26524124</t>
  </si>
  <si>
    <t>"přípojka vpusti" 15,00*0,60*(1,20-0,10-0,50)</t>
  </si>
  <si>
    <t>18</t>
  </si>
  <si>
    <t>175111101</t>
  </si>
  <si>
    <t>Obsypání potrubí ručně sypaninou bez prohození sítem, uloženou do 3 m</t>
  </si>
  <si>
    <t>1059048055</t>
  </si>
  <si>
    <t>"přípojka vpusti" 15,00*0,60*0,50</t>
  </si>
  <si>
    <t>19</t>
  </si>
  <si>
    <t>-1114291757</t>
  </si>
  <si>
    <t>"Výkresy č. 1, 2, 3, 7, 9, 10</t>
  </si>
  <si>
    <t>"obsyp trativodní Š - 4x"  1,00*1,00*(1,20-0,10)*4</t>
  </si>
  <si>
    <t>"odečet výtlaku trativodní Š -4x"  -(3,14*0,212*0,212*1,10)*4</t>
  </si>
  <si>
    <t>20</t>
  </si>
  <si>
    <t>58337344</t>
  </si>
  <si>
    <t>štěrkopísek frakce 0-32</t>
  </si>
  <si>
    <t>2105392180</t>
  </si>
  <si>
    <t>3,779*2 'Přepočtené koeficientem množství</t>
  </si>
  <si>
    <t>175111109</t>
  </si>
  <si>
    <t>Příplatek k obsypání potrubí za ruční prohození sypaninysítem, uložené do 3 m</t>
  </si>
  <si>
    <t>-93334082</t>
  </si>
  <si>
    <t>22</t>
  </si>
  <si>
    <t>181102302</t>
  </si>
  <si>
    <t>Úprava pláně v zářezech se zhutněním</t>
  </si>
  <si>
    <t>m2</t>
  </si>
  <si>
    <t>2040632344</t>
  </si>
  <si>
    <t>"Výkresy č. 1, 2, 3, 8, 9, 10</t>
  </si>
  <si>
    <t>1741,50+346,00</t>
  </si>
  <si>
    <t>23</t>
  </si>
  <si>
    <t>181301102</t>
  </si>
  <si>
    <t>Rozprostření ornice tl vrstvy do 150 mm pl do 500 m2 v rovině nebo ve svahu do 1:5</t>
  </si>
  <si>
    <t>-16483718</t>
  </si>
  <si>
    <t>"Výkresy č. 1, 2</t>
  </si>
  <si>
    <t>450,00</t>
  </si>
  <si>
    <t>24</t>
  </si>
  <si>
    <t>181411131</t>
  </si>
  <si>
    <t>Založení parkového trávníku výsevem plochy do 1000 m2 v rovině a ve svahu do 1:5</t>
  </si>
  <si>
    <t>1178474635</t>
  </si>
  <si>
    <t>25</t>
  </si>
  <si>
    <t>00572410</t>
  </si>
  <si>
    <t>osivo směs travní parková</t>
  </si>
  <si>
    <t>kg</t>
  </si>
  <si>
    <t>-1009999109</t>
  </si>
  <si>
    <t>450*0,015 'Přepočtené koeficientem množství</t>
  </si>
  <si>
    <t>26</t>
  </si>
  <si>
    <t>182201101-1</t>
  </si>
  <si>
    <t>Svahování příkopů</t>
  </si>
  <si>
    <t>-1993433182</t>
  </si>
  <si>
    <t>"Výkresy č. 1, 2, 10</t>
  </si>
  <si>
    <t>"svahování příkopu"  225,00</t>
  </si>
  <si>
    <t>Zakládání</t>
  </si>
  <si>
    <t>27</t>
  </si>
  <si>
    <t>211561111</t>
  </si>
  <si>
    <t>Výplň odvodňovacích žeber nebo trativodů kamenivem hrubým drceným frakce 4 až 16 mm</t>
  </si>
  <si>
    <t>-2059811964</t>
  </si>
  <si>
    <t>"obsyp trativodu ŠD fr. 8-16mm</t>
  </si>
  <si>
    <t>169,00*0,50*0,45</t>
  </si>
  <si>
    <t>28</t>
  </si>
  <si>
    <t>211971110</t>
  </si>
  <si>
    <t>Zřízení opláštění žeber nebo trativodů geotextilií v rýze nebo zářezu sklonu do 1:2</t>
  </si>
  <si>
    <t>-671096420</t>
  </si>
  <si>
    <t>"obalení drenážního žebra geotextilií 300 g/m2 - 2m2/1bm</t>
  </si>
  <si>
    <t>169,00*2,00</t>
  </si>
  <si>
    <t>29</t>
  </si>
  <si>
    <t>69311068</t>
  </si>
  <si>
    <t>geotextilie netkaná  300g/m2</t>
  </si>
  <si>
    <t>510792163</t>
  </si>
  <si>
    <t>338*1,02 'Přepočtené koeficientem množství</t>
  </si>
  <si>
    <t>30</t>
  </si>
  <si>
    <t>212572121</t>
  </si>
  <si>
    <t>Lože pro trativody z kameniva drobného těženého</t>
  </si>
  <si>
    <t>519129115</t>
  </si>
  <si>
    <t>169,00*0,50*0,05</t>
  </si>
  <si>
    <t>31</t>
  </si>
  <si>
    <t>212755214</t>
  </si>
  <si>
    <t>Trativody z drenážních trubek plastových flexibilních D 100 mm bez lože</t>
  </si>
  <si>
    <t>m</t>
  </si>
  <si>
    <t>-719257631</t>
  </si>
  <si>
    <t>169,00</t>
  </si>
  <si>
    <t>Vodorovné konstrukce</t>
  </si>
  <si>
    <t>32</t>
  </si>
  <si>
    <t>451573111</t>
  </si>
  <si>
    <t>Lože pod potrubí otevřený výkop ze štěrkopísku</t>
  </si>
  <si>
    <t>828358067</t>
  </si>
  <si>
    <t>"Výkresy č. 1, 2, 3, 11</t>
  </si>
  <si>
    <t>15,00*0,60*0,10</t>
  </si>
  <si>
    <t>Komunikace pozemní</t>
  </si>
  <si>
    <t>33</t>
  </si>
  <si>
    <t>564861111</t>
  </si>
  <si>
    <t>Podklad ze štěrkodrtě ŠD tl 200 mm</t>
  </si>
  <si>
    <t>1050757970</t>
  </si>
  <si>
    <t>"Výkresy č. 1, 2, 6, 9</t>
  </si>
  <si>
    <t>"ŠDB fr. 0-63 - asfaltová komunikace</t>
  </si>
  <si>
    <t>1690,00+172,00*0,30</t>
  </si>
  <si>
    <t>"ŠDA fr. 0-63 - chodník zámková dlažba</t>
  </si>
  <si>
    <t>346,00</t>
  </si>
  <si>
    <t>34</t>
  </si>
  <si>
    <t>564871111-1</t>
  </si>
  <si>
    <t>Podklad ze štěrkodrtě ŠD tl 250 mm fr. 0-63, výměnná vrstva</t>
  </si>
  <si>
    <t>23456150</t>
  </si>
  <si>
    <t>1741,50*2+346,00*1</t>
  </si>
  <si>
    <t>35</t>
  </si>
  <si>
    <t>565155111-1</t>
  </si>
  <si>
    <t>Asfaltový beton vrstva podkladní ACP 16+ tl 70 mm š do 3 m</t>
  </si>
  <si>
    <t>-12521538</t>
  </si>
  <si>
    <t xml:space="preserve">"Výkresy č. 1, 2, 6, 9, </t>
  </si>
  <si>
    <t>1690,00+172,00*0,05</t>
  </si>
  <si>
    <t>36</t>
  </si>
  <si>
    <t>567122112</t>
  </si>
  <si>
    <t>Podklad ze směsi stmelené cementem SC C 8/10 (KSC I) tl 130 mm</t>
  </si>
  <si>
    <t>300161426</t>
  </si>
  <si>
    <t>"směs stmelená cementem AC C8/10 130 mm ( KSC)</t>
  </si>
  <si>
    <t>1690,00+172,00*0,15</t>
  </si>
  <si>
    <t>37</t>
  </si>
  <si>
    <t>569851111</t>
  </si>
  <si>
    <t>Zpevnění krajnic štěrkodrtí tl 150 mm</t>
  </si>
  <si>
    <t>536837695</t>
  </si>
  <si>
    <t>"Výkresy č. 1, 2, 6,9</t>
  </si>
  <si>
    <t>172,00*0,50</t>
  </si>
  <si>
    <t>38</t>
  </si>
  <si>
    <t>573191111</t>
  </si>
  <si>
    <t>Postřik infiltrační kationaktivní emulzí v množství 1 kg/m2</t>
  </si>
  <si>
    <t>1790148019</t>
  </si>
  <si>
    <t>39</t>
  </si>
  <si>
    <t>573231114</t>
  </si>
  <si>
    <t>Postřik živičný spojovací ze silniční emulze v množství 1,00 kg/m2</t>
  </si>
  <si>
    <t>-1325985785</t>
  </si>
  <si>
    <t>1690,00</t>
  </si>
  <si>
    <t>40</t>
  </si>
  <si>
    <t>577144131-1</t>
  </si>
  <si>
    <t>Asfaltový beton vrstva obrusná ACO 11S tř. I tl 50 mm š do 3 m z modifikovaného asfaltu</t>
  </si>
  <si>
    <t>-1601455693</t>
  </si>
  <si>
    <t>41</t>
  </si>
  <si>
    <t>596211123</t>
  </si>
  <si>
    <t>Kladení zámkové dlažby komunikací pro pěší tl 60 mm skupiny B pl přes 300 m2</t>
  </si>
  <si>
    <t>1320364850</t>
  </si>
  <si>
    <t>42</t>
  </si>
  <si>
    <t>59245021.1</t>
  </si>
  <si>
    <t>dlažba zámková betonová 20x20x6 cm přírodní šedá</t>
  </si>
  <si>
    <t>-415726668</t>
  </si>
  <si>
    <t>43</t>
  </si>
  <si>
    <t>59245006.1</t>
  </si>
  <si>
    <t>dlažba zámková betonová základní pro nevidomé 20 x 10 x 6 cm červená</t>
  </si>
  <si>
    <t>-1439168184</t>
  </si>
  <si>
    <t>44</t>
  </si>
  <si>
    <t>596211124</t>
  </si>
  <si>
    <t>Příplatek za kombinaci dvou barev u kladení betonových dlažeb komunikací pro pěší tl 60 mm skupiny B</t>
  </si>
  <si>
    <t>937413388</t>
  </si>
  <si>
    <t>45</t>
  </si>
  <si>
    <t>597161111</t>
  </si>
  <si>
    <t>Rigol dlážděný do lože z betonu tl 100 mm z lomového kamene</t>
  </si>
  <si>
    <t>18634504</t>
  </si>
  <si>
    <t>"Výkresy č. 1, 2" 6,00</t>
  </si>
  <si>
    <t>Úpravy povrchů, podlahy a osazování výplní</t>
  </si>
  <si>
    <t>46</t>
  </si>
  <si>
    <t>915241111</t>
  </si>
  <si>
    <t>Bezpečnostní barevný povrch vozovek červený pro podklad asfaltový</t>
  </si>
  <si>
    <t>-293108167</t>
  </si>
  <si>
    <t>"Výkresy č. 1, 13"  54,00</t>
  </si>
  <si>
    <t>Trubní vedení</t>
  </si>
  <si>
    <t>47</t>
  </si>
  <si>
    <t>871350330</t>
  </si>
  <si>
    <t>Montáž kanalizačního potrubí hladkého plnostěnného SN 16 z polypropylenu DN 200</t>
  </si>
  <si>
    <t>-1855481250</t>
  </si>
  <si>
    <t>48</t>
  </si>
  <si>
    <t>28617095</t>
  </si>
  <si>
    <t>trubka kanalizační PP plnostěnná třívrstvá DN 200 SN 16</t>
  </si>
  <si>
    <t>778784446</t>
  </si>
  <si>
    <t>49</t>
  </si>
  <si>
    <t>894812201</t>
  </si>
  <si>
    <t>Revizní a čistící šachta z PP šachtové dno DN 425/150 průtočné</t>
  </si>
  <si>
    <t>kus</t>
  </si>
  <si>
    <t>2146960029</t>
  </si>
  <si>
    <t>"Výkresy č. 1, 2, 3, 12</t>
  </si>
  <si>
    <t>50</t>
  </si>
  <si>
    <t>894812231</t>
  </si>
  <si>
    <t>Revizní a čistící šachta z PP DN 425 šachtová roura korugovaná bez hrdla světlé hloubky 1500 mm</t>
  </si>
  <si>
    <t>-899661483</t>
  </si>
  <si>
    <t>51</t>
  </si>
  <si>
    <t>894812249</t>
  </si>
  <si>
    <t>Příplatek k rourám revizní a čistící šachty z PP DN 425 za uříznutí šachtové roury</t>
  </si>
  <si>
    <t>-1544274939</t>
  </si>
  <si>
    <t>52</t>
  </si>
  <si>
    <t>894812262</t>
  </si>
  <si>
    <t>Revizní a čistící šachta z PP DN 425 poklop litinový plný do teleskopické trubky pro zatížení  40 t</t>
  </si>
  <si>
    <t>1200831086</t>
  </si>
  <si>
    <t>53</t>
  </si>
  <si>
    <t>895R-01</t>
  </si>
  <si>
    <t>Vpust kanalizační horská prefabrikovaná 1600x1000mm s mříží</t>
  </si>
  <si>
    <t>-2134577539</t>
  </si>
  <si>
    <t>"kompletní prefabrikovaná vpusť vč. mříže a rámu, vč. podkladní betonové desky 1,9*1,3*0,10 m</t>
  </si>
  <si>
    <t>"vpusť osazená stupadly při výrobě</t>
  </si>
  <si>
    <t>"vpusť opatřena otvor pro potrubí přítoku a odtoku při výrobě dle PD</t>
  </si>
  <si>
    <t>Ostatní konstrukce a práce, bourání</t>
  </si>
  <si>
    <t>54</t>
  </si>
  <si>
    <t>912211111</t>
  </si>
  <si>
    <t>Montáž směrového sloupku silničního plastového prosté uložení bez betonového základu</t>
  </si>
  <si>
    <t>-1379734882</t>
  </si>
  <si>
    <t>"Výkresy č. 1, 13</t>
  </si>
  <si>
    <t>"sloupek směrový Z11c + Z11d"  1+1</t>
  </si>
  <si>
    <t>55</t>
  </si>
  <si>
    <t>40445158</t>
  </si>
  <si>
    <t>sloupek silniční  směrový plastový 1200mm</t>
  </si>
  <si>
    <t>-827281342</t>
  </si>
  <si>
    <t>56</t>
  </si>
  <si>
    <t>914111111</t>
  </si>
  <si>
    <t>Montáž svislé dopravní značky do velikosti 1 m2 objímkami na sloupek nebo konzolu</t>
  </si>
  <si>
    <t>1253648300</t>
  </si>
  <si>
    <t>57</t>
  </si>
  <si>
    <t>404-1</t>
  </si>
  <si>
    <t>dopravní značka P4</t>
  </si>
  <si>
    <t>918753129</t>
  </si>
  <si>
    <t>58</t>
  </si>
  <si>
    <t>404-2</t>
  </si>
  <si>
    <t>dopravní značka C1, P6, P7</t>
  </si>
  <si>
    <t>-336967314</t>
  </si>
  <si>
    <t>"C1" 2</t>
  </si>
  <si>
    <t>"P6" 1</t>
  </si>
  <si>
    <t>"P7" 1</t>
  </si>
  <si>
    <t>59</t>
  </si>
  <si>
    <t>404-3</t>
  </si>
  <si>
    <t>dopravní značka P8, E9</t>
  </si>
  <si>
    <t>629150205</t>
  </si>
  <si>
    <t>"P8" 1+1</t>
  </si>
  <si>
    <t>"E9" 1</t>
  </si>
  <si>
    <t>60</t>
  </si>
  <si>
    <t>404-4</t>
  </si>
  <si>
    <t>dopravní značka IP11c</t>
  </si>
  <si>
    <t>618892102</t>
  </si>
  <si>
    <t>61</t>
  </si>
  <si>
    <t>914511112</t>
  </si>
  <si>
    <t>Montáž sloupku dopravních značek délky do 3,5 m s betonovým základem a patkou</t>
  </si>
  <si>
    <t>1364044329</t>
  </si>
  <si>
    <t>62</t>
  </si>
  <si>
    <t>40445225</t>
  </si>
  <si>
    <t>sloupek Zn pro dopravní značku D 60mm v 350mm</t>
  </si>
  <si>
    <t>-172776219</t>
  </si>
  <si>
    <t>63</t>
  </si>
  <si>
    <t>915111111</t>
  </si>
  <si>
    <t>Vodorovné dopravní značení dělící čáry souvislé š 125 mm základní bílá barva</t>
  </si>
  <si>
    <t>1978782723</t>
  </si>
  <si>
    <t>108,00+10,00+2,00+26,00</t>
  </si>
  <si>
    <t>64</t>
  </si>
  <si>
    <t>915121121</t>
  </si>
  <si>
    <t>Vodorovné dopravní značení vodící čáry přerušované š 250 mm základní bíllá barva</t>
  </si>
  <si>
    <t>620506690</t>
  </si>
  <si>
    <t>"značení V7b, V10d"  85,00+8,00+6,00</t>
  </si>
  <si>
    <t>65</t>
  </si>
  <si>
    <t>915131111</t>
  </si>
  <si>
    <t>Vodorovné dopravní značení přechody pro chodce, šipky, symboly základní bílá barva</t>
  </si>
  <si>
    <t>-1344638449</t>
  </si>
  <si>
    <t>"značení V5"  8,00</t>
  </si>
  <si>
    <t>66</t>
  </si>
  <si>
    <t>916131112-1</t>
  </si>
  <si>
    <t>Osazení silničního obrubníku betonového ležatého bez boční opěry do lože z betonu prostého - přídlažba</t>
  </si>
  <si>
    <t>-1261129119</t>
  </si>
  <si>
    <t>"osazení obrub do betonu C 20/25-XF4"  180,00</t>
  </si>
  <si>
    <t>67</t>
  </si>
  <si>
    <t>592-01</t>
  </si>
  <si>
    <t>betonová přídlažba 50x25x10 cm</t>
  </si>
  <si>
    <t>2083167474</t>
  </si>
  <si>
    <t>68</t>
  </si>
  <si>
    <t>916131213-1</t>
  </si>
  <si>
    <t>Osazení silničního obrubníku betonového stojatého s boční opěrou do lože z betonu prostého</t>
  </si>
  <si>
    <t>1500660905</t>
  </si>
  <si>
    <t>"osazení obrub do betonu C 20/25-XF4"  174,00+3,00+1,00+2,00</t>
  </si>
  <si>
    <t>69</t>
  </si>
  <si>
    <t>59217031</t>
  </si>
  <si>
    <t>obrubník betonový silniční 100 x 15 x 25 cm</t>
  </si>
  <si>
    <t>1071644224</t>
  </si>
  <si>
    <t>70</t>
  </si>
  <si>
    <t>59217029</t>
  </si>
  <si>
    <t>obrubník betonový silniční nájezdový 100x15x15 cm</t>
  </si>
  <si>
    <t>-1647251696</t>
  </si>
  <si>
    <t>71</t>
  </si>
  <si>
    <t>59217027</t>
  </si>
  <si>
    <t>obrubník betonový silniční nájezdový 25x15x15 cm</t>
  </si>
  <si>
    <t>-495780878</t>
  </si>
  <si>
    <t>"levý"  2,00</t>
  </si>
  <si>
    <t>"pravý" 1,00</t>
  </si>
  <si>
    <t>72</t>
  </si>
  <si>
    <t>916231213-1</t>
  </si>
  <si>
    <t>Osazení chodníkového obrubníku betonového stojatého s boční opěrou do lože z betonu prostého</t>
  </si>
  <si>
    <t>-1184525527</t>
  </si>
  <si>
    <t>"osazení obrub do betonu C 16/20"  178,00</t>
  </si>
  <si>
    <t>73</t>
  </si>
  <si>
    <t>59217016</t>
  </si>
  <si>
    <t>obrubník betonový chodníkový 100x8x25 cm</t>
  </si>
  <si>
    <t>-156541680</t>
  </si>
  <si>
    <t>74</t>
  </si>
  <si>
    <t>916991121</t>
  </si>
  <si>
    <t>Lože pod obrubníky, krajníky nebo obruby z dlažebních kostek z betonu prostého</t>
  </si>
  <si>
    <t>-1341065052</t>
  </si>
  <si>
    <t>180,00*0,40*0,10</t>
  </si>
  <si>
    <t>75</t>
  </si>
  <si>
    <t>919726122</t>
  </si>
  <si>
    <t>Geotextilie pro ochranu, separaci a filtraci netkaná měrná hmotnost do 300 g/m2</t>
  </si>
  <si>
    <t>642196560</t>
  </si>
  <si>
    <t>1741,60+346,00</t>
  </si>
  <si>
    <t>2087,6*1,1 'Přepočtené koeficientem množství</t>
  </si>
  <si>
    <t>76</t>
  </si>
  <si>
    <t>935112211</t>
  </si>
  <si>
    <t>Osazení příkopového žlabu do betonu tl 100 mm z betonových tvárnic š 800 mm</t>
  </si>
  <si>
    <t>-721876347</t>
  </si>
  <si>
    <t>"osazení do beton. lože  C20/25-XF3"  150,00</t>
  </si>
  <si>
    <t>77</t>
  </si>
  <si>
    <t>592-27</t>
  </si>
  <si>
    <t>žlabovka betonová TBV-Q600-90</t>
  </si>
  <si>
    <t>-1745642595</t>
  </si>
  <si>
    <t>78</t>
  </si>
  <si>
    <t>9R991</t>
  </si>
  <si>
    <t>Statická zatěžovací zkouška zemní pláně</t>
  </si>
  <si>
    <t>1896524402</t>
  </si>
  <si>
    <t>"Výkresy č. 1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</si>
  <si>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</si>
  <si>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</si>
  <si>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</si>
  <si>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</si>
  <si>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</si>
  <si>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-716391987</t>
  </si>
  <si>
    <t>M - Práce a dodávky M</t>
  </si>
  <si>
    <t xml:space="preserve">    23-M - Montáže potrubí</t>
  </si>
  <si>
    <t xml:space="preserve">    46-M - Zemní práce při extr.mont.pracích</t>
  </si>
  <si>
    <t>130001101</t>
  </si>
  <si>
    <t>Příplatek za ztížení vykopávky v blízkosti podzemního vedení</t>
  </si>
  <si>
    <t>-426269421</t>
  </si>
  <si>
    <t>" v blízkosti a kolem stávajícího vedení - 50% " 64,00*0,50</t>
  </si>
  <si>
    <t>132201201</t>
  </si>
  <si>
    <t>Hloubení rýh š do 2000 mm v hornině tř. 3 objemu do 100 m3</t>
  </si>
  <si>
    <t>-530544540</t>
  </si>
  <si>
    <t>"výkop pro vodovodní potrubí" 16,00*1,50*2,00</t>
  </si>
  <si>
    <t>"výkop pro telekom kabely" 16,00*1,00*1,00</t>
  </si>
  <si>
    <t>132201209</t>
  </si>
  <si>
    <t>Příplatek za lepivost k hloubení rýh š do 2000 mm v hornině tř. 3</t>
  </si>
  <si>
    <t>799644656</t>
  </si>
  <si>
    <t>161101101</t>
  </si>
  <si>
    <t>Svislé přemístění výkopku z horniny tř. 1 až 4 hl výkopu do 2,5 m</t>
  </si>
  <si>
    <t>610255825</t>
  </si>
  <si>
    <t>162301101</t>
  </si>
  <si>
    <t>Vodorovné přemístění do 500 m výkopku/sypaniny z horniny tř. 1 až 4</t>
  </si>
  <si>
    <t>-59600339</t>
  </si>
  <si>
    <t xml:space="preserve">"přesun zásypového a obsypového matriálu" </t>
  </si>
  <si>
    <t>47,40</t>
  </si>
  <si>
    <t>-668299644</t>
  </si>
  <si>
    <t>167101101</t>
  </si>
  <si>
    <t>Nakládání výkopku z hornin tř. 1 až 4 do 100 m3</t>
  </si>
  <si>
    <t>-352393923</t>
  </si>
  <si>
    <t>1923834137</t>
  </si>
  <si>
    <t>-1150763267</t>
  </si>
  <si>
    <t>64*1,8 'Přepočtené koeficientem množství</t>
  </si>
  <si>
    <t>-1848885101</t>
  </si>
  <si>
    <t>"výkop pro vodovodní potrubí" 16,00*1,50*(2,00-0,10-0,60)</t>
  </si>
  <si>
    <t>"výkop pro telekom kabely" 16,00*1,00*(1,00-0,10-0,40)</t>
  </si>
  <si>
    <t>-94316484</t>
  </si>
  <si>
    <t>39,2*2 'Přepočtené koeficientem množství</t>
  </si>
  <si>
    <t>1952339993</t>
  </si>
  <si>
    <t>"obsyp vodovodního potrubí štěrkopískem fr. 0-32" 16,00*1,50*0,60</t>
  </si>
  <si>
    <t>"odečet výtlaku chráničky" -3,14*0,125*0,125*12,00</t>
  </si>
  <si>
    <t>"obsyp chrániček pro telekom kabely pískem fr. 0-4 " 16,00*1,00*0,40</t>
  </si>
  <si>
    <t>-362886661</t>
  </si>
  <si>
    <t>13,811*2 'Přepočtené koeficientem množství</t>
  </si>
  <si>
    <t>58337311</t>
  </si>
  <si>
    <t xml:space="preserve">štěrkopísek frakce 0-4 </t>
  </si>
  <si>
    <t>2096992236</t>
  </si>
  <si>
    <t>6,4*2 'Přepočtené koeficientem množství</t>
  </si>
  <si>
    <t>451573111-1</t>
  </si>
  <si>
    <t>Lože pod potrubí otevřený výkop z písku</t>
  </si>
  <si>
    <t>1524839514</t>
  </si>
  <si>
    <t>"lože pod potrubí vody"  16,00*1,50*0,10</t>
  </si>
  <si>
    <t>"lože pod kabelové chráničky"  16,00*1,00*0,10</t>
  </si>
  <si>
    <t>857261131</t>
  </si>
  <si>
    <t>Montáž litinových tvarovek jednoosých hrdlových otevřený výkop s integrovaným těsněním DN 100</t>
  </si>
  <si>
    <t>-392522491</t>
  </si>
  <si>
    <t>797410016</t>
  </si>
  <si>
    <t>spojka hrdlo - hrdlo DN 100 (104-132) (např. Synoflex )</t>
  </si>
  <si>
    <t>1108841573</t>
  </si>
  <si>
    <t>"opravná spojka pro dopojení nového potubí na potrubí stáv. vodovodu " 2</t>
  </si>
  <si>
    <t>871251141</t>
  </si>
  <si>
    <t>Montáž potrubí z PE100 SDR 11 otevřený výkop svařovaných na tupo D 110 x 10,0 mm</t>
  </si>
  <si>
    <t>2103049373</t>
  </si>
  <si>
    <t>28613531</t>
  </si>
  <si>
    <t>potrubí třívrstvé PE100 RC SDR11, 110x10,0 dl 12 m</t>
  </si>
  <si>
    <t>-1254451187</t>
  </si>
  <si>
    <t>871361151</t>
  </si>
  <si>
    <t>Montáž potrubí z PE100 SDR 17 otevřený výkop svařovaných na tupo D 250 x 14,8 mm</t>
  </si>
  <si>
    <t>285706775</t>
  </si>
  <si>
    <t>28613628</t>
  </si>
  <si>
    <t>potrubí  PE100  SDR 17 250x14,8 dl. 12 m</t>
  </si>
  <si>
    <t>-1087846530</t>
  </si>
  <si>
    <t>"chránička"  13,00</t>
  </si>
  <si>
    <t>899722114</t>
  </si>
  <si>
    <t>Krytí potrubí z plastů výstražnou fólií z PVC 40 cm</t>
  </si>
  <si>
    <t>-318208268</t>
  </si>
  <si>
    <t>899913143</t>
  </si>
  <si>
    <t>Uzavírací manžeta chráničky potrubí DN 100 x 250</t>
  </si>
  <si>
    <t>-1543735633</t>
  </si>
  <si>
    <t>998276101</t>
  </si>
  <si>
    <t>Přesun hmot pro trubní vedení z trub z plastických hmot otevřený výkop</t>
  </si>
  <si>
    <t>-1280275940</t>
  </si>
  <si>
    <t>Práce a dodávky M</t>
  </si>
  <si>
    <t>23-M</t>
  </si>
  <si>
    <t>Montáže potrubí</t>
  </si>
  <si>
    <t>230R02</t>
  </si>
  <si>
    <t>Ostatní montážní práce na potrubí vodovodu</t>
  </si>
  <si>
    <t>kpl</t>
  </si>
  <si>
    <t>-298307365</t>
  </si>
  <si>
    <t>"POPIS:</t>
  </si>
  <si>
    <t>"součinnost se správcem sítě, znefunkčnění vodovodu,</t>
  </si>
  <si>
    <t>"opětovné uvedení vodovodu do provozu, tlaková zkouška, proplach, předání díla správci sítě vč. zápisu</t>
  </si>
  <si>
    <t>230R61</t>
  </si>
  <si>
    <t>Demontáž stáv. vodovodního potrubí DN 100</t>
  </si>
  <si>
    <t>-1308566856</t>
  </si>
  <si>
    <t>"rozpojení vodovodního potrubí - 2x, demontáž v dl. 12m "  12,00</t>
  </si>
  <si>
    <t>230200118-1</t>
  </si>
  <si>
    <t>Nasunutí potrubní sekce do chráničky DN 100 ( vč. středících prvků )</t>
  </si>
  <si>
    <t>1466863623</t>
  </si>
  <si>
    <t>46-M</t>
  </si>
  <si>
    <t>Zemní práce při extr.mont.pracích</t>
  </si>
  <si>
    <t>460490014</t>
  </si>
  <si>
    <t>Krytí kabelů výstražnou fólií šířky 40 cm</t>
  </si>
  <si>
    <t>1195554038</t>
  </si>
  <si>
    <t>16,00*2</t>
  </si>
  <si>
    <t>460510054</t>
  </si>
  <si>
    <t>Kabelové prostupy z trub plastových do rýhy bez obsypu, průměru do 10 cm</t>
  </si>
  <si>
    <t>-715369656</t>
  </si>
  <si>
    <t>"osazení volné kabelové chráničky do výkopu"  16,00</t>
  </si>
  <si>
    <t>792.6</t>
  </si>
  <si>
    <t>trubka ohebná ( např. KOPOFLEX ) D 110 rudá</t>
  </si>
  <si>
    <t>256</t>
  </si>
  <si>
    <t>-1301720292</t>
  </si>
  <si>
    <t>460R01</t>
  </si>
  <si>
    <t>Osazení a dodávka půlené chráničky ( např. KOPOHLAV ) na stáv. kabelové vedení D 110</t>
  </si>
  <si>
    <t>749167757</t>
  </si>
  <si>
    <t>460R02</t>
  </si>
  <si>
    <t>Ostatní montážní práce na kabelovém vedení</t>
  </si>
  <si>
    <t>89294612</t>
  </si>
  <si>
    <t>"součinnost se správcem kabelové sítě, koordinace prací,  přítomnost správce sítě na stavbě,</t>
  </si>
  <si>
    <t>"předání díla správci sítě vč. zápisu</t>
  </si>
  <si>
    <t>SO 01</t>
  </si>
  <si>
    <t>a)</t>
  </si>
  <si>
    <t>b)</t>
  </si>
  <si>
    <t xml:space="preserve">a) - Komunikace </t>
  </si>
  <si>
    <t>b) - Ochrana stávajících sítí</t>
  </si>
  <si>
    <t>Příjezdová komunikace větev A - ROZPOČET</t>
  </si>
  <si>
    <t>OZN.</t>
  </si>
  <si>
    <r>
      <rPr>
        <b/>
        <sz val="10"/>
        <rFont val="Arial"/>
        <family val="2"/>
      </rPr>
      <t>Dílčí rozpočty</t>
    </r>
    <r>
      <rPr>
        <sz val="10"/>
        <rFont val="Arial"/>
        <family val="2"/>
      </rPr>
      <t xml:space="preserve">           (v Kč bez DPH)</t>
    </r>
  </si>
  <si>
    <r>
      <rPr>
        <b/>
        <sz val="10"/>
        <rFont val="Arial"/>
        <family val="2"/>
      </rPr>
      <t>Cena celkem SO</t>
    </r>
    <r>
      <rPr>
        <sz val="10"/>
        <rFont val="Arial"/>
        <family val="2"/>
      </rPr>
      <t xml:space="preserve">         (v Kč bez DPH)</t>
    </r>
  </si>
  <si>
    <t xml:space="preserve">Příjezdová komunikace </t>
  </si>
  <si>
    <t>X</t>
  </si>
  <si>
    <t>z toho</t>
  </si>
  <si>
    <t>x</t>
  </si>
  <si>
    <t>SO 02</t>
  </si>
  <si>
    <t>Odvodnění komunikace</t>
  </si>
  <si>
    <t>SO 03</t>
  </si>
  <si>
    <t>Veřejné osvětlení</t>
  </si>
  <si>
    <t>SO 04</t>
  </si>
  <si>
    <t>Retenční nádrž RN2</t>
  </si>
  <si>
    <t>VRON</t>
  </si>
  <si>
    <t xml:space="preserve">Vedlejší rozpočtové náklady a ostatní náklady </t>
  </si>
  <si>
    <t>CELKEM</t>
  </si>
  <si>
    <t>Kč</t>
  </si>
  <si>
    <t>cena celkem bez DPH</t>
  </si>
  <si>
    <t>cena včetně 21% DPH</t>
  </si>
  <si>
    <t xml:space="preserve">Položkový rozpočet </t>
  </si>
  <si>
    <t>#TypZaznamu#</t>
  </si>
  <si>
    <t>S:</t>
  </si>
  <si>
    <t>SO02</t>
  </si>
  <si>
    <t>celkem</t>
  </si>
  <si>
    <t>P.č.</t>
  </si>
  <si>
    <t>Číslo položky</t>
  </si>
  <si>
    <t>Název položky</t>
  </si>
  <si>
    <t>množství</t>
  </si>
  <si>
    <t>cena / MJ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</si>
  <si>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</si>
  <si>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</si>
  <si>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</si>
  <si>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</si>
  <si>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</si>
  <si>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</si>
  <si>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</si>
  <si>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</si>
  <si>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</si>
  <si>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</si>
  <si>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</si>
  <si>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</si>
  <si>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</si>
  <si>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119001412</t>
  </si>
  <si>
    <t>Dočasné zajištění kanalizačního plast.potrubí DN 200-500</t>
  </si>
  <si>
    <t>800-1</t>
  </si>
  <si>
    <t>RTS</t>
  </si>
  <si>
    <t>POL1_</t>
  </si>
  <si>
    <t>119001421</t>
  </si>
  <si>
    <t>Dočasné zajištění kabelů - do počtu 3 kabelů</t>
  </si>
  <si>
    <t>120001101</t>
  </si>
  <si>
    <t>Příplatek za ztížení vykopávky v blízkosti vedení</t>
  </si>
  <si>
    <t>132201211</t>
  </si>
  <si>
    <t>Hloubení rýh š.do 200 cm hor.3 do 100 m3,</t>
  </si>
  <si>
    <t>POL1_1</t>
  </si>
  <si>
    <t>151101101</t>
  </si>
  <si>
    <t>Pažení a rozepření stěn rýh - příložné - hl. do 2m</t>
  </si>
  <si>
    <t>151101111</t>
  </si>
  <si>
    <t>Odstranění pažení stěn rýh - příložné - hl. do 2 m</t>
  </si>
  <si>
    <t>181301101</t>
  </si>
  <si>
    <t>Rozprostření zeminy, rovina, tl. do 10 cm do 500m2 vč.osetí trávou</t>
  </si>
  <si>
    <t>Příplatek za lepivost - hloubení rýh 200cm v hor.3</t>
  </si>
  <si>
    <t>Vlastní</t>
  </si>
  <si>
    <t>162201102</t>
  </si>
  <si>
    <t>Vodorovné přemístění výkopku z hor.1-4 do 50 m</t>
  </si>
  <si>
    <t>Zásyp jam, rýh, šachet se zhutněním</t>
  </si>
  <si>
    <t>175101101</t>
  </si>
  <si>
    <t>Obsyp potrubí bez prohození sypaniny</t>
  </si>
  <si>
    <t>451572111</t>
  </si>
  <si>
    <t>Lože pod potrubí z kameniva těženého 0 - 4 mm</t>
  </si>
  <si>
    <t>583372130</t>
  </si>
  <si>
    <t>Písek kopaný</t>
  </si>
  <si>
    <t>POL3_1</t>
  </si>
  <si>
    <t>721b</t>
  </si>
  <si>
    <t>Dešťová kanalizace</t>
  </si>
  <si>
    <t>721242110</t>
  </si>
  <si>
    <t>Horská vpusť dodávka vč.montáže</t>
  </si>
  <si>
    <t>800-721</t>
  </si>
  <si>
    <t>Sondy - zjištění trasy stávající kanalizace</t>
  </si>
  <si>
    <t xml:space="preserve">ks    </t>
  </si>
  <si>
    <t>721177330</t>
  </si>
  <si>
    <t>Potrubí PP UR2  D 300</t>
  </si>
  <si>
    <t>POL1_7</t>
  </si>
  <si>
    <t>87PC002</t>
  </si>
  <si>
    <t>Výměna stáv.kanalizace D300 vč.potrubí PP UR2</t>
  </si>
  <si>
    <t>894411111</t>
  </si>
  <si>
    <t>Revizní šachta DN1000 dodávka a montáž</t>
  </si>
  <si>
    <t>87PC00</t>
  </si>
  <si>
    <t>Napojení na stáv.kanalizaci</t>
  </si>
  <si>
    <t>ks</t>
  </si>
  <si>
    <t>D96</t>
  </si>
  <si>
    <t>Přesuny suti a vybouraných hmot</t>
  </si>
  <si>
    <t>979082219</t>
  </si>
  <si>
    <t>Příplatek za dopravu suti po suchu za další 1 km - 10km</t>
  </si>
  <si>
    <t xml:space="preserve">m3    </t>
  </si>
  <si>
    <t>822-1</t>
  </si>
  <si>
    <t>979081111</t>
  </si>
  <si>
    <t>Odvoz zeminy na skládku do 1 km</t>
  </si>
  <si>
    <t>801-3</t>
  </si>
  <si>
    <t>Včetně naložení na dopravní prostředek a složení na skládku, bez poplatku za skládku.</t>
  </si>
  <si>
    <t>POP</t>
  </si>
  <si>
    <t>979990001</t>
  </si>
  <si>
    <t>Poplatek za skládku zeminy</t>
  </si>
  <si>
    <t>END</t>
  </si>
  <si>
    <t>ROZPOČET</t>
  </si>
  <si>
    <t>Nové veřejné osvětlení větev A na parc. 1520/58 a 1515 v k.ú.Odry</t>
  </si>
  <si>
    <t>Objednatel:</t>
  </si>
  <si>
    <t>Zhotovitel:</t>
  </si>
  <si>
    <t>Zpracovatel:</t>
  </si>
  <si>
    <t>Náklady z rozpočtu</t>
  </si>
  <si>
    <t>PSV - Práce a dodávky PSV</t>
  </si>
  <si>
    <t xml:space="preserve">    741 - Elektroinstalace - silnoproud</t>
  </si>
  <si>
    <t>741810002</t>
  </si>
  <si>
    <t>Celková prohlídka elektrického rozvodu a zařízení do 500 000,- Kč</t>
  </si>
  <si>
    <t xml:space="preserve">    21-M - Elektromontáže</t>
  </si>
  <si>
    <t>210100151</t>
  </si>
  <si>
    <t>Ukončení kabelů smršťovací záklopkou nebo páskou se zapojením bez letování žíly do 4x16 mm2</t>
  </si>
  <si>
    <t>1214847</t>
  </si>
  <si>
    <t>KABELOVA KONCOVKA 4X 6-25 /14540124/</t>
  </si>
  <si>
    <t>210120101</t>
  </si>
  <si>
    <t>Montáž pojistkových patron do 60 A se styčným kroužkem</t>
  </si>
  <si>
    <t>34523415</t>
  </si>
  <si>
    <t>vložka pojistková E27 normální 2410 6A</t>
  </si>
  <si>
    <t>210202013</t>
  </si>
  <si>
    <t>Montáž svítidlo výbojkové průmyslové stropní na výložník</t>
  </si>
  <si>
    <t>34874304</t>
  </si>
  <si>
    <t>Svítidlo LED silniční SL 80/40.002, Streeetlight 80W, s možností řízeného zdroje</t>
  </si>
  <si>
    <t>210204011</t>
  </si>
  <si>
    <t>Montáž stožárů osvětlení ocelových samostatně stojících délky do 12 m</t>
  </si>
  <si>
    <t>31674069</t>
  </si>
  <si>
    <t>stožár osvětlovací uliční 133/89/60 Pz v 8m</t>
  </si>
  <si>
    <t>102456</t>
  </si>
  <si>
    <t>210204101</t>
  </si>
  <si>
    <t>Montáž výložníků osvětlení jednoramenných nástěnných hmotnosti přes 35 kg</t>
  </si>
  <si>
    <t>34844471</t>
  </si>
  <si>
    <t>výložník obloukový pro svítidlo  jednoduchý</t>
  </si>
  <si>
    <t>210204201</t>
  </si>
  <si>
    <t>Montáž elektrovýzbroje stožárů osvětlení 1 okruh</t>
  </si>
  <si>
    <t>10.549.213</t>
  </si>
  <si>
    <t>Svorka stožárová výzbroj 1 poj.</t>
  </si>
  <si>
    <t>KS</t>
  </si>
  <si>
    <t>210220022</t>
  </si>
  <si>
    <t>Montáž uzemňovacího vedení vodičů FeZn pomocí svorek v zemi drátem do 10 mm ve městské zástavbě</t>
  </si>
  <si>
    <t>35441073</t>
  </si>
  <si>
    <t>drát D 10mm FeZn</t>
  </si>
  <si>
    <t>210220301</t>
  </si>
  <si>
    <t>Montáž svorek hromosvodných se 2 šrouby</t>
  </si>
  <si>
    <t>35441895</t>
  </si>
  <si>
    <t>svorka připojovací k připojení kovových částí</t>
  </si>
  <si>
    <t>210220302</t>
  </si>
  <si>
    <t>Montáž svorek hromosvodných se 3 a více šrouby</t>
  </si>
  <si>
    <t>35442037</t>
  </si>
  <si>
    <t>svorka uzemnění nerez křížová</t>
  </si>
  <si>
    <t>210813011</t>
  </si>
  <si>
    <t>Montáž kabel Cu plný kulatý do 1 kV 3x1,5 až 6 mm2 uložený pevně (CYKY)</t>
  </si>
  <si>
    <t>34111030</t>
  </si>
  <si>
    <t>kabel silový s Cu jádrem 1 kV 3x1,5mm2</t>
  </si>
  <si>
    <t>210902011</t>
  </si>
  <si>
    <t>Montáž kabelu Al do 1 kV plný kulatý průřezu 4x16 mm2 uložených volně (AYKY)</t>
  </si>
  <si>
    <t>34112316</t>
  </si>
  <si>
    <t>kabel silový s Al jádrem 1 kV 4x16mm2</t>
  </si>
  <si>
    <t>210950101</t>
  </si>
  <si>
    <t>Další štítek označovací na kabel</t>
  </si>
  <si>
    <t>120458</t>
  </si>
  <si>
    <t>460010024</t>
  </si>
  <si>
    <t>Vytyčení trasy vedení kabelového podzemního v zastavěném prostoru</t>
  </si>
  <si>
    <t>km</t>
  </si>
  <si>
    <t>460050003</t>
  </si>
  <si>
    <t>Hloubení nezapažených jam pro stožáry jednoduché délky do 8 m na rovině ručně v hornině tř 3</t>
  </si>
  <si>
    <t>460071003</t>
  </si>
  <si>
    <t>Hloubení nezapažených jam strojně v hornině tř 3</t>
  </si>
  <si>
    <t>460080034</t>
  </si>
  <si>
    <t>Základové konstrukce ze ŽB tř. C 20/25</t>
  </si>
  <si>
    <t>460150163</t>
  </si>
  <si>
    <t>Hloubení kabelových zapažených i nezapažených rýh ručně š 35 cm, hl 80 cm, v hornině tř 3</t>
  </si>
  <si>
    <t>460421082</t>
  </si>
  <si>
    <t>Lože kabelů z písku nebo štěrkopísku tl 5 cm nad kabel, kryté plastovou folií, š lože do 50 cm</t>
  </si>
  <si>
    <t>460560163</t>
  </si>
  <si>
    <t>Zásyp rýh ručně šířky 35 cm, hloubky 80 cm, z horniny třídy 3</t>
  </si>
  <si>
    <t>900212600100020785</t>
  </si>
  <si>
    <t>Příslušenství k IS - - Výstražná fólie BLESK 220x0,08mm dl.50m červená</t>
  </si>
  <si>
    <t>460520173</t>
  </si>
  <si>
    <t>Montáž trubek ochranných plastových ohebných do 90 mm uložených do rýhy</t>
  </si>
  <si>
    <t>460100022</t>
  </si>
  <si>
    <t>34571352</t>
  </si>
  <si>
    <t>trubka elektroinstalační ohebná dvouplášťová korugovaná D 52/63 mm, HDPE+LDPE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</si>
  <si>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</si>
  <si>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</si>
  <si>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</si>
  <si>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</si>
  <si>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460620007</t>
  </si>
  <si>
    <t>Zatravnění včetně zalití vodou na rovině</t>
  </si>
  <si>
    <t>HZS - Hodinové zúčtovací sazby</t>
  </si>
  <si>
    <t>HZS4231</t>
  </si>
  <si>
    <t>Hodinová zúčtovací sazba technik</t>
  </si>
  <si>
    <t>hod</t>
  </si>
  <si>
    <t>VRN - Vedlejší rozpočtové náklady</t>
  </si>
  <si>
    <t xml:space="preserve">    VRN1 - Průzkumné, geodetické a projektové práce</t>
  </si>
  <si>
    <t>012103000</t>
  </si>
  <si>
    <t>Geodetické práce před výstavbou</t>
  </si>
  <si>
    <t>012303000</t>
  </si>
  <si>
    <t>Geodetické práce po výstavbě</t>
  </si>
  <si>
    <t xml:space="preserve">    VRN8 - Přesun stavebních kapacit</t>
  </si>
  <si>
    <t>081103000</t>
  </si>
  <si>
    <t>Denní doprava pracovníků na pracoviště</t>
  </si>
  <si>
    <t>SO04</t>
  </si>
  <si>
    <t>Retenční nádrž RN 2</t>
  </si>
  <si>
    <t>O:</t>
  </si>
  <si>
    <t>OBJ</t>
  </si>
  <si>
    <t>R:</t>
  </si>
  <si>
    <t>ROZ</t>
  </si>
  <si>
    <t>C:</t>
  </si>
  <si>
    <t>CAS_STR</t>
  </si>
  <si>
    <t>Celkem</t>
  </si>
  <si>
    <t>Nhod / MJ</t>
  </si>
  <si>
    <t>Nhod celk.</t>
  </si>
  <si>
    <t>121101100R00</t>
  </si>
  <si>
    <t>Sejmutí ornice, pl. do 400 m2, přemístění do 50 m</t>
  </si>
  <si>
    <t>POL1_0</t>
  </si>
  <si>
    <t>10,0*9,0*0,15</t>
  </si>
  <si>
    <t>131201112R00</t>
  </si>
  <si>
    <t>Hloubení nezapaž. jam hor.3 do 1000 m3, STROJNĚ</t>
  </si>
  <si>
    <t>9,5*7,0*2,6</t>
  </si>
  <si>
    <t>(10,0*1,0*2,6)/2*2+(9,0*1,0*2,6)/2</t>
  </si>
  <si>
    <t>131201119R00</t>
  </si>
  <si>
    <t>Příplatek za lepivost - hloubení nezap.jam v hor.3</t>
  </si>
  <si>
    <t>224,9</t>
  </si>
  <si>
    <t>162701105R00</t>
  </si>
  <si>
    <t>Vodorovné přemístění výkopku z hor.1-4 do 10000 m</t>
  </si>
  <si>
    <t>171201201R00</t>
  </si>
  <si>
    <t>Uložení sypaniny na skládku</t>
  </si>
  <si>
    <t>199000002R00</t>
  </si>
  <si>
    <t>Poplatek za skládku horniny 1- 4</t>
  </si>
  <si>
    <t>175101201R00</t>
  </si>
  <si>
    <t xml:space="preserve">Obsyp objektu </t>
  </si>
  <si>
    <t>58344198R</t>
  </si>
  <si>
    <t xml:space="preserve">Štěrkodrtě frakce 0-63 </t>
  </si>
  <si>
    <t>POL3_0</t>
  </si>
  <si>
    <t>37,7*1,8</t>
  </si>
  <si>
    <t>167101101R00</t>
  </si>
  <si>
    <t>Nakládání ornice</t>
  </si>
  <si>
    <t>162201102R00</t>
  </si>
  <si>
    <t>Vodorovné přemístění ornice do 50 m</t>
  </si>
  <si>
    <t>181301102R00</t>
  </si>
  <si>
    <t>Rozprostření ornice, rovina, tl. 10-15 cm,do 500m2, terénní úpravy</t>
  </si>
  <si>
    <t>10,0*10,0</t>
  </si>
  <si>
    <t>Základy,zvláštní zakládání</t>
  </si>
  <si>
    <t>271531111RK6</t>
  </si>
  <si>
    <t>Polštář základu z kameniva hr. drceného 16-63 mm</t>
  </si>
  <si>
    <t>10,0*7,0*0,15</t>
  </si>
  <si>
    <t>273351215RT1</t>
  </si>
  <si>
    <t>Bednění stěn základových desek - zřízení, bednicí materiál prkna</t>
  </si>
  <si>
    <t>8,6*0,3*2+6,34*0,3*2</t>
  </si>
  <si>
    <t>273351216R00</t>
  </si>
  <si>
    <t>Bednění stěn základových desek - odstranění</t>
  </si>
  <si>
    <t>273321321R00</t>
  </si>
  <si>
    <t>Železobeton základových desek C 20/25</t>
  </si>
  <si>
    <t>8,6*6,34*0,25</t>
  </si>
  <si>
    <t>273361921RT4</t>
  </si>
  <si>
    <t>Výztuž základových desek ze svařovaných sítí, průměr drátu  6,0, oka 100/100 mm KH30</t>
  </si>
  <si>
    <t>8,6*6,34*0,00444</t>
  </si>
  <si>
    <t>přesahy+prostřih:0,242*0,2</t>
  </si>
  <si>
    <t>274272140RT4</t>
  </si>
  <si>
    <t>Zdivo základové z bednicích tvárnic, tl. 30 cm, výplň tvárnic betonem C 20/25</t>
  </si>
  <si>
    <t>8,6*2,25*2+5,74*2,25*2</t>
  </si>
  <si>
    <t>279361821R00</t>
  </si>
  <si>
    <t>Výztuž základových zdí z betonář. oceli 10 505 (R)</t>
  </si>
  <si>
    <t>R 12:(8,6*2+5,74*2)*5*2,4*0,00089</t>
  </si>
  <si>
    <t>R 8:(8,6*2+5,74*2)*2*8*0,0004</t>
  </si>
  <si>
    <t>rohy+přesahy+prostřih:0,48985*0,2</t>
  </si>
  <si>
    <t>76783R1</t>
  </si>
  <si>
    <t>D+Mtž stupadel</t>
  </si>
  <si>
    <t>411121145R00</t>
  </si>
  <si>
    <t>Osaz.stropních panelů š. do 240, dl. do 700 cm</t>
  </si>
  <si>
    <t>41112R1</t>
  </si>
  <si>
    <t>Stropní panel SPIROLL 120x630x25 cm, vč. úprav</t>
  </si>
  <si>
    <t>7*6,3</t>
  </si>
  <si>
    <t>41112R2</t>
  </si>
  <si>
    <t>Betonový komínek (nástavec), v. 60 cm, vč. ukotvení</t>
  </si>
  <si>
    <t>41112R3</t>
  </si>
  <si>
    <t>Litinový poklop</t>
  </si>
  <si>
    <t>90</t>
  </si>
  <si>
    <t>Přípočty</t>
  </si>
  <si>
    <t>900      R00</t>
  </si>
  <si>
    <t>HZS - ostatní pomocné práce</t>
  </si>
  <si>
    <t>h</t>
  </si>
  <si>
    <t>97</t>
  </si>
  <si>
    <t>Prorážení otvorů</t>
  </si>
  <si>
    <t>970051300R00</t>
  </si>
  <si>
    <t>Zřízení prostupů v ŽB stěně do D 300 mm</t>
  </si>
  <si>
    <t>0,3*2</t>
  </si>
  <si>
    <t>99</t>
  </si>
  <si>
    <t>Staveništní přesun hmot</t>
  </si>
  <si>
    <t>998011031R00</t>
  </si>
  <si>
    <t>Přesun hmot pro objekty z bloků výšky do 6 m</t>
  </si>
  <si>
    <t>711</t>
  </si>
  <si>
    <t>Izolace proti vodě</t>
  </si>
  <si>
    <t>711131101R00</t>
  </si>
  <si>
    <t>Izolace proti vlhkosti vodorovná pásy na sucho</t>
  </si>
  <si>
    <t>geotextilie:8,0*5,74</t>
  </si>
  <si>
    <t>bazénová folie:8,0*5,74</t>
  </si>
  <si>
    <t>separační folie na strop:8,6*6,34</t>
  </si>
  <si>
    <t>geotextilie na strop:8,6*6,34</t>
  </si>
  <si>
    <t>711132101R00</t>
  </si>
  <si>
    <t>Izolace proti vlhkosti svislá pásy na sucho</t>
  </si>
  <si>
    <t>geotextilie:8,0*2,25*2+5,74*2,25*2</t>
  </si>
  <si>
    <t>bazénová folie:8,0*2,25*2+5,74*2,25*2</t>
  </si>
  <si>
    <t>69366044R</t>
  </si>
  <si>
    <t>Geotextilie</t>
  </si>
  <si>
    <t>162,274*0,03</t>
  </si>
  <si>
    <t>28329077R</t>
  </si>
  <si>
    <t>Fólie separační</t>
  </si>
  <si>
    <t>separační folie na strop:54,524*1,03</t>
  </si>
  <si>
    <t>711691275R00</t>
  </si>
  <si>
    <t xml:space="preserve">Připevnění geotextilie kotvicími pásky </t>
  </si>
  <si>
    <t>8,0*4*2+5,74*4*2</t>
  </si>
  <si>
    <t>283220193R</t>
  </si>
  <si>
    <t xml:space="preserve">Fólie bazénová </t>
  </si>
  <si>
    <t>107,75*0,05</t>
  </si>
  <si>
    <t xml:space="preserve">Připevnění bazénové folie kotvicími pásky </t>
  </si>
  <si>
    <t>711263241R00</t>
  </si>
  <si>
    <t xml:space="preserve">Těsnění prostupů stěn, manžeta </t>
  </si>
  <si>
    <t>711263601R00</t>
  </si>
  <si>
    <t>Těsnicí pás, spoj podlaha-stěna</t>
  </si>
  <si>
    <t>8,0*2+5,74*2</t>
  </si>
  <si>
    <t>711263602R00</t>
  </si>
  <si>
    <t>Těsnicí roh podlaha-stěna, vnitřní</t>
  </si>
  <si>
    <t>711823121RT6</t>
  </si>
  <si>
    <t xml:space="preserve">Montáž nopové fólie svisle, včetně dodávky fólie </t>
  </si>
  <si>
    <t>8,6*2,25*2+6,34*2,25</t>
  </si>
  <si>
    <t>711823129RT3</t>
  </si>
  <si>
    <t>Montáž ukončovací lišty k nopové fólii, včetně dodávky lišty</t>
  </si>
  <si>
    <t>8,6*2+6,34</t>
  </si>
  <si>
    <t>998711201R00</t>
  </si>
  <si>
    <t>Přesun hmot pro izolace proti vodě, výšky do 6 m</t>
  </si>
  <si>
    <t>%</t>
  </si>
  <si>
    <t>ROZPOČET VRN</t>
  </si>
  <si>
    <t>Větev “A”</t>
  </si>
  <si>
    <t>Část:</t>
  </si>
  <si>
    <t>Vedlejší rozpočtové náklady a ostatní náklady</t>
  </si>
  <si>
    <t>Ing. Antonín Balšínek</t>
  </si>
  <si>
    <t>Balšínek</t>
  </si>
  <si>
    <t>0100R0001</t>
  </si>
  <si>
    <t>a. vytýčení stavby</t>
  </si>
  <si>
    <t>0100R0004</t>
  </si>
  <si>
    <t>d. veškeré práce a dodávky související s bezpečnostními opatřeními na ochranu lidí a majetku,</t>
  </si>
  <si>
    <t>0100R0005</t>
  </si>
  <si>
    <t>e. zajištění bezpečnosti práce a ochrany životního prostředí,</t>
  </si>
  <si>
    <t>0100R0009</t>
  </si>
  <si>
    <t>i. projednání a zajištění případného zvláštního užívání komunikací a veřejných ploch včetně úhrady vyměřených poplatků a nájemného,</t>
  </si>
  <si>
    <t>0100R0010</t>
  </si>
  <si>
    <t>j. zajištění a provedení všech nutných zkoušek dle ČSN (případně jiných norem vztahujících se k prováděnému Dílu včetně pořízení protokolů),</t>
  </si>
  <si>
    <t>1100R0010</t>
  </si>
  <si>
    <t>k. zajištění atestů a dokladů o požadovaných vlastnostech výrobků ( k Předání a převzetí Díla a ke kolaudaci,</t>
  </si>
  <si>
    <t>1100R0011</t>
  </si>
  <si>
    <t>l. 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Díla,</t>
  </si>
  <si>
    <t>1100R0012</t>
  </si>
  <si>
    <t>m. zřízení a odstranění zařízení Staveniště včetně napojení na inženýrské sítě,</t>
  </si>
  <si>
    <t>1100R0013</t>
  </si>
  <si>
    <t>n. vytyčení inženýrských sítí, ochrana stávajících inženýrských sítí</t>
  </si>
  <si>
    <t>1100R0015</t>
  </si>
  <si>
    <t>p. uvedení všech povrchů dotčených zhotovením Díla do původního stavu (komunikace, chodníky, zeleň, příkopy, propustky apod.),</t>
  </si>
  <si>
    <t>1100R0016</t>
  </si>
  <si>
    <t>q. přesun stavebních kapacit</t>
  </si>
  <si>
    <t>1100R0017</t>
  </si>
  <si>
    <t>r. mimostaveništní doprava,</t>
  </si>
  <si>
    <t>1100R0018</t>
  </si>
  <si>
    <t>s. kompletační a koordinační činnost (inženýrská činnost dodavatele),</t>
  </si>
  <si>
    <t>1100R0019</t>
  </si>
  <si>
    <t>t. zhotovení Dokumentace skutečného stavu provedení Díla včetně geodetického zaměření Díla (dále jen Dokumentace skutečného provedení Díla),</t>
  </si>
  <si>
    <t>1100R0020</t>
  </si>
  <si>
    <t>u. zajištění veškerých nezbytných podkladů stanovených místně příslušným stavebním úřadem pro vydání kolaudačního souhlasu dle § 122 zákona č. 183/2006 Sb., o územním plánování a stavebním řádu, ve znění pozdějších předpisů (dále jen „Stavební zákon“).</t>
  </si>
  <si>
    <t>Pouzdro pro stožár 8, SP 250/1500</t>
  </si>
  <si>
    <t>Nový rozvaděč RVO plast. provedení, osazení v plast. pilíři, místo pro osazení elektroměru, hl. jistič 32A/3, 3x svět. okruh (2x rezerva), 3x poj. odpoj. 10A/3, 3x stykač 3f 40A, řízení impulsem, svorky vč  montáže</t>
  </si>
  <si>
    <t xml:space="preserve">Plech nebo keramická deska dlaždice pod stožár </t>
  </si>
</sst>
</file>

<file path=xl/styles.xml><?xml version="1.0" encoding="utf-8"?>
<styleSheet xmlns="http://schemas.openxmlformats.org/spreadsheetml/2006/main">
  <numFmts count="7">
    <numFmt numFmtId="41" formatCode="_-* #,##0\ _K_č_-;\-* #,##0\ _K_č_-;_-* &quot;-&quot;\ _K_č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[Red]\-#,##0.00\ "/>
  </numFmts>
  <fonts count="70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2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0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/>
      <top style="thin">
        <color indexed="63"/>
      </top>
      <bottom/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0" fillId="0" borderId="27" xfId="0" applyFont="1" applyBorder="1" applyAlignment="1" applyProtection="1">
      <alignment horizontal="center" vertical="center"/>
      <protection locked="0"/>
    </xf>
    <xf numFmtId="49" fontId="40" fillId="0" borderId="27" xfId="0" applyNumberFormat="1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167" fontId="40" fillId="0" borderId="27" xfId="0" applyNumberFormat="1" applyFont="1" applyBorder="1" applyAlignment="1" applyProtection="1">
      <alignment vertical="center"/>
      <protection locked="0"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22">
      <alignment/>
      <protection/>
    </xf>
    <xf numFmtId="0" fontId="44" fillId="0" borderId="0" xfId="21" applyFont="1">
      <alignment/>
      <protection/>
    </xf>
    <xf numFmtId="0" fontId="44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horizontal="center" wrapText="1"/>
      <protection/>
    </xf>
    <xf numFmtId="0" fontId="44" fillId="0" borderId="0" xfId="21" applyFont="1" applyAlignment="1">
      <alignment vertical="top"/>
      <protection/>
    </xf>
    <xf numFmtId="168" fontId="44" fillId="0" borderId="0" xfId="21" applyNumberFormat="1" applyFont="1" applyAlignment="1">
      <alignment vertical="top"/>
      <protection/>
    </xf>
    <xf numFmtId="0" fontId="46" fillId="0" borderId="0" xfId="21" applyFont="1" applyAlignment="1">
      <alignment vertical="top"/>
      <protection/>
    </xf>
    <xf numFmtId="0" fontId="47" fillId="0" borderId="0" xfId="21" applyFont="1" applyAlignment="1">
      <alignment vertical="top"/>
      <protection/>
    </xf>
    <xf numFmtId="0" fontId="47" fillId="0" borderId="0" xfId="21" applyFont="1" applyAlignment="1">
      <alignment horizontal="center" vertical="top"/>
      <protection/>
    </xf>
    <xf numFmtId="168" fontId="47" fillId="0" borderId="0" xfId="21" applyNumberFormat="1" applyFont="1" applyAlignment="1">
      <alignment vertical="top"/>
      <protection/>
    </xf>
    <xf numFmtId="0" fontId="48" fillId="0" borderId="0" xfId="22" applyFont="1" applyAlignment="1">
      <alignment horizontal="center" vertical="top"/>
      <protection/>
    </xf>
    <xf numFmtId="0" fontId="46" fillId="0" borderId="0" xfId="21" applyFont="1" applyAlignment="1">
      <alignment horizontal="center" vertical="top"/>
      <protection/>
    </xf>
    <xf numFmtId="0" fontId="43" fillId="0" borderId="0" xfId="22" applyAlignment="1">
      <alignment vertical="top"/>
      <protection/>
    </xf>
    <xf numFmtId="0" fontId="44" fillId="0" borderId="0" xfId="21" applyFont="1" applyAlignment="1">
      <alignment vertical="top" wrapText="1"/>
      <protection/>
    </xf>
    <xf numFmtId="0" fontId="49" fillId="0" borderId="0" xfId="22" applyFont="1" applyFill="1" applyBorder="1" applyAlignment="1">
      <alignment vertical="top"/>
      <protection/>
    </xf>
    <xf numFmtId="0" fontId="49" fillId="0" borderId="0" xfId="22" applyFont="1" applyFill="1" applyAlignment="1">
      <alignment vertical="top"/>
      <protection/>
    </xf>
    <xf numFmtId="0" fontId="50" fillId="0" borderId="0" xfId="21" applyFont="1" applyAlignment="1">
      <alignment vertical="top" wrapText="1"/>
      <protection/>
    </xf>
    <xf numFmtId="0" fontId="51" fillId="0" borderId="0" xfId="22" applyFont="1" applyAlignment="1">
      <alignment horizontal="left" vertical="top"/>
      <protection/>
    </xf>
    <xf numFmtId="0" fontId="1" fillId="0" borderId="0" xfId="21" applyFont="1" applyAlignment="1">
      <alignment vertical="top"/>
      <protection/>
    </xf>
    <xf numFmtId="0" fontId="52" fillId="0" borderId="0" xfId="21" applyFont="1" applyAlignment="1">
      <alignment vertical="top" wrapText="1"/>
      <protection/>
    </xf>
    <xf numFmtId="0" fontId="52" fillId="0" borderId="0" xfId="21" applyFont="1" applyAlignment="1">
      <alignment horizontal="center" vertical="top"/>
      <protection/>
    </xf>
    <xf numFmtId="0" fontId="52" fillId="0" borderId="0" xfId="21" applyFont="1" applyAlignment="1">
      <alignment vertical="top"/>
      <protection/>
    </xf>
    <xf numFmtId="0" fontId="49" fillId="0" borderId="0" xfId="22" applyFont="1" applyFill="1" applyBorder="1">
      <alignment/>
      <protection/>
    </xf>
    <xf numFmtId="0" fontId="49" fillId="0" borderId="0" xfId="22" applyFont="1" applyFill="1">
      <alignment/>
      <protection/>
    </xf>
    <xf numFmtId="0" fontId="53" fillId="0" borderId="0" xfId="21" applyFont="1" applyBorder="1" applyAlignment="1">
      <alignment horizontal="left" vertical="top"/>
      <protection/>
    </xf>
    <xf numFmtId="0" fontId="53" fillId="0" borderId="0" xfId="21" applyFont="1" applyBorder="1" applyAlignment="1">
      <alignment vertical="top"/>
      <protection/>
    </xf>
    <xf numFmtId="0" fontId="53" fillId="0" borderId="0" xfId="21" applyFont="1" applyBorder="1" applyAlignment="1">
      <alignment horizontal="center" vertical="top"/>
      <protection/>
    </xf>
    <xf numFmtId="4" fontId="44" fillId="0" borderId="0" xfId="21" applyNumberFormat="1" applyFont="1" applyBorder="1" applyAlignment="1">
      <alignment horizontal="right" vertical="top"/>
      <protection/>
    </xf>
    <xf numFmtId="0" fontId="44" fillId="0" borderId="0" xfId="21" applyFont="1" applyBorder="1" applyAlignment="1">
      <alignment horizontal="left" vertical="top"/>
      <protection/>
    </xf>
    <xf numFmtId="0" fontId="54" fillId="0" borderId="0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vertical="top"/>
      <protection/>
    </xf>
    <xf numFmtId="4" fontId="54" fillId="0" borderId="0" xfId="21" applyNumberFormat="1" applyFont="1" applyBorder="1" applyAlignment="1">
      <alignment horizontal="center" vertical="top"/>
      <protection/>
    </xf>
    <xf numFmtId="4" fontId="55" fillId="0" borderId="0" xfId="21" applyNumberFormat="1" applyFont="1" applyBorder="1" applyAlignment="1">
      <alignment horizontal="center" vertical="top"/>
      <protection/>
    </xf>
    <xf numFmtId="0" fontId="43" fillId="0" borderId="0" xfId="22" applyAlignment="1">
      <alignment horizontal="center" vertical="top"/>
      <protection/>
    </xf>
    <xf numFmtId="4" fontId="46" fillId="0" borderId="0" xfId="21" applyNumberFormat="1" applyFont="1" applyAlignment="1">
      <alignment vertical="top"/>
      <protection/>
    </xf>
    <xf numFmtId="0" fontId="46" fillId="0" borderId="0" xfId="21" applyFont="1" applyBorder="1" applyAlignment="1">
      <alignment horizontal="left" vertical="top"/>
      <protection/>
    </xf>
    <xf numFmtId="0" fontId="44" fillId="0" borderId="0" xfId="21" applyFont="1" applyAlignment="1">
      <alignment horizontal="left" vertical="top"/>
      <protection/>
    </xf>
    <xf numFmtId="4" fontId="44" fillId="0" borderId="0" xfId="21" applyNumberFormat="1" applyFont="1" applyAlignment="1">
      <alignment vertical="top"/>
      <protection/>
    </xf>
    <xf numFmtId="0" fontId="43" fillId="0" borderId="0" xfId="22" applyBorder="1">
      <alignment/>
      <protection/>
    </xf>
    <xf numFmtId="0" fontId="43" fillId="0" borderId="0" xfId="22" applyBorder="1" applyAlignment="1">
      <alignment horizontal="center"/>
      <protection/>
    </xf>
    <xf numFmtId="0" fontId="1" fillId="0" borderId="0" xfId="22" applyFont="1" applyBorder="1">
      <alignment/>
      <protection/>
    </xf>
    <xf numFmtId="0" fontId="43" fillId="0" borderId="0" xfId="22" applyFont="1" applyBorder="1">
      <alignment/>
      <protection/>
    </xf>
    <xf numFmtId="0" fontId="43" fillId="0" borderId="0" xfId="22" applyFont="1" applyBorder="1" applyAlignment="1">
      <alignment horizontal="center"/>
      <protection/>
    </xf>
    <xf numFmtId="0" fontId="45" fillId="0" borderId="0" xfId="22" applyFont="1" applyBorder="1">
      <alignment/>
      <protection/>
    </xf>
    <xf numFmtId="0" fontId="45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43" fillId="0" borderId="0" xfId="22" applyFill="1">
      <alignment/>
      <protection/>
    </xf>
    <xf numFmtId="0" fontId="57" fillId="0" borderId="0" xfId="22" applyFont="1" applyBorder="1">
      <alignment/>
      <protection/>
    </xf>
    <xf numFmtId="0" fontId="57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wrapText="1"/>
      <protection/>
    </xf>
    <xf numFmtId="0" fontId="43" fillId="0" borderId="0" xfId="22" applyFont="1" applyBorder="1" applyAlignment="1">
      <alignment wrapText="1"/>
      <protection/>
    </xf>
    <xf numFmtId="0" fontId="1" fillId="0" borderId="0" xfId="22" applyFont="1" applyFill="1" applyBorder="1">
      <alignment/>
      <protection/>
    </xf>
    <xf numFmtId="0" fontId="43" fillId="0" borderId="0" xfId="22" applyAlignment="1">
      <alignment horizontal="center"/>
      <protection/>
    </xf>
    <xf numFmtId="0" fontId="43" fillId="0" borderId="0" xfId="23">
      <alignment/>
      <protection/>
    </xf>
    <xf numFmtId="0" fontId="43" fillId="0" borderId="28" xfId="23" applyFont="1" applyBorder="1" applyAlignment="1">
      <alignment vertical="center"/>
      <protection/>
    </xf>
    <xf numFmtId="49" fontId="58" fillId="0" borderId="29" xfId="23" applyNumberFormat="1" applyFont="1" applyBorder="1" applyAlignment="1">
      <alignment vertical="center"/>
      <protection/>
    </xf>
    <xf numFmtId="0" fontId="58" fillId="0" borderId="29" xfId="23" applyFont="1" applyBorder="1" applyAlignment="1">
      <alignment vertical="center"/>
      <protection/>
    </xf>
    <xf numFmtId="4" fontId="58" fillId="0" borderId="30" xfId="23" applyNumberFormat="1" applyFont="1" applyBorder="1" applyAlignment="1">
      <alignment vertical="center"/>
      <protection/>
    </xf>
    <xf numFmtId="49" fontId="43" fillId="0" borderId="0" xfId="23" applyNumberFormat="1">
      <alignment/>
      <protection/>
    </xf>
    <xf numFmtId="0" fontId="43" fillId="0" borderId="0" xfId="23" applyAlignment="1">
      <alignment horizontal="center"/>
      <protection/>
    </xf>
    <xf numFmtId="0" fontId="43" fillId="6" borderId="31" xfId="23" applyFill="1" applyBorder="1">
      <alignment/>
      <protection/>
    </xf>
    <xf numFmtId="49" fontId="43" fillId="6" borderId="31" xfId="23" applyNumberFormat="1" applyFill="1" applyBorder="1">
      <alignment/>
      <protection/>
    </xf>
    <xf numFmtId="0" fontId="43" fillId="6" borderId="31" xfId="23" applyFill="1" applyBorder="1" applyAlignment="1">
      <alignment horizontal="center"/>
      <protection/>
    </xf>
    <xf numFmtId="0" fontId="43" fillId="6" borderId="32" xfId="23" applyFill="1" applyBorder="1">
      <alignment/>
      <protection/>
    </xf>
    <xf numFmtId="0" fontId="43" fillId="6" borderId="31" xfId="23" applyFill="1" applyBorder="1" applyAlignment="1">
      <alignment wrapText="1"/>
      <protection/>
    </xf>
    <xf numFmtId="0" fontId="43" fillId="7" borderId="33" xfId="23" applyFill="1" applyBorder="1" applyAlignment="1">
      <alignment vertical="top"/>
      <protection/>
    </xf>
    <xf numFmtId="49" fontId="43" fillId="7" borderId="33" xfId="23" applyNumberFormat="1" applyFill="1" applyBorder="1" applyAlignment="1">
      <alignment vertical="top"/>
      <protection/>
    </xf>
    <xf numFmtId="49" fontId="43" fillId="7" borderId="28" xfId="23" applyNumberFormat="1" applyFill="1" applyBorder="1" applyAlignment="1">
      <alignment vertical="top"/>
      <protection/>
    </xf>
    <xf numFmtId="0" fontId="43" fillId="7" borderId="28" xfId="23" applyFill="1" applyBorder="1" applyAlignment="1">
      <alignment horizontal="center" vertical="top"/>
      <protection/>
    </xf>
    <xf numFmtId="166" fontId="43" fillId="7" borderId="28" xfId="23" applyNumberFormat="1" applyFill="1" applyBorder="1" applyAlignment="1">
      <alignment vertical="top"/>
      <protection/>
    </xf>
    <xf numFmtId="4" fontId="43" fillId="7" borderId="28" xfId="23" applyNumberFormat="1" applyFill="1" applyBorder="1" applyAlignment="1">
      <alignment vertical="top"/>
      <protection/>
    </xf>
    <xf numFmtId="4" fontId="43" fillId="7" borderId="33" xfId="23" applyNumberFormat="1" applyFill="1" applyBorder="1" applyAlignment="1">
      <alignment vertical="top"/>
      <protection/>
    </xf>
    <xf numFmtId="0" fontId="59" fillId="0" borderId="34" xfId="23" applyFont="1" applyBorder="1" applyAlignment="1">
      <alignment vertical="top"/>
      <protection/>
    </xf>
    <xf numFmtId="0" fontId="59" fillId="0" borderId="34" xfId="23" applyNumberFormat="1" applyFont="1" applyBorder="1" applyAlignment="1">
      <alignment vertical="top"/>
      <protection/>
    </xf>
    <xf numFmtId="0" fontId="59" fillId="0" borderId="35" xfId="23" applyNumberFormat="1" applyFont="1" applyBorder="1" applyAlignment="1">
      <alignment horizontal="left" vertical="top" wrapText="1"/>
      <protection/>
    </xf>
    <xf numFmtId="0" fontId="59" fillId="0" borderId="35" xfId="23" applyFont="1" applyBorder="1" applyAlignment="1">
      <alignment horizontal="center" vertical="top" shrinkToFit="1"/>
      <protection/>
    </xf>
    <xf numFmtId="166" fontId="59" fillId="0" borderId="35" xfId="23" applyNumberFormat="1" applyFont="1" applyBorder="1" applyAlignment="1">
      <alignment vertical="top" shrinkToFit="1"/>
      <protection/>
    </xf>
    <xf numFmtId="4" fontId="59" fillId="0" borderId="35" xfId="23" applyNumberFormat="1" applyFont="1" applyBorder="1" applyAlignment="1">
      <alignment vertical="top" shrinkToFit="1"/>
      <protection/>
    </xf>
    <xf numFmtId="4" fontId="59" fillId="0" borderId="34" xfId="23" applyNumberFormat="1" applyFont="1" applyBorder="1" applyAlignment="1">
      <alignment vertical="top" shrinkToFit="1"/>
      <protection/>
    </xf>
    <xf numFmtId="0" fontId="59" fillId="0" borderId="0" xfId="23" applyFont="1">
      <alignment/>
      <protection/>
    </xf>
    <xf numFmtId="0" fontId="43" fillId="7" borderId="36" xfId="23" applyFill="1" applyBorder="1" applyAlignment="1">
      <alignment vertical="top"/>
      <protection/>
    </xf>
    <xf numFmtId="0" fontId="43" fillId="7" borderId="36" xfId="23" applyNumberFormat="1" applyFill="1" applyBorder="1" applyAlignment="1">
      <alignment vertical="top"/>
      <protection/>
    </xf>
    <xf numFmtId="0" fontId="43" fillId="7" borderId="37" xfId="23" applyNumberFormat="1" applyFill="1" applyBorder="1" applyAlignment="1">
      <alignment horizontal="left" vertical="top" wrapText="1"/>
      <protection/>
    </xf>
    <xf numFmtId="0" fontId="43" fillId="7" borderId="37" xfId="23" applyFill="1" applyBorder="1" applyAlignment="1">
      <alignment horizontal="center" vertical="top" shrinkToFit="1"/>
      <protection/>
    </xf>
    <xf numFmtId="166" fontId="43" fillId="7" borderId="37" xfId="23" applyNumberFormat="1" applyFill="1" applyBorder="1" applyAlignment="1">
      <alignment vertical="top" shrinkToFit="1"/>
      <protection/>
    </xf>
    <xf numFmtId="4" fontId="43" fillId="7" borderId="37" xfId="23" applyNumberFormat="1" applyFill="1" applyBorder="1" applyAlignment="1">
      <alignment vertical="top" shrinkToFit="1"/>
      <protection/>
    </xf>
    <xf numFmtId="4" fontId="43" fillId="7" borderId="36" xfId="23" applyNumberFormat="1" applyFill="1" applyBorder="1" applyAlignment="1">
      <alignment vertical="top" shrinkToFit="1"/>
      <protection/>
    </xf>
    <xf numFmtId="0" fontId="61" fillId="0" borderId="0" xfId="23" applyNumberFormat="1" applyFont="1" applyAlignment="1">
      <alignment wrapText="1"/>
      <protection/>
    </xf>
    <xf numFmtId="0" fontId="59" fillId="0" borderId="36" xfId="23" applyFont="1" applyBorder="1" applyAlignment="1">
      <alignment vertical="top"/>
      <protection/>
    </xf>
    <xf numFmtId="0" fontId="59" fillId="0" borderId="36" xfId="23" applyNumberFormat="1" applyFont="1" applyBorder="1" applyAlignment="1">
      <alignment vertical="top"/>
      <protection/>
    </xf>
    <xf numFmtId="0" fontId="59" fillId="0" borderId="37" xfId="23" applyNumberFormat="1" applyFont="1" applyBorder="1" applyAlignment="1">
      <alignment horizontal="left" vertical="top" wrapText="1"/>
      <protection/>
    </xf>
    <xf numFmtId="0" fontId="59" fillId="0" borderId="37" xfId="23" applyFont="1" applyBorder="1" applyAlignment="1">
      <alignment horizontal="center" vertical="top" shrinkToFit="1"/>
      <protection/>
    </xf>
    <xf numFmtId="166" fontId="59" fillId="0" borderId="37" xfId="23" applyNumberFormat="1" applyFont="1" applyBorder="1" applyAlignment="1">
      <alignment vertical="top" shrinkToFit="1"/>
      <protection/>
    </xf>
    <xf numFmtId="4" fontId="59" fillId="0" borderId="37" xfId="23" applyNumberFormat="1" applyFont="1" applyBorder="1" applyAlignment="1">
      <alignment vertical="top" shrinkToFit="1"/>
      <protection/>
    </xf>
    <xf numFmtId="4" fontId="59" fillId="0" borderId="36" xfId="23" applyNumberFormat="1" applyFont="1" applyBorder="1" applyAlignment="1">
      <alignment vertical="top" shrinkToFit="1"/>
      <protection/>
    </xf>
    <xf numFmtId="0" fontId="43" fillId="0" borderId="0" xfId="23" applyAlignment="1">
      <alignment vertical="top"/>
      <protection/>
    </xf>
    <xf numFmtId="49" fontId="43" fillId="0" borderId="0" xfId="23" applyNumberFormat="1" applyAlignment="1">
      <alignment vertical="top"/>
      <protection/>
    </xf>
    <xf numFmtId="49" fontId="43" fillId="0" borderId="0" xfId="23" applyNumberFormat="1" applyAlignment="1">
      <alignment horizontal="left" vertical="top" wrapText="1"/>
      <protection/>
    </xf>
    <xf numFmtId="0" fontId="43" fillId="0" borderId="0" xfId="23" applyAlignment="1">
      <alignment horizontal="center" vertical="top"/>
      <protection/>
    </xf>
    <xf numFmtId="49" fontId="43" fillId="0" borderId="0" xfId="23" applyNumberFormat="1" applyAlignment="1">
      <alignment horizontal="left" wrapText="1"/>
      <protection/>
    </xf>
    <xf numFmtId="0" fontId="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9" fillId="0" borderId="0" xfId="0" applyFont="1" applyBorder="1" applyAlignment="1">
      <alignment horizontal="left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67" fontId="40" fillId="3" borderId="27" xfId="0" applyNumberFormat="1" applyFont="1" applyFill="1" applyBorder="1" applyAlignment="1" applyProtection="1">
      <alignment vertical="center"/>
      <protection locked="0"/>
    </xf>
    <xf numFmtId="0" fontId="43" fillId="0" borderId="0" xfId="24">
      <alignment/>
      <protection/>
    </xf>
    <xf numFmtId="0" fontId="43" fillId="0" borderId="38" xfId="24" applyFont="1" applyBorder="1" applyAlignment="1">
      <alignment vertical="center"/>
      <protection/>
    </xf>
    <xf numFmtId="49" fontId="58" fillId="0" borderId="39" xfId="24" applyNumberFormat="1" applyFont="1" applyBorder="1" applyAlignment="1">
      <alignment vertical="center"/>
      <protection/>
    </xf>
    <xf numFmtId="0" fontId="58" fillId="0" borderId="39" xfId="24" applyFont="1" applyBorder="1" applyAlignment="1">
      <alignment vertical="center"/>
      <protection/>
    </xf>
    <xf numFmtId="4" fontId="58" fillId="0" borderId="40" xfId="24" applyNumberFormat="1" applyFont="1" applyBorder="1" applyAlignment="1">
      <alignment vertical="center"/>
      <protection/>
    </xf>
    <xf numFmtId="0" fontId="43" fillId="0" borderId="41" xfId="24" applyFont="1" applyBorder="1" applyAlignment="1">
      <alignment vertical="center"/>
      <protection/>
    </xf>
    <xf numFmtId="49" fontId="43" fillId="0" borderId="42" xfId="24" applyNumberFormat="1" applyBorder="1" applyAlignment="1">
      <alignment vertical="center"/>
      <protection/>
    </xf>
    <xf numFmtId="0" fontId="43" fillId="8" borderId="43" xfId="24" applyFill="1" applyBorder="1">
      <alignment/>
      <protection/>
    </xf>
    <xf numFmtId="49" fontId="43" fillId="8" borderId="44" xfId="24" applyNumberFormat="1" applyFill="1" applyBorder="1" applyAlignment="1">
      <alignment/>
      <protection/>
    </xf>
    <xf numFmtId="49" fontId="43" fillId="8" borderId="44" xfId="24" applyNumberFormat="1" applyFill="1" applyBorder="1">
      <alignment/>
      <protection/>
    </xf>
    <xf numFmtId="0" fontId="43" fillId="8" borderId="44" xfId="24" applyFill="1" applyBorder="1">
      <alignment/>
      <protection/>
    </xf>
    <xf numFmtId="0" fontId="43" fillId="8" borderId="45" xfId="24" applyFill="1" applyBorder="1">
      <alignment/>
      <protection/>
    </xf>
    <xf numFmtId="0" fontId="43" fillId="8" borderId="31" xfId="24" applyFill="1" applyBorder="1">
      <alignment/>
      <protection/>
    </xf>
    <xf numFmtId="49" fontId="43" fillId="8" borderId="31" xfId="24" applyNumberFormat="1" applyFill="1" applyBorder="1">
      <alignment/>
      <protection/>
    </xf>
    <xf numFmtId="0" fontId="43" fillId="8" borderId="32" xfId="24" applyFill="1" applyBorder="1">
      <alignment/>
      <protection/>
    </xf>
    <xf numFmtId="0" fontId="43" fillId="8" borderId="46" xfId="24" applyFill="1" applyBorder="1">
      <alignment/>
      <protection/>
    </xf>
    <xf numFmtId="0" fontId="43" fillId="8" borderId="47" xfId="24" applyFill="1" applyBorder="1" applyAlignment="1">
      <alignment wrapText="1"/>
      <protection/>
    </xf>
    <xf numFmtId="0" fontId="43" fillId="8" borderId="48" xfId="24" applyFill="1" applyBorder="1" applyAlignment="1">
      <alignment wrapText="1"/>
      <protection/>
    </xf>
    <xf numFmtId="0" fontId="43" fillId="8" borderId="49" xfId="24" applyFill="1" applyBorder="1" applyAlignment="1">
      <alignment vertical="top"/>
      <protection/>
    </xf>
    <xf numFmtId="49" fontId="43" fillId="8" borderId="49" xfId="24" applyNumberFormat="1" applyFill="1" applyBorder="1" applyAlignment="1">
      <alignment vertical="top"/>
      <protection/>
    </xf>
    <xf numFmtId="49" fontId="43" fillId="8" borderId="50" xfId="24" applyNumberFormat="1" applyFill="1" applyBorder="1" applyAlignment="1">
      <alignment vertical="top"/>
      <protection/>
    </xf>
    <xf numFmtId="0" fontId="43" fillId="8" borderId="51" xfId="24" applyFill="1" applyBorder="1" applyAlignment="1">
      <alignment vertical="top"/>
      <protection/>
    </xf>
    <xf numFmtId="166" fontId="43" fillId="8" borderId="50" xfId="24" applyNumberFormat="1" applyFill="1" applyBorder="1" applyAlignment="1">
      <alignment vertical="top"/>
      <protection/>
    </xf>
    <xf numFmtId="4" fontId="43" fillId="8" borderId="50" xfId="24" applyNumberFormat="1" applyFill="1" applyBorder="1" applyAlignment="1">
      <alignment vertical="top"/>
      <protection/>
    </xf>
    <xf numFmtId="0" fontId="43" fillId="8" borderId="50" xfId="24" applyFill="1" applyBorder="1" applyAlignment="1">
      <alignment vertical="top"/>
      <protection/>
    </xf>
    <xf numFmtId="0" fontId="59" fillId="0" borderId="34" xfId="24" applyFont="1" applyBorder="1" applyAlignment="1">
      <alignment vertical="top"/>
      <protection/>
    </xf>
    <xf numFmtId="0" fontId="59" fillId="0" borderId="34" xfId="24" applyNumberFormat="1" applyFont="1" applyBorder="1" applyAlignment="1">
      <alignment vertical="top"/>
      <protection/>
    </xf>
    <xf numFmtId="0" fontId="59" fillId="0" borderId="35" xfId="24" applyNumberFormat="1" applyFont="1" applyBorder="1" applyAlignment="1">
      <alignment horizontal="left" vertical="top" wrapText="1"/>
      <protection/>
    </xf>
    <xf numFmtId="0" fontId="59" fillId="0" borderId="52" xfId="24" applyFont="1" applyBorder="1" applyAlignment="1">
      <alignment vertical="top" shrinkToFit="1"/>
      <protection/>
    </xf>
    <xf numFmtId="166" fontId="59" fillId="0" borderId="35" xfId="24" applyNumberFormat="1" applyFont="1" applyBorder="1" applyAlignment="1">
      <alignment vertical="top" shrinkToFit="1"/>
      <protection/>
    </xf>
    <xf numFmtId="4" fontId="59" fillId="0" borderId="35" xfId="24" applyNumberFormat="1" applyFont="1" applyBorder="1" applyAlignment="1">
      <alignment vertical="top" shrinkToFit="1"/>
      <protection/>
    </xf>
    <xf numFmtId="0" fontId="59" fillId="0" borderId="35" xfId="24" applyFont="1" applyBorder="1" applyAlignment="1">
      <alignment vertical="top" shrinkToFit="1"/>
      <protection/>
    </xf>
    <xf numFmtId="0" fontId="59" fillId="0" borderId="34" xfId="24" applyFont="1" applyBorder="1" applyAlignment="1">
      <alignment vertical="top" shrinkToFit="1"/>
      <protection/>
    </xf>
    <xf numFmtId="0" fontId="59" fillId="0" borderId="0" xfId="24" applyFont="1">
      <alignment/>
      <protection/>
    </xf>
    <xf numFmtId="0" fontId="62" fillId="0" borderId="35" xfId="24" applyNumberFormat="1" applyFont="1" applyBorder="1" applyAlignment="1" quotePrefix="1">
      <alignment horizontal="left" vertical="top" wrapText="1"/>
      <protection/>
    </xf>
    <xf numFmtId="0" fontId="62" fillId="0" borderId="52" xfId="24" applyNumberFormat="1" applyFont="1" applyBorder="1" applyAlignment="1">
      <alignment vertical="top" wrapText="1" shrinkToFit="1"/>
      <protection/>
    </xf>
    <xf numFmtId="166" fontId="62" fillId="0" borderId="35" xfId="24" applyNumberFormat="1" applyFont="1" applyBorder="1" applyAlignment="1">
      <alignment vertical="top" wrapText="1" shrinkToFit="1"/>
      <protection/>
    </xf>
    <xf numFmtId="0" fontId="43" fillId="8" borderId="36" xfId="24" applyFill="1" applyBorder="1" applyAlignment="1">
      <alignment vertical="top"/>
      <protection/>
    </xf>
    <xf numFmtId="0" fontId="43" fillId="8" borderId="36" xfId="24" applyNumberFormat="1" applyFill="1" applyBorder="1" applyAlignment="1">
      <alignment vertical="top"/>
      <protection/>
    </xf>
    <xf numFmtId="0" fontId="43" fillId="8" borderId="37" xfId="24" applyNumberFormat="1" applyFill="1" applyBorder="1" applyAlignment="1">
      <alignment horizontal="left" vertical="top" wrapText="1"/>
      <protection/>
    </xf>
    <xf numFmtId="0" fontId="43" fillId="8" borderId="53" xfId="24" applyFill="1" applyBorder="1" applyAlignment="1">
      <alignment vertical="top" shrinkToFit="1"/>
      <protection/>
    </xf>
    <xf numFmtId="166" fontId="43" fillId="8" borderId="37" xfId="24" applyNumberFormat="1" applyFill="1" applyBorder="1" applyAlignment="1">
      <alignment vertical="top" shrinkToFit="1"/>
      <protection/>
    </xf>
    <xf numFmtId="4" fontId="43" fillId="8" borderId="37" xfId="24" applyNumberFormat="1" applyFill="1" applyBorder="1" applyAlignment="1">
      <alignment vertical="top" shrinkToFit="1"/>
      <protection/>
    </xf>
    <xf numFmtId="0" fontId="43" fillId="8" borderId="37" xfId="24" applyFill="1" applyBorder="1" applyAlignment="1">
      <alignment vertical="top" shrinkToFit="1"/>
      <protection/>
    </xf>
    <xf numFmtId="0" fontId="43" fillId="8" borderId="36" xfId="24" applyFill="1" applyBorder="1" applyAlignment="1">
      <alignment vertical="top" shrinkToFit="1"/>
      <protection/>
    </xf>
    <xf numFmtId="49" fontId="43" fillId="0" borderId="0" xfId="24" applyNumberFormat="1">
      <alignment/>
      <protection/>
    </xf>
    <xf numFmtId="0" fontId="65" fillId="0" borderId="0" xfId="25" applyFont="1">
      <alignment/>
      <protection/>
    </xf>
    <xf numFmtId="0" fontId="64" fillId="9" borderId="54" xfId="25" applyFont="1" applyFill="1" applyBorder="1" applyAlignment="1">
      <alignment vertical="center" wrapText="1"/>
      <protection/>
    </xf>
    <xf numFmtId="0" fontId="66" fillId="9" borderId="54" xfId="25" applyFont="1" applyFill="1" applyBorder="1" applyAlignment="1">
      <alignment vertical="center" wrapText="1"/>
      <protection/>
    </xf>
    <xf numFmtId="0" fontId="64" fillId="0" borderId="55" xfId="25" applyFont="1" applyBorder="1" applyAlignment="1">
      <alignment vertical="center" wrapText="1"/>
      <protection/>
    </xf>
    <xf numFmtId="0" fontId="64" fillId="0" borderId="54" xfId="25" applyFont="1" applyBorder="1" applyAlignment="1">
      <alignment vertical="center" wrapText="1"/>
      <protection/>
    </xf>
    <xf numFmtId="0" fontId="64" fillId="0" borderId="0" xfId="25" applyFont="1" applyAlignment="1">
      <alignment vertical="center" wrapText="1"/>
      <protection/>
    </xf>
    <xf numFmtId="0" fontId="63" fillId="0" borderId="54" xfId="25" applyFont="1" applyBorder="1" applyAlignment="1">
      <alignment vertical="center" wrapText="1"/>
      <protection/>
    </xf>
    <xf numFmtId="0" fontId="67" fillId="0" borderId="54" xfId="25" applyFont="1" applyBorder="1" applyAlignment="1">
      <alignment vertical="center" wrapText="1"/>
      <protection/>
    </xf>
    <xf numFmtId="0" fontId="67" fillId="9" borderId="54" xfId="25" applyFont="1" applyFill="1" applyBorder="1" applyAlignment="1">
      <alignment vertical="center" wrapText="1"/>
      <protection/>
    </xf>
    <xf numFmtId="0" fontId="64" fillId="0" borderId="54" xfId="25" applyFont="1" applyFill="1" applyBorder="1" applyAlignment="1">
      <alignment vertical="center" wrapText="1"/>
      <protection/>
    </xf>
    <xf numFmtId="0" fontId="67" fillId="0" borderId="54" xfId="25" applyFont="1" applyFill="1" applyBorder="1" applyAlignment="1">
      <alignment horizontal="right" vertical="center" wrapText="1"/>
      <protection/>
    </xf>
    <xf numFmtId="0" fontId="67" fillId="0" borderId="54" xfId="25" applyFont="1" applyFill="1" applyBorder="1" applyAlignment="1">
      <alignment vertical="center" wrapText="1"/>
      <protection/>
    </xf>
    <xf numFmtId="0" fontId="67" fillId="0" borderId="54" xfId="25" applyFont="1" applyBorder="1" applyAlignment="1">
      <alignment horizontal="right" vertical="center" wrapText="1"/>
      <protection/>
    </xf>
    <xf numFmtId="0" fontId="67" fillId="9" borderId="54" xfId="25" applyFont="1" applyFill="1" applyBorder="1" applyAlignment="1">
      <alignment horizontal="right" vertical="center" wrapText="1"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42" fillId="10" borderId="0" xfId="21" applyFont="1" applyFill="1">
      <alignment/>
      <protection/>
    </xf>
    <xf numFmtId="0" fontId="46" fillId="0" borderId="0" xfId="21" applyFont="1" applyAlignment="1">
      <alignment horizontal="center" vertical="top" wrapText="1"/>
      <protection/>
    </xf>
    <xf numFmtId="0" fontId="43" fillId="0" borderId="0" xfId="22" applyFont="1" applyBorder="1" applyAlignment="1">
      <alignment horizontal="center"/>
      <protection/>
    </xf>
    <xf numFmtId="0" fontId="46" fillId="0" borderId="0" xfId="21" applyFont="1" applyAlignment="1">
      <alignment horizontal="left" vertical="top"/>
      <protection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1" fillId="0" borderId="0" xfId="23" applyFont="1" applyAlignment="1">
      <alignment horizontal="center"/>
      <protection/>
    </xf>
    <xf numFmtId="0" fontId="60" fillId="0" borderId="34" xfId="23" applyNumberFormat="1" applyFont="1" applyBorder="1" applyAlignment="1">
      <alignment horizontal="left" vertical="top" wrapText="1"/>
      <protection/>
    </xf>
    <xf numFmtId="0" fontId="60" fillId="0" borderId="0" xfId="23" applyNumberFormat="1" applyFont="1" applyBorder="1" applyAlignment="1">
      <alignment vertical="top" wrapText="1" shrinkToFit="1"/>
      <protection/>
    </xf>
    <xf numFmtId="166" fontId="60" fillId="0" borderId="0" xfId="23" applyNumberFormat="1" applyFont="1" applyBorder="1" applyAlignment="1">
      <alignment vertical="top" wrapText="1" shrinkToFit="1"/>
      <protection/>
    </xf>
    <xf numFmtId="4" fontId="60" fillId="0" borderId="0" xfId="23" applyNumberFormat="1" applyFont="1" applyBorder="1" applyAlignment="1">
      <alignment vertical="top" wrapText="1" shrinkToFit="1"/>
      <protection/>
    </xf>
    <xf numFmtId="4" fontId="60" fillId="0" borderId="52" xfId="23" applyNumberFormat="1" applyFont="1" applyBorder="1" applyAlignment="1">
      <alignment vertical="top" wrapText="1" shrinkToFit="1"/>
      <protection/>
    </xf>
    <xf numFmtId="4" fontId="26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/>
    </xf>
    <xf numFmtId="4" fontId="9" fillId="0" borderId="23" xfId="0" applyNumberFormat="1" applyFont="1" applyBorder="1" applyAlignment="1">
      <alignment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0" fillId="0" borderId="27" xfId="0" applyFont="1" applyBorder="1" applyAlignment="1" applyProtection="1">
      <alignment horizontal="left" vertical="center" wrapText="1"/>
      <protection locked="0"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 locked="0"/>
    </xf>
    <xf numFmtId="4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 vertical="center"/>
    </xf>
    <xf numFmtId="0" fontId="4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4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 vertical="center"/>
    </xf>
    <xf numFmtId="0" fontId="51" fillId="0" borderId="0" xfId="24" applyFont="1" applyAlignment="1">
      <alignment horizontal="center"/>
      <protection/>
    </xf>
    <xf numFmtId="49" fontId="43" fillId="0" borderId="42" xfId="24" applyNumberFormat="1" applyBorder="1" applyAlignment="1">
      <alignment vertical="center"/>
      <protection/>
    </xf>
    <xf numFmtId="0" fontId="43" fillId="0" borderId="42" xfId="24" applyBorder="1" applyAlignment="1">
      <alignment vertical="center"/>
      <protection/>
    </xf>
    <xf numFmtId="0" fontId="43" fillId="0" borderId="56" xfId="24" applyBorder="1" applyAlignment="1">
      <alignment vertical="center"/>
      <protection/>
    </xf>
    <xf numFmtId="0" fontId="67" fillId="9" borderId="57" xfId="25" applyFont="1" applyFill="1" applyBorder="1" applyAlignment="1">
      <alignment vertical="center" wrapText="1"/>
      <protection/>
    </xf>
    <xf numFmtId="0" fontId="67" fillId="9" borderId="58" xfId="25" applyFont="1" applyFill="1" applyBorder="1" applyAlignment="1">
      <alignment vertical="center" wrapText="1"/>
      <protection/>
    </xf>
    <xf numFmtId="0" fontId="69" fillId="9" borderId="57" xfId="25" applyFont="1" applyFill="1" applyBorder="1" applyAlignment="1">
      <alignment vertical="center" wrapText="1"/>
      <protection/>
    </xf>
    <xf numFmtId="0" fontId="69" fillId="9" borderId="59" xfId="25" applyFont="1" applyFill="1" applyBorder="1" applyAlignment="1">
      <alignment vertical="center" wrapText="1"/>
      <protection/>
    </xf>
    <xf numFmtId="0" fontId="69" fillId="9" borderId="58" xfId="25" applyFont="1" applyFill="1" applyBorder="1" applyAlignment="1">
      <alignment vertical="center" wrapText="1"/>
      <protection/>
    </xf>
    <xf numFmtId="0" fontId="64" fillId="9" borderId="57" xfId="25" applyFont="1" applyFill="1" applyBorder="1" applyAlignment="1">
      <alignment vertical="center" wrapText="1"/>
      <protection/>
    </xf>
    <xf numFmtId="0" fontId="64" fillId="9" borderId="58" xfId="25" applyFont="1" applyFill="1" applyBorder="1" applyAlignment="1">
      <alignment vertical="center" wrapText="1"/>
      <protection/>
    </xf>
    <xf numFmtId="0" fontId="63" fillId="0" borderId="57" xfId="25" applyFont="1" applyBorder="1" applyAlignment="1">
      <alignment vertical="center" wrapText="1"/>
      <protection/>
    </xf>
    <xf numFmtId="0" fontId="63" fillId="0" borderId="59" xfId="25" applyFont="1" applyBorder="1" applyAlignment="1">
      <alignment vertical="center" wrapText="1"/>
      <protection/>
    </xf>
    <xf numFmtId="0" fontId="63" fillId="0" borderId="58" xfId="25" applyFont="1" applyBorder="1" applyAlignment="1">
      <alignment vertical="center" wrapText="1"/>
      <protection/>
    </xf>
    <xf numFmtId="0" fontId="64" fillId="0" borderId="57" xfId="25" applyFont="1" applyBorder="1" applyAlignment="1">
      <alignment vertical="center" wrapText="1"/>
      <protection/>
    </xf>
    <xf numFmtId="0" fontId="64" fillId="0" borderId="58" xfId="25" applyFont="1" applyBorder="1" applyAlignment="1">
      <alignment vertical="center" wrapText="1"/>
      <protection/>
    </xf>
    <xf numFmtId="0" fontId="67" fillId="0" borderId="57" xfId="25" applyFont="1" applyBorder="1" applyAlignment="1">
      <alignment vertical="center" wrapText="1"/>
      <protection/>
    </xf>
    <xf numFmtId="0" fontId="67" fillId="0" borderId="58" xfId="25" applyFont="1" applyBorder="1" applyAlignment="1">
      <alignment vertical="center" wrapText="1"/>
      <protection/>
    </xf>
    <xf numFmtId="0" fontId="68" fillId="0" borderId="57" xfId="25" applyFont="1" applyBorder="1" applyAlignment="1">
      <alignment vertical="center" wrapText="1"/>
      <protection/>
    </xf>
    <xf numFmtId="0" fontId="68" fillId="0" borderId="59" xfId="25" applyFont="1" applyBorder="1" applyAlignment="1">
      <alignment vertical="center" wrapText="1"/>
      <protection/>
    </xf>
    <xf numFmtId="0" fontId="68" fillId="0" borderId="58" xfId="25" applyFont="1" applyBorder="1" applyAlignment="1">
      <alignment vertical="center" wrapText="1"/>
      <protection/>
    </xf>
    <xf numFmtId="0" fontId="67" fillId="0" borderId="57" xfId="25" applyFont="1" applyFill="1" applyBorder="1" applyAlignment="1">
      <alignment vertical="center" wrapText="1"/>
      <protection/>
    </xf>
    <xf numFmtId="0" fontId="67" fillId="0" borderId="59" xfId="25" applyFont="1" applyFill="1" applyBorder="1" applyAlignment="1">
      <alignment vertical="center" wrapText="1"/>
      <protection/>
    </xf>
    <xf numFmtId="0" fontId="65" fillId="0" borderId="59" xfId="25" applyFont="1" applyFill="1" applyBorder="1" applyAlignment="1">
      <alignment vertical="center" wrapText="1"/>
      <protection/>
    </xf>
    <xf numFmtId="0" fontId="65" fillId="0" borderId="58" xfId="25" applyFont="1" applyFill="1" applyBorder="1" applyAlignment="1">
      <alignment vertical="center" wrapText="1"/>
      <protection/>
    </xf>
    <xf numFmtId="0" fontId="64" fillId="0" borderId="57" xfId="25" applyFont="1" applyFill="1" applyBorder="1" applyAlignment="1">
      <alignment vertical="center" wrapText="1"/>
      <protection/>
    </xf>
    <xf numFmtId="0" fontId="64" fillId="0" borderId="59" xfId="25" applyFont="1" applyFill="1" applyBorder="1" applyAlignment="1">
      <alignment vertical="center" wrapText="1"/>
      <protection/>
    </xf>
    <xf numFmtId="0" fontId="64" fillId="0" borderId="58" xfId="25" applyFont="1" applyFill="1" applyBorder="1" applyAlignment="1">
      <alignment vertical="center" wrapText="1"/>
      <protection/>
    </xf>
    <xf numFmtId="14" fontId="67" fillId="0" borderId="57" xfId="25" applyNumberFormat="1" applyFont="1" applyBorder="1" applyAlignment="1">
      <alignment vertical="center" wrapText="1"/>
      <protection/>
    </xf>
    <xf numFmtId="14" fontId="67" fillId="0" borderId="59" xfId="25" applyNumberFormat="1" applyFont="1" applyBorder="1" applyAlignment="1">
      <alignment vertical="center" wrapText="1"/>
      <protection/>
    </xf>
    <xf numFmtId="14" fontId="67" fillId="0" borderId="58" xfId="25" applyNumberFormat="1" applyFont="1" applyBorder="1" applyAlignment="1">
      <alignment vertical="center" wrapText="1"/>
      <protection/>
    </xf>
    <xf numFmtId="0" fontId="67" fillId="0" borderId="59" xfId="25" applyFont="1" applyBorder="1" applyAlignment="1">
      <alignment vertical="center" wrapText="1"/>
      <protection/>
    </xf>
    <xf numFmtId="0" fontId="67" fillId="9" borderId="59" xfId="25" applyFont="1" applyFill="1" applyBorder="1" applyAlignment="1">
      <alignment vertical="center" wrapText="1"/>
      <protection/>
    </xf>
    <xf numFmtId="0" fontId="67" fillId="0" borderId="58" xfId="25" applyFont="1" applyFill="1" applyBorder="1" applyAlignment="1">
      <alignment vertical="center" wrapText="1"/>
      <protection/>
    </xf>
    <xf numFmtId="41" fontId="67" fillId="0" borderId="57" xfId="26" applyNumberFormat="1" applyFont="1" applyFill="1" applyBorder="1" applyAlignment="1">
      <alignment horizontal="right" vertical="center" wrapText="1"/>
    </xf>
    <xf numFmtId="41" fontId="67" fillId="0" borderId="58" xfId="26" applyNumberFormat="1" applyFont="1" applyFill="1" applyBorder="1" applyAlignment="1">
      <alignment horizontal="right" vertical="center" wrapText="1"/>
    </xf>
    <xf numFmtId="43" fontId="67" fillId="0" borderId="57" xfId="26" applyFont="1" applyFill="1" applyBorder="1" applyAlignment="1">
      <alignment horizontal="right" vertical="center" wrapText="1"/>
    </xf>
    <xf numFmtId="43" fontId="67" fillId="0" borderId="59" xfId="26" applyFont="1" applyFill="1" applyBorder="1" applyAlignment="1">
      <alignment horizontal="right" vertical="center" wrapText="1"/>
    </xf>
    <xf numFmtId="43" fontId="67" fillId="0" borderId="58" xfId="26" applyFont="1" applyFill="1" applyBorder="1" applyAlignment="1">
      <alignment horizontal="right" vertical="center" wrapText="1"/>
    </xf>
    <xf numFmtId="0" fontId="64" fillId="0" borderId="59" xfId="25" applyFont="1" applyBorder="1" applyAlignment="1">
      <alignment vertical="center" wrapText="1"/>
      <protection/>
    </xf>
    <xf numFmtId="43" fontId="63" fillId="0" borderId="57" xfId="25" applyNumberFormat="1" applyFont="1" applyBorder="1" applyAlignment="1">
      <alignment horizontal="right" vertical="center" wrapText="1"/>
      <protection/>
    </xf>
    <xf numFmtId="0" fontId="63" fillId="0" borderId="59" xfId="25" applyFont="1" applyBorder="1" applyAlignment="1">
      <alignment horizontal="right" vertical="center" wrapText="1"/>
      <protection/>
    </xf>
    <xf numFmtId="0" fontId="63" fillId="0" borderId="58" xfId="25" applyFont="1" applyBorder="1" applyAlignment="1">
      <alignment horizontal="righ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" xfId="22"/>
    <cellStyle name="Normální 4" xfId="23"/>
    <cellStyle name="Normální 5" xfId="24"/>
    <cellStyle name="Normální 6" xfId="25"/>
    <cellStyle name="Čárka 2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47625</xdr:colOff>
      <xdr:row>1</xdr:row>
      <xdr:rowOff>190500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E10" sqref="E10"/>
    </sheetView>
  </sheetViews>
  <sheetFormatPr defaultColWidth="9.33203125" defaultRowHeight="13.5"/>
  <cols>
    <col min="1" max="1" width="9.33203125" style="247" customWidth="1"/>
    <col min="2" max="2" width="61" style="303" customWidth="1"/>
    <col min="3" max="3" width="9.33203125" style="303" customWidth="1"/>
    <col min="4" max="4" width="22.5" style="247" customWidth="1"/>
    <col min="5" max="5" width="23.66015625" style="303" customWidth="1"/>
    <col min="6" max="6" width="9.33203125" style="247" customWidth="1"/>
    <col min="7" max="7" width="16.33203125" style="247" customWidth="1"/>
    <col min="8" max="257" width="9.33203125" style="247" customWidth="1"/>
    <col min="258" max="258" width="61" style="247" customWidth="1"/>
    <col min="259" max="259" width="9.33203125" style="247" customWidth="1"/>
    <col min="260" max="260" width="22.5" style="247" customWidth="1"/>
    <col min="261" max="261" width="23.66015625" style="247" customWidth="1"/>
    <col min="262" max="262" width="9.33203125" style="247" customWidth="1"/>
    <col min="263" max="263" width="16.33203125" style="247" customWidth="1"/>
    <col min="264" max="513" width="9.33203125" style="247" customWidth="1"/>
    <col min="514" max="514" width="61" style="247" customWidth="1"/>
    <col min="515" max="515" width="9.33203125" style="247" customWidth="1"/>
    <col min="516" max="516" width="22.5" style="247" customWidth="1"/>
    <col min="517" max="517" width="23.66015625" style="247" customWidth="1"/>
    <col min="518" max="518" width="9.33203125" style="247" customWidth="1"/>
    <col min="519" max="519" width="16.33203125" style="247" customWidth="1"/>
    <col min="520" max="769" width="9.33203125" style="247" customWidth="1"/>
    <col min="770" max="770" width="61" style="247" customWidth="1"/>
    <col min="771" max="771" width="9.33203125" style="247" customWidth="1"/>
    <col min="772" max="772" width="22.5" style="247" customWidth="1"/>
    <col min="773" max="773" width="23.66015625" style="247" customWidth="1"/>
    <col min="774" max="774" width="9.33203125" style="247" customWidth="1"/>
    <col min="775" max="775" width="16.33203125" style="247" customWidth="1"/>
    <col min="776" max="1025" width="9.33203125" style="247" customWidth="1"/>
    <col min="1026" max="1026" width="61" style="247" customWidth="1"/>
    <col min="1027" max="1027" width="9.33203125" style="247" customWidth="1"/>
    <col min="1028" max="1028" width="22.5" style="247" customWidth="1"/>
    <col min="1029" max="1029" width="23.66015625" style="247" customWidth="1"/>
    <col min="1030" max="1030" width="9.33203125" style="247" customWidth="1"/>
    <col min="1031" max="1031" width="16.33203125" style="247" customWidth="1"/>
    <col min="1032" max="1281" width="9.33203125" style="247" customWidth="1"/>
    <col min="1282" max="1282" width="61" style="247" customWidth="1"/>
    <col min="1283" max="1283" width="9.33203125" style="247" customWidth="1"/>
    <col min="1284" max="1284" width="22.5" style="247" customWidth="1"/>
    <col min="1285" max="1285" width="23.66015625" style="247" customWidth="1"/>
    <col min="1286" max="1286" width="9.33203125" style="247" customWidth="1"/>
    <col min="1287" max="1287" width="16.33203125" style="247" customWidth="1"/>
    <col min="1288" max="1537" width="9.33203125" style="247" customWidth="1"/>
    <col min="1538" max="1538" width="61" style="247" customWidth="1"/>
    <col min="1539" max="1539" width="9.33203125" style="247" customWidth="1"/>
    <col min="1540" max="1540" width="22.5" style="247" customWidth="1"/>
    <col min="1541" max="1541" width="23.66015625" style="247" customWidth="1"/>
    <col min="1542" max="1542" width="9.33203125" style="247" customWidth="1"/>
    <col min="1543" max="1543" width="16.33203125" style="247" customWidth="1"/>
    <col min="1544" max="1793" width="9.33203125" style="247" customWidth="1"/>
    <col min="1794" max="1794" width="61" style="247" customWidth="1"/>
    <col min="1795" max="1795" width="9.33203125" style="247" customWidth="1"/>
    <col min="1796" max="1796" width="22.5" style="247" customWidth="1"/>
    <col min="1797" max="1797" width="23.66015625" style="247" customWidth="1"/>
    <col min="1798" max="1798" width="9.33203125" style="247" customWidth="1"/>
    <col min="1799" max="1799" width="16.33203125" style="247" customWidth="1"/>
    <col min="1800" max="2049" width="9.33203125" style="247" customWidth="1"/>
    <col min="2050" max="2050" width="61" style="247" customWidth="1"/>
    <col min="2051" max="2051" width="9.33203125" style="247" customWidth="1"/>
    <col min="2052" max="2052" width="22.5" style="247" customWidth="1"/>
    <col min="2053" max="2053" width="23.66015625" style="247" customWidth="1"/>
    <col min="2054" max="2054" width="9.33203125" style="247" customWidth="1"/>
    <col min="2055" max="2055" width="16.33203125" style="247" customWidth="1"/>
    <col min="2056" max="2305" width="9.33203125" style="247" customWidth="1"/>
    <col min="2306" max="2306" width="61" style="247" customWidth="1"/>
    <col min="2307" max="2307" width="9.33203125" style="247" customWidth="1"/>
    <col min="2308" max="2308" width="22.5" style="247" customWidth="1"/>
    <col min="2309" max="2309" width="23.66015625" style="247" customWidth="1"/>
    <col min="2310" max="2310" width="9.33203125" style="247" customWidth="1"/>
    <col min="2311" max="2311" width="16.33203125" style="247" customWidth="1"/>
    <col min="2312" max="2561" width="9.33203125" style="247" customWidth="1"/>
    <col min="2562" max="2562" width="61" style="247" customWidth="1"/>
    <col min="2563" max="2563" width="9.33203125" style="247" customWidth="1"/>
    <col min="2564" max="2564" width="22.5" style="247" customWidth="1"/>
    <col min="2565" max="2565" width="23.66015625" style="247" customWidth="1"/>
    <col min="2566" max="2566" width="9.33203125" style="247" customWidth="1"/>
    <col min="2567" max="2567" width="16.33203125" style="247" customWidth="1"/>
    <col min="2568" max="2817" width="9.33203125" style="247" customWidth="1"/>
    <col min="2818" max="2818" width="61" style="247" customWidth="1"/>
    <col min="2819" max="2819" width="9.33203125" style="247" customWidth="1"/>
    <col min="2820" max="2820" width="22.5" style="247" customWidth="1"/>
    <col min="2821" max="2821" width="23.66015625" style="247" customWidth="1"/>
    <col min="2822" max="2822" width="9.33203125" style="247" customWidth="1"/>
    <col min="2823" max="2823" width="16.33203125" style="247" customWidth="1"/>
    <col min="2824" max="3073" width="9.33203125" style="247" customWidth="1"/>
    <col min="3074" max="3074" width="61" style="247" customWidth="1"/>
    <col min="3075" max="3075" width="9.33203125" style="247" customWidth="1"/>
    <col min="3076" max="3076" width="22.5" style="247" customWidth="1"/>
    <col min="3077" max="3077" width="23.66015625" style="247" customWidth="1"/>
    <col min="3078" max="3078" width="9.33203125" style="247" customWidth="1"/>
    <col min="3079" max="3079" width="16.33203125" style="247" customWidth="1"/>
    <col min="3080" max="3329" width="9.33203125" style="247" customWidth="1"/>
    <col min="3330" max="3330" width="61" style="247" customWidth="1"/>
    <col min="3331" max="3331" width="9.33203125" style="247" customWidth="1"/>
    <col min="3332" max="3332" width="22.5" style="247" customWidth="1"/>
    <col min="3333" max="3333" width="23.66015625" style="247" customWidth="1"/>
    <col min="3334" max="3334" width="9.33203125" style="247" customWidth="1"/>
    <col min="3335" max="3335" width="16.33203125" style="247" customWidth="1"/>
    <col min="3336" max="3585" width="9.33203125" style="247" customWidth="1"/>
    <col min="3586" max="3586" width="61" style="247" customWidth="1"/>
    <col min="3587" max="3587" width="9.33203125" style="247" customWidth="1"/>
    <col min="3588" max="3588" width="22.5" style="247" customWidth="1"/>
    <col min="3589" max="3589" width="23.66015625" style="247" customWidth="1"/>
    <col min="3590" max="3590" width="9.33203125" style="247" customWidth="1"/>
    <col min="3591" max="3591" width="16.33203125" style="247" customWidth="1"/>
    <col min="3592" max="3841" width="9.33203125" style="247" customWidth="1"/>
    <col min="3842" max="3842" width="61" style="247" customWidth="1"/>
    <col min="3843" max="3843" width="9.33203125" style="247" customWidth="1"/>
    <col min="3844" max="3844" width="22.5" style="247" customWidth="1"/>
    <col min="3845" max="3845" width="23.66015625" style="247" customWidth="1"/>
    <col min="3846" max="3846" width="9.33203125" style="247" customWidth="1"/>
    <col min="3847" max="3847" width="16.33203125" style="247" customWidth="1"/>
    <col min="3848" max="4097" width="9.33203125" style="247" customWidth="1"/>
    <col min="4098" max="4098" width="61" style="247" customWidth="1"/>
    <col min="4099" max="4099" width="9.33203125" style="247" customWidth="1"/>
    <col min="4100" max="4100" width="22.5" style="247" customWidth="1"/>
    <col min="4101" max="4101" width="23.66015625" style="247" customWidth="1"/>
    <col min="4102" max="4102" width="9.33203125" style="247" customWidth="1"/>
    <col min="4103" max="4103" width="16.33203125" style="247" customWidth="1"/>
    <col min="4104" max="4353" width="9.33203125" style="247" customWidth="1"/>
    <col min="4354" max="4354" width="61" style="247" customWidth="1"/>
    <col min="4355" max="4355" width="9.33203125" style="247" customWidth="1"/>
    <col min="4356" max="4356" width="22.5" style="247" customWidth="1"/>
    <col min="4357" max="4357" width="23.66015625" style="247" customWidth="1"/>
    <col min="4358" max="4358" width="9.33203125" style="247" customWidth="1"/>
    <col min="4359" max="4359" width="16.33203125" style="247" customWidth="1"/>
    <col min="4360" max="4609" width="9.33203125" style="247" customWidth="1"/>
    <col min="4610" max="4610" width="61" style="247" customWidth="1"/>
    <col min="4611" max="4611" width="9.33203125" style="247" customWidth="1"/>
    <col min="4612" max="4612" width="22.5" style="247" customWidth="1"/>
    <col min="4613" max="4613" width="23.66015625" style="247" customWidth="1"/>
    <col min="4614" max="4614" width="9.33203125" style="247" customWidth="1"/>
    <col min="4615" max="4615" width="16.33203125" style="247" customWidth="1"/>
    <col min="4616" max="4865" width="9.33203125" style="247" customWidth="1"/>
    <col min="4866" max="4866" width="61" style="247" customWidth="1"/>
    <col min="4867" max="4867" width="9.33203125" style="247" customWidth="1"/>
    <col min="4868" max="4868" width="22.5" style="247" customWidth="1"/>
    <col min="4869" max="4869" width="23.66015625" style="247" customWidth="1"/>
    <col min="4870" max="4870" width="9.33203125" style="247" customWidth="1"/>
    <col min="4871" max="4871" width="16.33203125" style="247" customWidth="1"/>
    <col min="4872" max="5121" width="9.33203125" style="247" customWidth="1"/>
    <col min="5122" max="5122" width="61" style="247" customWidth="1"/>
    <col min="5123" max="5123" width="9.33203125" style="247" customWidth="1"/>
    <col min="5124" max="5124" width="22.5" style="247" customWidth="1"/>
    <col min="5125" max="5125" width="23.66015625" style="247" customWidth="1"/>
    <col min="5126" max="5126" width="9.33203125" style="247" customWidth="1"/>
    <col min="5127" max="5127" width="16.33203125" style="247" customWidth="1"/>
    <col min="5128" max="5377" width="9.33203125" style="247" customWidth="1"/>
    <col min="5378" max="5378" width="61" style="247" customWidth="1"/>
    <col min="5379" max="5379" width="9.33203125" style="247" customWidth="1"/>
    <col min="5380" max="5380" width="22.5" style="247" customWidth="1"/>
    <col min="5381" max="5381" width="23.66015625" style="247" customWidth="1"/>
    <col min="5382" max="5382" width="9.33203125" style="247" customWidth="1"/>
    <col min="5383" max="5383" width="16.33203125" style="247" customWidth="1"/>
    <col min="5384" max="5633" width="9.33203125" style="247" customWidth="1"/>
    <col min="5634" max="5634" width="61" style="247" customWidth="1"/>
    <col min="5635" max="5635" width="9.33203125" style="247" customWidth="1"/>
    <col min="5636" max="5636" width="22.5" style="247" customWidth="1"/>
    <col min="5637" max="5637" width="23.66015625" style="247" customWidth="1"/>
    <col min="5638" max="5638" width="9.33203125" style="247" customWidth="1"/>
    <col min="5639" max="5639" width="16.33203125" style="247" customWidth="1"/>
    <col min="5640" max="5889" width="9.33203125" style="247" customWidth="1"/>
    <col min="5890" max="5890" width="61" style="247" customWidth="1"/>
    <col min="5891" max="5891" width="9.33203125" style="247" customWidth="1"/>
    <col min="5892" max="5892" width="22.5" style="247" customWidth="1"/>
    <col min="5893" max="5893" width="23.66015625" style="247" customWidth="1"/>
    <col min="5894" max="5894" width="9.33203125" style="247" customWidth="1"/>
    <col min="5895" max="5895" width="16.33203125" style="247" customWidth="1"/>
    <col min="5896" max="6145" width="9.33203125" style="247" customWidth="1"/>
    <col min="6146" max="6146" width="61" style="247" customWidth="1"/>
    <col min="6147" max="6147" width="9.33203125" style="247" customWidth="1"/>
    <col min="6148" max="6148" width="22.5" style="247" customWidth="1"/>
    <col min="6149" max="6149" width="23.66015625" style="247" customWidth="1"/>
    <col min="6150" max="6150" width="9.33203125" style="247" customWidth="1"/>
    <col min="6151" max="6151" width="16.33203125" style="247" customWidth="1"/>
    <col min="6152" max="6401" width="9.33203125" style="247" customWidth="1"/>
    <col min="6402" max="6402" width="61" style="247" customWidth="1"/>
    <col min="6403" max="6403" width="9.33203125" style="247" customWidth="1"/>
    <col min="6404" max="6404" width="22.5" style="247" customWidth="1"/>
    <col min="6405" max="6405" width="23.66015625" style="247" customWidth="1"/>
    <col min="6406" max="6406" width="9.33203125" style="247" customWidth="1"/>
    <col min="6407" max="6407" width="16.33203125" style="247" customWidth="1"/>
    <col min="6408" max="6657" width="9.33203125" style="247" customWidth="1"/>
    <col min="6658" max="6658" width="61" style="247" customWidth="1"/>
    <col min="6659" max="6659" width="9.33203125" style="247" customWidth="1"/>
    <col min="6660" max="6660" width="22.5" style="247" customWidth="1"/>
    <col min="6661" max="6661" width="23.66015625" style="247" customWidth="1"/>
    <col min="6662" max="6662" width="9.33203125" style="247" customWidth="1"/>
    <col min="6663" max="6663" width="16.33203125" style="247" customWidth="1"/>
    <col min="6664" max="6913" width="9.33203125" style="247" customWidth="1"/>
    <col min="6914" max="6914" width="61" style="247" customWidth="1"/>
    <col min="6915" max="6915" width="9.33203125" style="247" customWidth="1"/>
    <col min="6916" max="6916" width="22.5" style="247" customWidth="1"/>
    <col min="6917" max="6917" width="23.66015625" style="247" customWidth="1"/>
    <col min="6918" max="6918" width="9.33203125" style="247" customWidth="1"/>
    <col min="6919" max="6919" width="16.33203125" style="247" customWidth="1"/>
    <col min="6920" max="7169" width="9.33203125" style="247" customWidth="1"/>
    <col min="7170" max="7170" width="61" style="247" customWidth="1"/>
    <col min="7171" max="7171" width="9.33203125" style="247" customWidth="1"/>
    <col min="7172" max="7172" width="22.5" style="247" customWidth="1"/>
    <col min="7173" max="7173" width="23.66015625" style="247" customWidth="1"/>
    <col min="7174" max="7174" width="9.33203125" style="247" customWidth="1"/>
    <col min="7175" max="7175" width="16.33203125" style="247" customWidth="1"/>
    <col min="7176" max="7425" width="9.33203125" style="247" customWidth="1"/>
    <col min="7426" max="7426" width="61" style="247" customWidth="1"/>
    <col min="7427" max="7427" width="9.33203125" style="247" customWidth="1"/>
    <col min="7428" max="7428" width="22.5" style="247" customWidth="1"/>
    <col min="7429" max="7429" width="23.66015625" style="247" customWidth="1"/>
    <col min="7430" max="7430" width="9.33203125" style="247" customWidth="1"/>
    <col min="7431" max="7431" width="16.33203125" style="247" customWidth="1"/>
    <col min="7432" max="7681" width="9.33203125" style="247" customWidth="1"/>
    <col min="7682" max="7682" width="61" style="247" customWidth="1"/>
    <col min="7683" max="7683" width="9.33203125" style="247" customWidth="1"/>
    <col min="7684" max="7684" width="22.5" style="247" customWidth="1"/>
    <col min="7685" max="7685" width="23.66015625" style="247" customWidth="1"/>
    <col min="7686" max="7686" width="9.33203125" style="247" customWidth="1"/>
    <col min="7687" max="7687" width="16.33203125" style="247" customWidth="1"/>
    <col min="7688" max="7937" width="9.33203125" style="247" customWidth="1"/>
    <col min="7938" max="7938" width="61" style="247" customWidth="1"/>
    <col min="7939" max="7939" width="9.33203125" style="247" customWidth="1"/>
    <col min="7940" max="7940" width="22.5" style="247" customWidth="1"/>
    <col min="7941" max="7941" width="23.66015625" style="247" customWidth="1"/>
    <col min="7942" max="7942" width="9.33203125" style="247" customWidth="1"/>
    <col min="7943" max="7943" width="16.33203125" style="247" customWidth="1"/>
    <col min="7944" max="8193" width="9.33203125" style="247" customWidth="1"/>
    <col min="8194" max="8194" width="61" style="247" customWidth="1"/>
    <col min="8195" max="8195" width="9.33203125" style="247" customWidth="1"/>
    <col min="8196" max="8196" width="22.5" style="247" customWidth="1"/>
    <col min="8197" max="8197" width="23.66015625" style="247" customWidth="1"/>
    <col min="8198" max="8198" width="9.33203125" style="247" customWidth="1"/>
    <col min="8199" max="8199" width="16.33203125" style="247" customWidth="1"/>
    <col min="8200" max="8449" width="9.33203125" style="247" customWidth="1"/>
    <col min="8450" max="8450" width="61" style="247" customWidth="1"/>
    <col min="8451" max="8451" width="9.33203125" style="247" customWidth="1"/>
    <col min="8452" max="8452" width="22.5" style="247" customWidth="1"/>
    <col min="8453" max="8453" width="23.66015625" style="247" customWidth="1"/>
    <col min="8454" max="8454" width="9.33203125" style="247" customWidth="1"/>
    <col min="8455" max="8455" width="16.33203125" style="247" customWidth="1"/>
    <col min="8456" max="8705" width="9.33203125" style="247" customWidth="1"/>
    <col min="8706" max="8706" width="61" style="247" customWidth="1"/>
    <col min="8707" max="8707" width="9.33203125" style="247" customWidth="1"/>
    <col min="8708" max="8708" width="22.5" style="247" customWidth="1"/>
    <col min="8709" max="8709" width="23.66015625" style="247" customWidth="1"/>
    <col min="8710" max="8710" width="9.33203125" style="247" customWidth="1"/>
    <col min="8711" max="8711" width="16.33203125" style="247" customWidth="1"/>
    <col min="8712" max="8961" width="9.33203125" style="247" customWidth="1"/>
    <col min="8962" max="8962" width="61" style="247" customWidth="1"/>
    <col min="8963" max="8963" width="9.33203125" style="247" customWidth="1"/>
    <col min="8964" max="8964" width="22.5" style="247" customWidth="1"/>
    <col min="8965" max="8965" width="23.66015625" style="247" customWidth="1"/>
    <col min="8966" max="8966" width="9.33203125" style="247" customWidth="1"/>
    <col min="8967" max="8967" width="16.33203125" style="247" customWidth="1"/>
    <col min="8968" max="9217" width="9.33203125" style="247" customWidth="1"/>
    <col min="9218" max="9218" width="61" style="247" customWidth="1"/>
    <col min="9219" max="9219" width="9.33203125" style="247" customWidth="1"/>
    <col min="9220" max="9220" width="22.5" style="247" customWidth="1"/>
    <col min="9221" max="9221" width="23.66015625" style="247" customWidth="1"/>
    <col min="9222" max="9222" width="9.33203125" style="247" customWidth="1"/>
    <col min="9223" max="9223" width="16.33203125" style="247" customWidth="1"/>
    <col min="9224" max="9473" width="9.33203125" style="247" customWidth="1"/>
    <col min="9474" max="9474" width="61" style="247" customWidth="1"/>
    <col min="9475" max="9475" width="9.33203125" style="247" customWidth="1"/>
    <col min="9476" max="9476" width="22.5" style="247" customWidth="1"/>
    <col min="9477" max="9477" width="23.66015625" style="247" customWidth="1"/>
    <col min="9478" max="9478" width="9.33203125" style="247" customWidth="1"/>
    <col min="9479" max="9479" width="16.33203125" style="247" customWidth="1"/>
    <col min="9480" max="9729" width="9.33203125" style="247" customWidth="1"/>
    <col min="9730" max="9730" width="61" style="247" customWidth="1"/>
    <col min="9731" max="9731" width="9.33203125" style="247" customWidth="1"/>
    <col min="9732" max="9732" width="22.5" style="247" customWidth="1"/>
    <col min="9733" max="9733" width="23.66015625" style="247" customWidth="1"/>
    <col min="9734" max="9734" width="9.33203125" style="247" customWidth="1"/>
    <col min="9735" max="9735" width="16.33203125" style="247" customWidth="1"/>
    <col min="9736" max="9985" width="9.33203125" style="247" customWidth="1"/>
    <col min="9986" max="9986" width="61" style="247" customWidth="1"/>
    <col min="9987" max="9987" width="9.33203125" style="247" customWidth="1"/>
    <col min="9988" max="9988" width="22.5" style="247" customWidth="1"/>
    <col min="9989" max="9989" width="23.66015625" style="247" customWidth="1"/>
    <col min="9990" max="9990" width="9.33203125" style="247" customWidth="1"/>
    <col min="9991" max="9991" width="16.33203125" style="247" customWidth="1"/>
    <col min="9992" max="10241" width="9.33203125" style="247" customWidth="1"/>
    <col min="10242" max="10242" width="61" style="247" customWidth="1"/>
    <col min="10243" max="10243" width="9.33203125" style="247" customWidth="1"/>
    <col min="10244" max="10244" width="22.5" style="247" customWidth="1"/>
    <col min="10245" max="10245" width="23.66015625" style="247" customWidth="1"/>
    <col min="10246" max="10246" width="9.33203125" style="247" customWidth="1"/>
    <col min="10247" max="10247" width="16.33203125" style="247" customWidth="1"/>
    <col min="10248" max="10497" width="9.33203125" style="247" customWidth="1"/>
    <col min="10498" max="10498" width="61" style="247" customWidth="1"/>
    <col min="10499" max="10499" width="9.33203125" style="247" customWidth="1"/>
    <col min="10500" max="10500" width="22.5" style="247" customWidth="1"/>
    <col min="10501" max="10501" width="23.66015625" style="247" customWidth="1"/>
    <col min="10502" max="10502" width="9.33203125" style="247" customWidth="1"/>
    <col min="10503" max="10503" width="16.33203125" style="247" customWidth="1"/>
    <col min="10504" max="10753" width="9.33203125" style="247" customWidth="1"/>
    <col min="10754" max="10754" width="61" style="247" customWidth="1"/>
    <col min="10755" max="10755" width="9.33203125" style="247" customWidth="1"/>
    <col min="10756" max="10756" width="22.5" style="247" customWidth="1"/>
    <col min="10757" max="10757" width="23.66015625" style="247" customWidth="1"/>
    <col min="10758" max="10758" width="9.33203125" style="247" customWidth="1"/>
    <col min="10759" max="10759" width="16.33203125" style="247" customWidth="1"/>
    <col min="10760" max="11009" width="9.33203125" style="247" customWidth="1"/>
    <col min="11010" max="11010" width="61" style="247" customWidth="1"/>
    <col min="11011" max="11011" width="9.33203125" style="247" customWidth="1"/>
    <col min="11012" max="11012" width="22.5" style="247" customWidth="1"/>
    <col min="11013" max="11013" width="23.66015625" style="247" customWidth="1"/>
    <col min="11014" max="11014" width="9.33203125" style="247" customWidth="1"/>
    <col min="11015" max="11015" width="16.33203125" style="247" customWidth="1"/>
    <col min="11016" max="11265" width="9.33203125" style="247" customWidth="1"/>
    <col min="11266" max="11266" width="61" style="247" customWidth="1"/>
    <col min="11267" max="11267" width="9.33203125" style="247" customWidth="1"/>
    <col min="11268" max="11268" width="22.5" style="247" customWidth="1"/>
    <col min="11269" max="11269" width="23.66015625" style="247" customWidth="1"/>
    <col min="11270" max="11270" width="9.33203125" style="247" customWidth="1"/>
    <col min="11271" max="11271" width="16.33203125" style="247" customWidth="1"/>
    <col min="11272" max="11521" width="9.33203125" style="247" customWidth="1"/>
    <col min="11522" max="11522" width="61" style="247" customWidth="1"/>
    <col min="11523" max="11523" width="9.33203125" style="247" customWidth="1"/>
    <col min="11524" max="11524" width="22.5" style="247" customWidth="1"/>
    <col min="11525" max="11525" width="23.66015625" style="247" customWidth="1"/>
    <col min="11526" max="11526" width="9.33203125" style="247" customWidth="1"/>
    <col min="11527" max="11527" width="16.33203125" style="247" customWidth="1"/>
    <col min="11528" max="11777" width="9.33203125" style="247" customWidth="1"/>
    <col min="11778" max="11778" width="61" style="247" customWidth="1"/>
    <col min="11779" max="11779" width="9.33203125" style="247" customWidth="1"/>
    <col min="11780" max="11780" width="22.5" style="247" customWidth="1"/>
    <col min="11781" max="11781" width="23.66015625" style="247" customWidth="1"/>
    <col min="11782" max="11782" width="9.33203125" style="247" customWidth="1"/>
    <col min="11783" max="11783" width="16.33203125" style="247" customWidth="1"/>
    <col min="11784" max="12033" width="9.33203125" style="247" customWidth="1"/>
    <col min="12034" max="12034" width="61" style="247" customWidth="1"/>
    <col min="12035" max="12035" width="9.33203125" style="247" customWidth="1"/>
    <col min="12036" max="12036" width="22.5" style="247" customWidth="1"/>
    <col min="12037" max="12037" width="23.66015625" style="247" customWidth="1"/>
    <col min="12038" max="12038" width="9.33203125" style="247" customWidth="1"/>
    <col min="12039" max="12039" width="16.33203125" style="247" customWidth="1"/>
    <col min="12040" max="12289" width="9.33203125" style="247" customWidth="1"/>
    <col min="12290" max="12290" width="61" style="247" customWidth="1"/>
    <col min="12291" max="12291" width="9.33203125" style="247" customWidth="1"/>
    <col min="12292" max="12292" width="22.5" style="247" customWidth="1"/>
    <col min="12293" max="12293" width="23.66015625" style="247" customWidth="1"/>
    <col min="12294" max="12294" width="9.33203125" style="247" customWidth="1"/>
    <col min="12295" max="12295" width="16.33203125" style="247" customWidth="1"/>
    <col min="12296" max="12545" width="9.33203125" style="247" customWidth="1"/>
    <col min="12546" max="12546" width="61" style="247" customWidth="1"/>
    <col min="12547" max="12547" width="9.33203125" style="247" customWidth="1"/>
    <col min="12548" max="12548" width="22.5" style="247" customWidth="1"/>
    <col min="12549" max="12549" width="23.66015625" style="247" customWidth="1"/>
    <col min="12550" max="12550" width="9.33203125" style="247" customWidth="1"/>
    <col min="12551" max="12551" width="16.33203125" style="247" customWidth="1"/>
    <col min="12552" max="12801" width="9.33203125" style="247" customWidth="1"/>
    <col min="12802" max="12802" width="61" style="247" customWidth="1"/>
    <col min="12803" max="12803" width="9.33203125" style="247" customWidth="1"/>
    <col min="12804" max="12804" width="22.5" style="247" customWidth="1"/>
    <col min="12805" max="12805" width="23.66015625" style="247" customWidth="1"/>
    <col min="12806" max="12806" width="9.33203125" style="247" customWidth="1"/>
    <col min="12807" max="12807" width="16.33203125" style="247" customWidth="1"/>
    <col min="12808" max="13057" width="9.33203125" style="247" customWidth="1"/>
    <col min="13058" max="13058" width="61" style="247" customWidth="1"/>
    <col min="13059" max="13059" width="9.33203125" style="247" customWidth="1"/>
    <col min="13060" max="13060" width="22.5" style="247" customWidth="1"/>
    <col min="13061" max="13061" width="23.66015625" style="247" customWidth="1"/>
    <col min="13062" max="13062" width="9.33203125" style="247" customWidth="1"/>
    <col min="13063" max="13063" width="16.33203125" style="247" customWidth="1"/>
    <col min="13064" max="13313" width="9.33203125" style="247" customWidth="1"/>
    <col min="13314" max="13314" width="61" style="247" customWidth="1"/>
    <col min="13315" max="13315" width="9.33203125" style="247" customWidth="1"/>
    <col min="13316" max="13316" width="22.5" style="247" customWidth="1"/>
    <col min="13317" max="13317" width="23.66015625" style="247" customWidth="1"/>
    <col min="13318" max="13318" width="9.33203125" style="247" customWidth="1"/>
    <col min="13319" max="13319" width="16.33203125" style="247" customWidth="1"/>
    <col min="13320" max="13569" width="9.33203125" style="247" customWidth="1"/>
    <col min="13570" max="13570" width="61" style="247" customWidth="1"/>
    <col min="13571" max="13571" width="9.33203125" style="247" customWidth="1"/>
    <col min="13572" max="13572" width="22.5" style="247" customWidth="1"/>
    <col min="13573" max="13573" width="23.66015625" style="247" customWidth="1"/>
    <col min="13574" max="13574" width="9.33203125" style="247" customWidth="1"/>
    <col min="13575" max="13575" width="16.33203125" style="247" customWidth="1"/>
    <col min="13576" max="13825" width="9.33203125" style="247" customWidth="1"/>
    <col min="13826" max="13826" width="61" style="247" customWidth="1"/>
    <col min="13827" max="13827" width="9.33203125" style="247" customWidth="1"/>
    <col min="13828" max="13828" width="22.5" style="247" customWidth="1"/>
    <col min="13829" max="13829" width="23.66015625" style="247" customWidth="1"/>
    <col min="13830" max="13830" width="9.33203125" style="247" customWidth="1"/>
    <col min="13831" max="13831" width="16.33203125" style="247" customWidth="1"/>
    <col min="13832" max="14081" width="9.33203125" style="247" customWidth="1"/>
    <col min="14082" max="14082" width="61" style="247" customWidth="1"/>
    <col min="14083" max="14083" width="9.33203125" style="247" customWidth="1"/>
    <col min="14084" max="14084" width="22.5" style="247" customWidth="1"/>
    <col min="14085" max="14085" width="23.66015625" style="247" customWidth="1"/>
    <col min="14086" max="14086" width="9.33203125" style="247" customWidth="1"/>
    <col min="14087" max="14087" width="16.33203125" style="247" customWidth="1"/>
    <col min="14088" max="14337" width="9.33203125" style="247" customWidth="1"/>
    <col min="14338" max="14338" width="61" style="247" customWidth="1"/>
    <col min="14339" max="14339" width="9.33203125" style="247" customWidth="1"/>
    <col min="14340" max="14340" width="22.5" style="247" customWidth="1"/>
    <col min="14341" max="14341" width="23.66015625" style="247" customWidth="1"/>
    <col min="14342" max="14342" width="9.33203125" style="247" customWidth="1"/>
    <col min="14343" max="14343" width="16.33203125" style="247" customWidth="1"/>
    <col min="14344" max="14593" width="9.33203125" style="247" customWidth="1"/>
    <col min="14594" max="14594" width="61" style="247" customWidth="1"/>
    <col min="14595" max="14595" width="9.33203125" style="247" customWidth="1"/>
    <col min="14596" max="14596" width="22.5" style="247" customWidth="1"/>
    <col min="14597" max="14597" width="23.66015625" style="247" customWidth="1"/>
    <col min="14598" max="14598" width="9.33203125" style="247" customWidth="1"/>
    <col min="14599" max="14599" width="16.33203125" style="247" customWidth="1"/>
    <col min="14600" max="14849" width="9.33203125" style="247" customWidth="1"/>
    <col min="14850" max="14850" width="61" style="247" customWidth="1"/>
    <col min="14851" max="14851" width="9.33203125" style="247" customWidth="1"/>
    <col min="14852" max="14852" width="22.5" style="247" customWidth="1"/>
    <col min="14853" max="14853" width="23.66015625" style="247" customWidth="1"/>
    <col min="14854" max="14854" width="9.33203125" style="247" customWidth="1"/>
    <col min="14855" max="14855" width="16.33203125" style="247" customWidth="1"/>
    <col min="14856" max="15105" width="9.33203125" style="247" customWidth="1"/>
    <col min="15106" max="15106" width="61" style="247" customWidth="1"/>
    <col min="15107" max="15107" width="9.33203125" style="247" customWidth="1"/>
    <col min="15108" max="15108" width="22.5" style="247" customWidth="1"/>
    <col min="15109" max="15109" width="23.66015625" style="247" customWidth="1"/>
    <col min="15110" max="15110" width="9.33203125" style="247" customWidth="1"/>
    <col min="15111" max="15111" width="16.33203125" style="247" customWidth="1"/>
    <col min="15112" max="15361" width="9.33203125" style="247" customWidth="1"/>
    <col min="15362" max="15362" width="61" style="247" customWidth="1"/>
    <col min="15363" max="15363" width="9.33203125" style="247" customWidth="1"/>
    <col min="15364" max="15364" width="22.5" style="247" customWidth="1"/>
    <col min="15365" max="15365" width="23.66015625" style="247" customWidth="1"/>
    <col min="15366" max="15366" width="9.33203125" style="247" customWidth="1"/>
    <col min="15367" max="15367" width="16.33203125" style="247" customWidth="1"/>
    <col min="15368" max="15617" width="9.33203125" style="247" customWidth="1"/>
    <col min="15618" max="15618" width="61" style="247" customWidth="1"/>
    <col min="15619" max="15619" width="9.33203125" style="247" customWidth="1"/>
    <col min="15620" max="15620" width="22.5" style="247" customWidth="1"/>
    <col min="15621" max="15621" width="23.66015625" style="247" customWidth="1"/>
    <col min="15622" max="15622" width="9.33203125" style="247" customWidth="1"/>
    <col min="15623" max="15623" width="16.33203125" style="247" customWidth="1"/>
    <col min="15624" max="15873" width="9.33203125" style="247" customWidth="1"/>
    <col min="15874" max="15874" width="61" style="247" customWidth="1"/>
    <col min="15875" max="15875" width="9.33203125" style="247" customWidth="1"/>
    <col min="15876" max="15876" width="22.5" style="247" customWidth="1"/>
    <col min="15877" max="15877" width="23.66015625" style="247" customWidth="1"/>
    <col min="15878" max="15878" width="9.33203125" style="247" customWidth="1"/>
    <col min="15879" max="15879" width="16.33203125" style="247" customWidth="1"/>
    <col min="15880" max="16129" width="9.33203125" style="247" customWidth="1"/>
    <col min="16130" max="16130" width="61" style="247" customWidth="1"/>
    <col min="16131" max="16131" width="9.33203125" style="247" customWidth="1"/>
    <col min="16132" max="16132" width="22.5" style="247" customWidth="1"/>
    <col min="16133" max="16133" width="23.66015625" style="247" customWidth="1"/>
    <col min="16134" max="16134" width="9.33203125" style="247" customWidth="1"/>
    <col min="16135" max="16135" width="16.33203125" style="247" customWidth="1"/>
    <col min="16136" max="16384" width="9.33203125" style="247" customWidth="1"/>
  </cols>
  <sheetData>
    <row r="1" spans="1:5" ht="26.25">
      <c r="A1" s="421" t="s">
        <v>664</v>
      </c>
      <c r="B1" s="421"/>
      <c r="C1" s="421"/>
      <c r="D1" s="421"/>
      <c r="E1" s="421"/>
    </row>
    <row r="2" spans="1:5" ht="15.75">
      <c r="A2" s="248"/>
      <c r="B2" s="248"/>
      <c r="C2" s="249"/>
      <c r="D2" s="248"/>
      <c r="E2" s="248"/>
    </row>
    <row r="3" spans="1:5" ht="33.75" customHeight="1">
      <c r="A3" s="250" t="s">
        <v>665</v>
      </c>
      <c r="B3" s="251"/>
      <c r="C3" s="252"/>
      <c r="D3" s="253" t="s">
        <v>666</v>
      </c>
      <c r="E3" s="253" t="s">
        <v>667</v>
      </c>
    </row>
    <row r="4" spans="1:5" ht="24" customHeight="1">
      <c r="A4" s="254" t="s">
        <v>659</v>
      </c>
      <c r="B4" s="254" t="s">
        <v>668</v>
      </c>
      <c r="C4" s="422" t="s">
        <v>669</v>
      </c>
      <c r="D4" s="422"/>
      <c r="E4" s="255">
        <f>SUM(D5:D6)</f>
        <v>0</v>
      </c>
    </row>
    <row r="5" spans="1:5" ht="18" customHeight="1">
      <c r="A5" s="256" t="s">
        <v>670</v>
      </c>
      <c r="B5" s="257" t="s">
        <v>74</v>
      </c>
      <c r="C5" s="258"/>
      <c r="D5" s="259">
        <f>'SO01 a) - Komunikace '!J31</f>
        <v>0</v>
      </c>
      <c r="E5" s="258" t="s">
        <v>671</v>
      </c>
    </row>
    <row r="6" spans="1:5" ht="18" customHeight="1">
      <c r="A6" s="256"/>
      <c r="B6" s="257" t="s">
        <v>86</v>
      </c>
      <c r="C6" s="258"/>
      <c r="D6" s="259">
        <f>'SO01 b) - Ochrana stáv. sítí'!J31</f>
        <v>0</v>
      </c>
      <c r="E6" s="258" t="s">
        <v>671</v>
      </c>
    </row>
    <row r="7" spans="1:5" ht="15">
      <c r="A7" s="256"/>
      <c r="B7" s="260"/>
      <c r="C7" s="261"/>
      <c r="D7" s="256"/>
      <c r="E7" s="256"/>
    </row>
    <row r="8" spans="1:5" s="262" customFormat="1" ht="33" customHeight="1">
      <c r="A8" s="254" t="s">
        <v>672</v>
      </c>
      <c r="B8" s="254" t="s">
        <v>673</v>
      </c>
      <c r="C8" s="422" t="s">
        <v>669</v>
      </c>
      <c r="D8" s="422"/>
      <c r="E8" s="255">
        <f>'SO02 Odvodnění komunikace'!G2</f>
        <v>0</v>
      </c>
    </row>
    <row r="9" spans="1:12" s="262" customFormat="1" ht="33" customHeight="1">
      <c r="A9" s="254" t="s">
        <v>674</v>
      </c>
      <c r="B9" s="263" t="s">
        <v>675</v>
      </c>
      <c r="C9" s="422" t="s">
        <v>669</v>
      </c>
      <c r="D9" s="422"/>
      <c r="E9" s="255">
        <f>'SO03 Veřejné osvětlení'!N12</f>
        <v>0</v>
      </c>
      <c r="F9" s="264"/>
      <c r="G9" s="265"/>
      <c r="H9" s="265"/>
      <c r="I9" s="265"/>
      <c r="J9" s="265"/>
      <c r="K9" s="265"/>
      <c r="L9" s="265"/>
    </row>
    <row r="10" spans="1:12" s="262" customFormat="1" ht="33" customHeight="1">
      <c r="A10" s="254" t="s">
        <v>676</v>
      </c>
      <c r="B10" s="266" t="s">
        <v>677</v>
      </c>
      <c r="C10" s="422" t="s">
        <v>669</v>
      </c>
      <c r="D10" s="422"/>
      <c r="E10" s="255">
        <f>'SO04 Retenční nádrž'!G2</f>
        <v>0</v>
      </c>
      <c r="F10" s="264"/>
      <c r="G10" s="265"/>
      <c r="H10" s="265"/>
      <c r="I10" s="265"/>
      <c r="J10" s="265"/>
      <c r="K10" s="265"/>
      <c r="L10" s="265"/>
    </row>
    <row r="11" spans="1:12" s="262" customFormat="1" ht="33" customHeight="1">
      <c r="A11" s="254" t="s">
        <v>678</v>
      </c>
      <c r="B11" s="267" t="s">
        <v>679</v>
      </c>
      <c r="C11" s="422" t="s">
        <v>669</v>
      </c>
      <c r="D11" s="422"/>
      <c r="E11" s="255">
        <f>VRON!J29</f>
        <v>0</v>
      </c>
      <c r="F11" s="264"/>
      <c r="G11" s="265"/>
      <c r="H11" s="265"/>
      <c r="I11" s="265"/>
      <c r="J11" s="265"/>
      <c r="K11" s="265"/>
      <c r="L11" s="265"/>
    </row>
    <row r="12" spans="1:12" ht="13.5">
      <c r="A12" s="268"/>
      <c r="B12" s="269"/>
      <c r="C12" s="270"/>
      <c r="D12" s="271"/>
      <c r="E12" s="271"/>
      <c r="F12" s="272"/>
      <c r="G12" s="273"/>
      <c r="H12" s="273"/>
      <c r="I12" s="273"/>
      <c r="J12" s="273"/>
      <c r="K12" s="273"/>
      <c r="L12" s="273"/>
    </row>
    <row r="13" spans="1:12" ht="19.5" customHeight="1">
      <c r="A13" s="274" t="s">
        <v>680</v>
      </c>
      <c r="B13" s="275"/>
      <c r="C13" s="276"/>
      <c r="D13" s="277">
        <f>E4+E9+E10+E11+E8</f>
        <v>0</v>
      </c>
      <c r="E13" s="278" t="s">
        <v>681</v>
      </c>
      <c r="F13" s="272"/>
      <c r="G13" s="273"/>
      <c r="H13" s="273"/>
      <c r="I13" s="273"/>
      <c r="J13" s="273"/>
      <c r="K13" s="273"/>
      <c r="L13" s="273"/>
    </row>
    <row r="14" spans="1:12" ht="10.5" customHeight="1">
      <c r="A14" s="279"/>
      <c r="B14" s="280"/>
      <c r="C14" s="279"/>
      <c r="D14" s="281"/>
      <c r="E14" s="282"/>
      <c r="F14" s="272"/>
      <c r="G14" s="273"/>
      <c r="H14" s="273"/>
      <c r="I14" s="273"/>
      <c r="J14" s="273"/>
      <c r="K14" s="273"/>
      <c r="L14" s="273"/>
    </row>
    <row r="15" spans="1:12" ht="19.5" customHeight="1">
      <c r="A15" s="424" t="s">
        <v>682</v>
      </c>
      <c r="B15" s="424"/>
      <c r="C15" s="283"/>
      <c r="D15" s="284">
        <f>D13</f>
        <v>0</v>
      </c>
      <c r="E15" s="285" t="s">
        <v>681</v>
      </c>
      <c r="F15" s="272"/>
      <c r="G15" s="273"/>
      <c r="H15" s="273"/>
      <c r="I15" s="273"/>
      <c r="J15" s="273"/>
      <c r="K15" s="273"/>
      <c r="L15" s="273"/>
    </row>
    <row r="16" spans="1:12" ht="19.5" customHeight="1">
      <c r="A16" s="286" t="s">
        <v>683</v>
      </c>
      <c r="B16" s="286"/>
      <c r="C16" s="283"/>
      <c r="D16" s="287">
        <f>(D15*0.21)+D15</f>
        <v>0</v>
      </c>
      <c r="E16" s="278" t="s">
        <v>681</v>
      </c>
      <c r="F16" s="272"/>
      <c r="G16" s="273"/>
      <c r="H16" s="273"/>
      <c r="I16" s="273"/>
      <c r="J16" s="273"/>
      <c r="K16" s="273"/>
      <c r="L16" s="273"/>
    </row>
    <row r="17" spans="1:12" ht="13.5">
      <c r="A17" s="288"/>
      <c r="B17" s="289"/>
      <c r="C17" s="423"/>
      <c r="D17" s="290"/>
      <c r="E17" s="289"/>
      <c r="F17" s="272"/>
      <c r="G17" s="273"/>
      <c r="H17" s="273"/>
      <c r="I17" s="273"/>
      <c r="J17" s="273"/>
      <c r="K17" s="273"/>
      <c r="L17" s="273"/>
    </row>
    <row r="18" spans="1:12" ht="13.5">
      <c r="A18" s="288"/>
      <c r="B18" s="289"/>
      <c r="C18" s="423"/>
      <c r="D18" s="291"/>
      <c r="E18" s="289"/>
      <c r="F18" s="272"/>
      <c r="G18" s="273"/>
      <c r="H18" s="273"/>
      <c r="I18" s="273"/>
      <c r="J18" s="273"/>
      <c r="K18" s="273"/>
      <c r="L18" s="273"/>
    </row>
    <row r="19" spans="1:12" ht="14.85" customHeight="1">
      <c r="A19" s="288"/>
      <c r="B19" s="289"/>
      <c r="C19" s="423"/>
      <c r="D19" s="290"/>
      <c r="E19" s="289"/>
      <c r="F19" s="272"/>
      <c r="G19" s="273"/>
      <c r="H19" s="273"/>
      <c r="I19" s="273"/>
      <c r="J19" s="273"/>
      <c r="K19" s="273"/>
      <c r="L19" s="273"/>
    </row>
    <row r="20" spans="1:12" ht="13.5">
      <c r="A20" s="291"/>
      <c r="B20" s="292"/>
      <c r="C20" s="292"/>
      <c r="D20" s="290"/>
      <c r="E20" s="292"/>
      <c r="F20" s="272"/>
      <c r="G20" s="273"/>
      <c r="H20" s="273"/>
      <c r="I20" s="273"/>
      <c r="J20" s="273"/>
      <c r="K20" s="273"/>
      <c r="L20" s="273"/>
    </row>
    <row r="21" spans="1:12" ht="13.5">
      <c r="A21" s="291"/>
      <c r="B21" s="292"/>
      <c r="C21" s="292"/>
      <c r="D21" s="290"/>
      <c r="E21" s="292"/>
      <c r="F21" s="272"/>
      <c r="G21" s="273"/>
      <c r="H21" s="273"/>
      <c r="I21" s="273"/>
      <c r="J21" s="273"/>
      <c r="K21" s="273"/>
      <c r="L21" s="273"/>
    </row>
    <row r="22" spans="1:12" ht="13.5">
      <c r="A22" s="293"/>
      <c r="B22" s="294"/>
      <c r="C22" s="294"/>
      <c r="D22" s="290"/>
      <c r="E22" s="295"/>
      <c r="F22" s="272"/>
      <c r="G22" s="273"/>
      <c r="H22" s="273"/>
      <c r="I22" s="273"/>
      <c r="J22" s="273"/>
      <c r="K22" s="273"/>
      <c r="L22" s="273"/>
    </row>
    <row r="23" spans="1:12" s="297" customFormat="1" ht="15">
      <c r="A23" s="420"/>
      <c r="B23" s="296"/>
      <c r="C23" s="420"/>
      <c r="D23" s="420"/>
      <c r="E23" s="420"/>
      <c r="F23" s="272"/>
      <c r="G23" s="273"/>
      <c r="H23" s="273"/>
      <c r="I23" s="273"/>
      <c r="J23" s="273"/>
      <c r="K23" s="273"/>
      <c r="L23" s="273"/>
    </row>
    <row r="24" spans="1:12" s="297" customFormat="1" ht="15">
      <c r="A24" s="420"/>
      <c r="B24" s="296"/>
      <c r="C24" s="420"/>
      <c r="D24" s="420"/>
      <c r="E24" s="420"/>
      <c r="F24" s="273"/>
      <c r="G24" s="273"/>
      <c r="H24" s="273"/>
      <c r="I24" s="273"/>
      <c r="J24" s="273"/>
      <c r="K24" s="273"/>
      <c r="L24" s="273"/>
    </row>
    <row r="25" spans="1:12" ht="13.5">
      <c r="A25" s="291"/>
      <c r="B25" s="292"/>
      <c r="C25" s="292"/>
      <c r="D25" s="290"/>
      <c r="E25" s="292"/>
      <c r="F25" s="273"/>
      <c r="G25" s="273"/>
      <c r="H25" s="273"/>
      <c r="I25" s="273"/>
      <c r="J25" s="273"/>
      <c r="K25" s="273"/>
      <c r="L25" s="273"/>
    </row>
    <row r="26" spans="1:5" ht="13.5">
      <c r="A26" s="291"/>
      <c r="B26" s="292"/>
      <c r="C26" s="292"/>
      <c r="D26" s="290"/>
      <c r="E26" s="292"/>
    </row>
    <row r="27" spans="1:5" ht="13.5">
      <c r="A27" s="291"/>
      <c r="B27" s="292"/>
      <c r="C27" s="292"/>
      <c r="D27" s="290"/>
      <c r="E27" s="292"/>
    </row>
    <row r="28" spans="1:5" ht="66" customHeight="1">
      <c r="A28" s="291"/>
      <c r="B28" s="292"/>
      <c r="C28" s="292"/>
      <c r="D28" s="290"/>
      <c r="E28" s="292"/>
    </row>
    <row r="29" spans="1:5" ht="13.5">
      <c r="A29" s="298"/>
      <c r="B29" s="299"/>
      <c r="C29" s="292"/>
      <c r="D29" s="290"/>
      <c r="E29" s="292"/>
    </row>
    <row r="30" spans="1:5" ht="13.5">
      <c r="A30" s="291"/>
      <c r="B30" s="292"/>
      <c r="C30" s="423"/>
      <c r="D30" s="300"/>
      <c r="E30" s="292"/>
    </row>
    <row r="31" spans="1:5" ht="13.5">
      <c r="A31" s="291"/>
      <c r="B31" s="292"/>
      <c r="C31" s="423"/>
      <c r="D31" s="290"/>
      <c r="E31" s="292"/>
    </row>
    <row r="32" spans="1:5" ht="13.5">
      <c r="A32" s="291"/>
      <c r="B32" s="292"/>
      <c r="C32" s="292"/>
      <c r="D32" s="290"/>
      <c r="E32" s="292"/>
    </row>
    <row r="33" spans="1:5" ht="23.85" customHeight="1">
      <c r="A33" s="291"/>
      <c r="B33" s="292"/>
      <c r="C33" s="423"/>
      <c r="D33" s="290"/>
      <c r="E33" s="292"/>
    </row>
    <row r="34" spans="1:5" ht="13.5">
      <c r="A34" s="291"/>
      <c r="B34" s="292"/>
      <c r="C34" s="423"/>
      <c r="D34" s="291"/>
      <c r="E34" s="292"/>
    </row>
    <row r="35" spans="1:5" ht="13.5">
      <c r="A35" s="291"/>
      <c r="B35" s="292"/>
      <c r="C35" s="423"/>
      <c r="D35" s="288"/>
      <c r="E35" s="292"/>
    </row>
    <row r="36" spans="1:5" ht="13.5">
      <c r="A36" s="291"/>
      <c r="B36" s="292"/>
      <c r="C36" s="292"/>
      <c r="D36" s="290"/>
      <c r="E36" s="292"/>
    </row>
    <row r="37" spans="1:5" ht="13.5">
      <c r="A37" s="291"/>
      <c r="B37" s="292"/>
      <c r="C37" s="292"/>
      <c r="D37" s="290"/>
      <c r="E37" s="292"/>
    </row>
    <row r="38" spans="1:5" ht="13.5">
      <c r="A38" s="291"/>
      <c r="B38" s="292"/>
      <c r="C38" s="292"/>
      <c r="D38" s="290"/>
      <c r="E38" s="292"/>
    </row>
    <row r="39" spans="1:5" ht="58.5" customHeight="1">
      <c r="A39" s="288"/>
      <c r="B39" s="289"/>
      <c r="C39" s="289"/>
      <c r="D39" s="290"/>
      <c r="E39" s="289"/>
    </row>
    <row r="54" spans="1:5" ht="13.5">
      <c r="A54" s="291"/>
      <c r="B54" s="292"/>
      <c r="C54" s="292"/>
      <c r="D54" s="301"/>
      <c r="E54" s="292"/>
    </row>
    <row r="55" spans="1:5" ht="13.5">
      <c r="A55" s="291"/>
      <c r="B55" s="292"/>
      <c r="C55" s="292"/>
      <c r="D55" s="301"/>
      <c r="E55" s="292"/>
    </row>
    <row r="56" spans="1:5" ht="13.5">
      <c r="A56" s="288"/>
      <c r="B56" s="289"/>
      <c r="C56" s="292"/>
      <c r="D56" s="301"/>
      <c r="E56" s="292"/>
    </row>
    <row r="57" spans="1:5" ht="13.5">
      <c r="A57" s="291"/>
      <c r="B57" s="292"/>
      <c r="C57" s="292"/>
      <c r="D57" s="300"/>
      <c r="E57" s="292"/>
    </row>
    <row r="58" spans="1:5" ht="13.5">
      <c r="A58" s="288"/>
      <c r="B58" s="289"/>
      <c r="C58" s="289"/>
      <c r="D58" s="290"/>
      <c r="E58" s="289"/>
    </row>
    <row r="59" spans="1:5" ht="13.5">
      <c r="A59" s="288"/>
      <c r="B59" s="289"/>
      <c r="C59" s="289"/>
      <c r="D59" s="291"/>
      <c r="E59" s="289"/>
    </row>
    <row r="60" spans="1:5" ht="13.5">
      <c r="A60" s="288"/>
      <c r="B60" s="289"/>
      <c r="C60" s="289"/>
      <c r="D60" s="290"/>
      <c r="E60" s="289"/>
    </row>
    <row r="61" spans="1:5" ht="13.5">
      <c r="A61" s="288"/>
      <c r="B61" s="289"/>
      <c r="C61" s="289"/>
      <c r="D61" s="290"/>
      <c r="E61" s="289"/>
    </row>
    <row r="62" spans="1:5" ht="13.5">
      <c r="A62" s="291"/>
      <c r="B62" s="292"/>
      <c r="C62" s="292"/>
      <c r="D62" s="302"/>
      <c r="E62" s="292"/>
    </row>
    <row r="63" spans="1:5" ht="13.5">
      <c r="A63" s="288"/>
      <c r="B63" s="289"/>
      <c r="C63" s="289"/>
      <c r="D63" s="290"/>
      <c r="E63" s="289"/>
    </row>
    <row r="64" spans="1:5" ht="13.5">
      <c r="A64" s="288"/>
      <c r="B64" s="289"/>
      <c r="C64" s="289"/>
      <c r="D64" s="290"/>
      <c r="E64" s="289"/>
    </row>
    <row r="65" spans="1:5" ht="13.5">
      <c r="A65" s="288"/>
      <c r="B65" s="289"/>
      <c r="C65" s="289"/>
      <c r="D65" s="290"/>
      <c r="E65" s="289"/>
    </row>
    <row r="66" spans="1:5" ht="13.5">
      <c r="A66" s="291"/>
      <c r="B66" s="292"/>
      <c r="C66" s="292"/>
      <c r="D66" s="302"/>
      <c r="E66" s="292"/>
    </row>
    <row r="67" spans="1:5" ht="13.5">
      <c r="A67" s="288"/>
      <c r="B67" s="289"/>
      <c r="C67" s="289"/>
      <c r="D67" s="290"/>
      <c r="E67" s="289"/>
    </row>
    <row r="68" spans="1:5" ht="13.5">
      <c r="A68" s="288"/>
      <c r="B68" s="289"/>
      <c r="C68" s="289"/>
      <c r="D68" s="290"/>
      <c r="E68" s="289"/>
    </row>
    <row r="69" spans="1:5" ht="13.5">
      <c r="A69" s="288"/>
      <c r="B69" s="289"/>
      <c r="C69" s="289"/>
      <c r="D69" s="290"/>
      <c r="E69" s="289"/>
    </row>
    <row r="70" spans="1:5" ht="13.5">
      <c r="A70" s="291"/>
      <c r="B70" s="292"/>
      <c r="C70" s="292"/>
      <c r="D70" s="302"/>
      <c r="E70" s="292"/>
    </row>
    <row r="71" spans="1:5" ht="13.5">
      <c r="A71" s="288"/>
      <c r="B71" s="289"/>
      <c r="C71" s="289"/>
      <c r="D71" s="290"/>
      <c r="E71" s="289"/>
    </row>
    <row r="72" spans="1:5" ht="13.5">
      <c r="A72" s="288"/>
      <c r="B72" s="289"/>
      <c r="C72" s="289"/>
      <c r="D72" s="290"/>
      <c r="E72" s="289"/>
    </row>
    <row r="73" spans="1:5" ht="13.5">
      <c r="A73" s="288"/>
      <c r="B73" s="289"/>
      <c r="C73" s="289"/>
      <c r="D73" s="290"/>
      <c r="E73" s="289"/>
    </row>
    <row r="74" spans="1:5" ht="13.5">
      <c r="A74" s="288"/>
      <c r="B74" s="289"/>
      <c r="C74" s="289"/>
      <c r="D74" s="302"/>
      <c r="E74" s="289"/>
    </row>
    <row r="75" spans="1:5" ht="13.5">
      <c r="A75" s="288"/>
      <c r="B75" s="289"/>
      <c r="C75" s="289"/>
      <c r="D75" s="302"/>
      <c r="E75" s="289"/>
    </row>
    <row r="76" spans="1:5" ht="13.5">
      <c r="A76" s="288"/>
      <c r="B76" s="289"/>
      <c r="C76" s="289"/>
      <c r="D76" s="302"/>
      <c r="E76" s="289"/>
    </row>
    <row r="77" spans="1:5" ht="13.5">
      <c r="A77" s="288"/>
      <c r="B77" s="289"/>
      <c r="C77" s="289"/>
      <c r="D77" s="302"/>
      <c r="E77" s="289"/>
    </row>
    <row r="78" spans="1:5" ht="13.5">
      <c r="A78" s="288"/>
      <c r="B78" s="289"/>
      <c r="C78" s="289"/>
      <c r="D78" s="288"/>
      <c r="E78" s="289"/>
    </row>
    <row r="79" spans="1:5" ht="13.5">
      <c r="A79" s="288"/>
      <c r="B79" s="289"/>
      <c r="C79" s="289"/>
      <c r="D79" s="288"/>
      <c r="E79" s="289"/>
    </row>
    <row r="80" spans="1:5" ht="13.5">
      <c r="A80" s="288"/>
      <c r="B80" s="289"/>
      <c r="C80" s="289"/>
      <c r="D80" s="288"/>
      <c r="E80" s="289"/>
    </row>
  </sheetData>
  <sheetProtection selectLockedCells="1" selectUnlockedCells="1"/>
  <mergeCells count="14">
    <mergeCell ref="C30:C31"/>
    <mergeCell ref="C33:C35"/>
    <mergeCell ref="A15:B15"/>
    <mergeCell ref="C17:C19"/>
    <mergeCell ref="A23:A24"/>
    <mergeCell ref="C23:C24"/>
    <mergeCell ref="D23:D24"/>
    <mergeCell ref="E23:E24"/>
    <mergeCell ref="A1:E1"/>
    <mergeCell ref="C4:D4"/>
    <mergeCell ref="C8:D8"/>
    <mergeCell ref="C9:D9"/>
    <mergeCell ref="C10:D10"/>
    <mergeCell ref="C11:D11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 scale="93" r:id="rId1"/>
  <rowBreaks count="2" manualBreakCount="2">
    <brk id="21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>
      <pane ySplit="1" topLeftCell="A37" activePane="bottomLeft" state="frozen"/>
      <selection pane="bottomLeft" activeCell="AG54" sqref="AG54:AM5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27" t="s">
        <v>8</v>
      </c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458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29"/>
      <c r="AQ5" s="31"/>
      <c r="BE5" s="456" t="s">
        <v>17</v>
      </c>
      <c r="BS5" s="24" t="s">
        <v>9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60" t="s">
        <v>19</v>
      </c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29"/>
      <c r="AQ6" s="31"/>
      <c r="BE6" s="457"/>
      <c r="BS6" s="24" t="s">
        <v>9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21</v>
      </c>
      <c r="AL7" s="29"/>
      <c r="AM7" s="29"/>
      <c r="AN7" s="35" t="s">
        <v>5</v>
      </c>
      <c r="AO7" s="29"/>
      <c r="AP7" s="29"/>
      <c r="AQ7" s="31"/>
      <c r="BE7" s="457"/>
      <c r="BS7" s="24" t="s">
        <v>9</v>
      </c>
    </row>
    <row r="8" spans="2:71" ht="14.45" customHeight="1">
      <c r="B8" s="28"/>
      <c r="C8" s="29"/>
      <c r="D8" s="37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24</v>
      </c>
      <c r="AL8" s="29"/>
      <c r="AM8" s="29"/>
      <c r="AN8" s="38" t="s">
        <v>25</v>
      </c>
      <c r="AO8" s="29"/>
      <c r="AP8" s="29"/>
      <c r="AQ8" s="31"/>
      <c r="BE8" s="457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57"/>
      <c r="BS9" s="24" t="s">
        <v>9</v>
      </c>
    </row>
    <row r="10" spans="2:71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5</v>
      </c>
      <c r="AO10" s="29"/>
      <c r="AP10" s="29"/>
      <c r="AQ10" s="31"/>
      <c r="BE10" s="457"/>
      <c r="BS10" s="24" t="s">
        <v>9</v>
      </c>
    </row>
    <row r="11" spans="2:71" ht="18.4" customHeight="1">
      <c r="B11" s="28"/>
      <c r="C11" s="29"/>
      <c r="D11" s="29"/>
      <c r="E11" s="35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457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57"/>
      <c r="BS12" s="24" t="s">
        <v>9</v>
      </c>
    </row>
    <row r="13" spans="2:71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9" t="s">
        <v>31</v>
      </c>
      <c r="AO13" s="29"/>
      <c r="AP13" s="29"/>
      <c r="AQ13" s="31"/>
      <c r="BE13" s="457"/>
      <c r="BS13" s="24" t="s">
        <v>9</v>
      </c>
    </row>
    <row r="14" spans="2:71" ht="15">
      <c r="B14" s="28"/>
      <c r="C14" s="29"/>
      <c r="D14" s="29"/>
      <c r="E14" s="461" t="s">
        <v>31</v>
      </c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457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57"/>
      <c r="BS15" s="24" t="s">
        <v>6</v>
      </c>
    </row>
    <row r="16" spans="2:71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5</v>
      </c>
      <c r="AO16" s="29"/>
      <c r="AP16" s="29"/>
      <c r="AQ16" s="31"/>
      <c r="BE16" s="457"/>
      <c r="BS16" s="24" t="s">
        <v>6</v>
      </c>
    </row>
    <row r="17" spans="2:71" ht="18.4" customHeight="1">
      <c r="B17" s="28"/>
      <c r="C17" s="29"/>
      <c r="D17" s="29"/>
      <c r="E17" s="35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457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57"/>
      <c r="BS18" s="24" t="s">
        <v>9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57"/>
      <c r="BS19" s="24" t="s">
        <v>9</v>
      </c>
    </row>
    <row r="20" spans="2:71" ht="14.45" customHeight="1">
      <c r="B20" s="28"/>
      <c r="C20" s="29"/>
      <c r="D20" s="29"/>
      <c r="E20" s="463" t="s">
        <v>5</v>
      </c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29"/>
      <c r="AP20" s="29"/>
      <c r="AQ20" s="31"/>
      <c r="BE20" s="457"/>
      <c r="BS20" s="24" t="s">
        <v>34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5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57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64">
        <f>ROUND(AG51,2)</f>
        <v>0</v>
      </c>
      <c r="AL23" s="465"/>
      <c r="AM23" s="465"/>
      <c r="AN23" s="465"/>
      <c r="AO23" s="465"/>
      <c r="AP23" s="42"/>
      <c r="AQ23" s="45"/>
      <c r="BE23" s="45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5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66" t="s">
        <v>37</v>
      </c>
      <c r="M25" s="466"/>
      <c r="N25" s="466"/>
      <c r="O25" s="466"/>
      <c r="P25" s="42"/>
      <c r="Q25" s="42"/>
      <c r="R25" s="42"/>
      <c r="S25" s="42"/>
      <c r="T25" s="42"/>
      <c r="U25" s="42"/>
      <c r="V25" s="42"/>
      <c r="W25" s="466" t="s">
        <v>38</v>
      </c>
      <c r="X25" s="466"/>
      <c r="Y25" s="466"/>
      <c r="Z25" s="466"/>
      <c r="AA25" s="466"/>
      <c r="AB25" s="466"/>
      <c r="AC25" s="466"/>
      <c r="AD25" s="466"/>
      <c r="AE25" s="466"/>
      <c r="AF25" s="42"/>
      <c r="AG25" s="42"/>
      <c r="AH25" s="42"/>
      <c r="AI25" s="42"/>
      <c r="AJ25" s="42"/>
      <c r="AK25" s="466" t="s">
        <v>39</v>
      </c>
      <c r="AL25" s="466"/>
      <c r="AM25" s="466"/>
      <c r="AN25" s="466"/>
      <c r="AO25" s="466"/>
      <c r="AP25" s="42"/>
      <c r="AQ25" s="45"/>
      <c r="BE25" s="457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444">
        <v>0.21</v>
      </c>
      <c r="M26" s="443"/>
      <c r="N26" s="443"/>
      <c r="O26" s="443"/>
      <c r="P26" s="48"/>
      <c r="Q26" s="48"/>
      <c r="R26" s="48"/>
      <c r="S26" s="48"/>
      <c r="T26" s="48"/>
      <c r="U26" s="48"/>
      <c r="V26" s="48"/>
      <c r="W26" s="442">
        <f>ROUND(AZ51,2)</f>
        <v>0</v>
      </c>
      <c r="X26" s="443"/>
      <c r="Y26" s="443"/>
      <c r="Z26" s="443"/>
      <c r="AA26" s="443"/>
      <c r="AB26" s="443"/>
      <c r="AC26" s="443"/>
      <c r="AD26" s="443"/>
      <c r="AE26" s="443"/>
      <c r="AF26" s="48"/>
      <c r="AG26" s="48"/>
      <c r="AH26" s="48"/>
      <c r="AI26" s="48"/>
      <c r="AJ26" s="48"/>
      <c r="AK26" s="442">
        <f>ROUND(AV51,2)</f>
        <v>0</v>
      </c>
      <c r="AL26" s="443"/>
      <c r="AM26" s="443"/>
      <c r="AN26" s="443"/>
      <c r="AO26" s="443"/>
      <c r="AP26" s="48"/>
      <c r="AQ26" s="50"/>
      <c r="BE26" s="457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444">
        <v>0.15</v>
      </c>
      <c r="M27" s="443"/>
      <c r="N27" s="443"/>
      <c r="O27" s="443"/>
      <c r="P27" s="48"/>
      <c r="Q27" s="48"/>
      <c r="R27" s="48"/>
      <c r="S27" s="48"/>
      <c r="T27" s="48"/>
      <c r="U27" s="48"/>
      <c r="V27" s="48"/>
      <c r="W27" s="442">
        <f>ROUND(BA51,2)</f>
        <v>0</v>
      </c>
      <c r="X27" s="443"/>
      <c r="Y27" s="443"/>
      <c r="Z27" s="443"/>
      <c r="AA27" s="443"/>
      <c r="AB27" s="443"/>
      <c r="AC27" s="443"/>
      <c r="AD27" s="443"/>
      <c r="AE27" s="443"/>
      <c r="AF27" s="48"/>
      <c r="AG27" s="48"/>
      <c r="AH27" s="48"/>
      <c r="AI27" s="48"/>
      <c r="AJ27" s="48"/>
      <c r="AK27" s="442">
        <f>ROUND(AW51,2)</f>
        <v>0</v>
      </c>
      <c r="AL27" s="443"/>
      <c r="AM27" s="443"/>
      <c r="AN27" s="443"/>
      <c r="AO27" s="443"/>
      <c r="AP27" s="48"/>
      <c r="AQ27" s="50"/>
      <c r="BE27" s="457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444">
        <v>0.21</v>
      </c>
      <c r="M28" s="443"/>
      <c r="N28" s="443"/>
      <c r="O28" s="443"/>
      <c r="P28" s="48"/>
      <c r="Q28" s="48"/>
      <c r="R28" s="48"/>
      <c r="S28" s="48"/>
      <c r="T28" s="48"/>
      <c r="U28" s="48"/>
      <c r="V28" s="48"/>
      <c r="W28" s="442">
        <f>ROUND(BB51,2)</f>
        <v>0</v>
      </c>
      <c r="X28" s="443"/>
      <c r="Y28" s="443"/>
      <c r="Z28" s="443"/>
      <c r="AA28" s="443"/>
      <c r="AB28" s="443"/>
      <c r="AC28" s="443"/>
      <c r="AD28" s="443"/>
      <c r="AE28" s="443"/>
      <c r="AF28" s="48"/>
      <c r="AG28" s="48"/>
      <c r="AH28" s="48"/>
      <c r="AI28" s="48"/>
      <c r="AJ28" s="48"/>
      <c r="AK28" s="442">
        <v>0</v>
      </c>
      <c r="AL28" s="443"/>
      <c r="AM28" s="443"/>
      <c r="AN28" s="443"/>
      <c r="AO28" s="443"/>
      <c r="AP28" s="48"/>
      <c r="AQ28" s="50"/>
      <c r="BE28" s="457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444">
        <v>0.15</v>
      </c>
      <c r="M29" s="443"/>
      <c r="N29" s="443"/>
      <c r="O29" s="443"/>
      <c r="P29" s="48"/>
      <c r="Q29" s="48"/>
      <c r="R29" s="48"/>
      <c r="S29" s="48"/>
      <c r="T29" s="48"/>
      <c r="U29" s="48"/>
      <c r="V29" s="48"/>
      <c r="W29" s="442">
        <f>ROUND(BC51,2)</f>
        <v>0</v>
      </c>
      <c r="X29" s="443"/>
      <c r="Y29" s="443"/>
      <c r="Z29" s="443"/>
      <c r="AA29" s="443"/>
      <c r="AB29" s="443"/>
      <c r="AC29" s="443"/>
      <c r="AD29" s="443"/>
      <c r="AE29" s="443"/>
      <c r="AF29" s="48"/>
      <c r="AG29" s="48"/>
      <c r="AH29" s="48"/>
      <c r="AI29" s="48"/>
      <c r="AJ29" s="48"/>
      <c r="AK29" s="442">
        <v>0</v>
      </c>
      <c r="AL29" s="443"/>
      <c r="AM29" s="443"/>
      <c r="AN29" s="443"/>
      <c r="AO29" s="443"/>
      <c r="AP29" s="48"/>
      <c r="AQ29" s="50"/>
      <c r="BE29" s="457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444">
        <v>0</v>
      </c>
      <c r="M30" s="443"/>
      <c r="N30" s="443"/>
      <c r="O30" s="443"/>
      <c r="P30" s="48"/>
      <c r="Q30" s="48"/>
      <c r="R30" s="48"/>
      <c r="S30" s="48"/>
      <c r="T30" s="48"/>
      <c r="U30" s="48"/>
      <c r="V30" s="48"/>
      <c r="W30" s="442">
        <f>ROUND(BD51,2)</f>
        <v>0</v>
      </c>
      <c r="X30" s="443"/>
      <c r="Y30" s="443"/>
      <c r="Z30" s="443"/>
      <c r="AA30" s="443"/>
      <c r="AB30" s="443"/>
      <c r="AC30" s="443"/>
      <c r="AD30" s="443"/>
      <c r="AE30" s="443"/>
      <c r="AF30" s="48"/>
      <c r="AG30" s="48"/>
      <c r="AH30" s="48"/>
      <c r="AI30" s="48"/>
      <c r="AJ30" s="48"/>
      <c r="AK30" s="442">
        <v>0</v>
      </c>
      <c r="AL30" s="443"/>
      <c r="AM30" s="443"/>
      <c r="AN30" s="443"/>
      <c r="AO30" s="443"/>
      <c r="AP30" s="48"/>
      <c r="AQ30" s="50"/>
      <c r="BE30" s="45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57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452" t="s">
        <v>48</v>
      </c>
      <c r="Y32" s="453"/>
      <c r="Z32" s="453"/>
      <c r="AA32" s="453"/>
      <c r="AB32" s="453"/>
      <c r="AC32" s="53"/>
      <c r="AD32" s="53"/>
      <c r="AE32" s="53"/>
      <c r="AF32" s="53"/>
      <c r="AG32" s="53"/>
      <c r="AH32" s="53"/>
      <c r="AI32" s="53"/>
      <c r="AJ32" s="53"/>
      <c r="AK32" s="454">
        <f>SUM(AK23:AK30)</f>
        <v>0</v>
      </c>
      <c r="AL32" s="453"/>
      <c r="AM32" s="453"/>
      <c r="AN32" s="453"/>
      <c r="AO32" s="455"/>
      <c r="AP32" s="51"/>
      <c r="AQ32" s="55"/>
      <c r="BE32" s="45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AR41" s="62"/>
    </row>
    <row r="42" spans="2:44" s="4" customFormat="1" ht="36.95" customHeight="1">
      <c r="B42" s="64"/>
      <c r="C42" s="65" t="s">
        <v>18</v>
      </c>
      <c r="L42" s="434" t="str">
        <f>K6</f>
        <v>Příjezdová komunikace</v>
      </c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22</v>
      </c>
      <c r="L44" s="66" t="str">
        <f>IF(K8="","",K8)</f>
        <v>Odry</v>
      </c>
      <c r="AI44" s="63" t="s">
        <v>24</v>
      </c>
      <c r="AM44" s="436" t="str">
        <f>IF(AN8="","",AN8)</f>
        <v>27. 3. 2018</v>
      </c>
      <c r="AN44" s="436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Odry</v>
      </c>
      <c r="AI46" s="63" t="s">
        <v>32</v>
      </c>
      <c r="AM46" s="437" t="str">
        <f>IF(E17="","",E17)</f>
        <v xml:space="preserve"> </v>
      </c>
      <c r="AN46" s="437"/>
      <c r="AO46" s="437"/>
      <c r="AP46" s="437"/>
      <c r="AR46" s="41"/>
      <c r="AS46" s="438" t="s">
        <v>50</v>
      </c>
      <c r="AT46" s="43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440"/>
      <c r="AT47" s="441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440"/>
      <c r="AT48" s="441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448" t="s">
        <v>51</v>
      </c>
      <c r="D49" s="449"/>
      <c r="E49" s="449"/>
      <c r="F49" s="449"/>
      <c r="G49" s="449"/>
      <c r="H49" s="71"/>
      <c r="I49" s="450" t="s">
        <v>52</v>
      </c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51" t="s">
        <v>53</v>
      </c>
      <c r="AH49" s="449"/>
      <c r="AI49" s="449"/>
      <c r="AJ49" s="449"/>
      <c r="AK49" s="449"/>
      <c r="AL49" s="449"/>
      <c r="AM49" s="449"/>
      <c r="AN49" s="450" t="s">
        <v>54</v>
      </c>
      <c r="AO49" s="449"/>
      <c r="AP49" s="449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425">
        <f>ROUND(AG52,2)</f>
        <v>0</v>
      </c>
      <c r="AH51" s="425"/>
      <c r="AI51" s="425"/>
      <c r="AJ51" s="425"/>
      <c r="AK51" s="425"/>
      <c r="AL51" s="425"/>
      <c r="AM51" s="425"/>
      <c r="AN51" s="426">
        <f>SUM(AG51,AT51)</f>
        <v>0</v>
      </c>
      <c r="AO51" s="426"/>
      <c r="AP51" s="426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 aca="true" t="shared" si="0" ref="AZ51:BD52">ROUND(AZ52,2)</f>
        <v>0</v>
      </c>
      <c r="BA51" s="81">
        <f t="shared" si="0"/>
        <v>0</v>
      </c>
      <c r="BB51" s="81">
        <f t="shared" si="0"/>
        <v>0</v>
      </c>
      <c r="BC51" s="81">
        <f t="shared" si="0"/>
        <v>0</v>
      </c>
      <c r="BD51" s="83">
        <f t="shared" si="0"/>
        <v>0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28.9" customHeight="1">
      <c r="B52" s="85"/>
      <c r="C52" s="86"/>
      <c r="D52" s="446" t="s">
        <v>659</v>
      </c>
      <c r="E52" s="446"/>
      <c r="F52" s="446"/>
      <c r="G52" s="446"/>
      <c r="H52" s="446"/>
      <c r="I52" s="87"/>
      <c r="J52" s="446" t="s">
        <v>74</v>
      </c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33">
        <f>ROUND(AG53,2)</f>
        <v>0</v>
      </c>
      <c r="AH52" s="432"/>
      <c r="AI52" s="432"/>
      <c r="AJ52" s="432"/>
      <c r="AK52" s="432"/>
      <c r="AL52" s="432"/>
      <c r="AM52" s="432"/>
      <c r="AN52" s="431">
        <f>SUM(AG52,AT52)</f>
        <v>0</v>
      </c>
      <c r="AO52" s="432"/>
      <c r="AP52" s="432"/>
      <c r="AQ52" s="88" t="s">
        <v>75</v>
      </c>
      <c r="AR52" s="85"/>
      <c r="AS52" s="89">
        <f>ROUND(AS53,2)</f>
        <v>0</v>
      </c>
      <c r="AT52" s="90">
        <f>ROUND(SUM(AV52:AW52),2)</f>
        <v>0</v>
      </c>
      <c r="AU52" s="91">
        <f>ROUND(AU53,5)</f>
        <v>0</v>
      </c>
      <c r="AV52" s="90">
        <f>ROUND(AZ52*L26,2)</f>
        <v>0</v>
      </c>
      <c r="AW52" s="90">
        <f>ROUND(BA52*L27,2)</f>
        <v>0</v>
      </c>
      <c r="AX52" s="90">
        <f>ROUND(BB52*L26,2)</f>
        <v>0</v>
      </c>
      <c r="AY52" s="90">
        <f>ROUND(BC52*L27,2)</f>
        <v>0</v>
      </c>
      <c r="AZ52" s="90">
        <f t="shared" si="0"/>
        <v>0</v>
      </c>
      <c r="BA52" s="90">
        <f t="shared" si="0"/>
        <v>0</v>
      </c>
      <c r="BB52" s="90">
        <f t="shared" si="0"/>
        <v>0</v>
      </c>
      <c r="BC52" s="90">
        <f t="shared" si="0"/>
        <v>0</v>
      </c>
      <c r="BD52" s="92">
        <f t="shared" si="0"/>
        <v>0</v>
      </c>
      <c r="BS52" s="93" t="s">
        <v>69</v>
      </c>
      <c r="BT52" s="93" t="s">
        <v>76</v>
      </c>
      <c r="BU52" s="93" t="s">
        <v>71</v>
      </c>
      <c r="BV52" s="93" t="s">
        <v>72</v>
      </c>
      <c r="BW52" s="93" t="s">
        <v>77</v>
      </c>
      <c r="BX52" s="93" t="s">
        <v>7</v>
      </c>
      <c r="CL52" s="93" t="s">
        <v>5</v>
      </c>
      <c r="CM52" s="93" t="s">
        <v>78</v>
      </c>
    </row>
    <row r="53" spans="2:90" s="6" customFormat="1" ht="28.9" customHeight="1">
      <c r="B53" s="94"/>
      <c r="C53" s="9"/>
      <c r="D53" s="9"/>
      <c r="E53" s="445" t="s">
        <v>659</v>
      </c>
      <c r="F53" s="445"/>
      <c r="G53" s="445"/>
      <c r="H53" s="445"/>
      <c r="I53" s="445"/>
      <c r="J53" s="9"/>
      <c r="K53" s="445" t="s">
        <v>79</v>
      </c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7">
        <f>ROUND(SUM(AG54:AG55),2)</f>
        <v>0</v>
      </c>
      <c r="AH53" s="430"/>
      <c r="AI53" s="430"/>
      <c r="AJ53" s="430"/>
      <c r="AK53" s="430"/>
      <c r="AL53" s="430"/>
      <c r="AM53" s="430"/>
      <c r="AN53" s="429">
        <f>SUM(AG53,AT53)</f>
        <v>0</v>
      </c>
      <c r="AO53" s="430"/>
      <c r="AP53" s="430"/>
      <c r="AQ53" s="95" t="s">
        <v>80</v>
      </c>
      <c r="AR53" s="94"/>
      <c r="AS53" s="96">
        <f>ROUND(SUM(AS54:AS55),2)</f>
        <v>0</v>
      </c>
      <c r="AT53" s="97">
        <f>ROUND(SUM(AV53:AW53),2)</f>
        <v>0</v>
      </c>
      <c r="AU53" s="98">
        <f>ROUND(SUM(AU54:AU55),5)</f>
        <v>0</v>
      </c>
      <c r="AV53" s="97">
        <f>ROUND(AZ53*L26,2)</f>
        <v>0</v>
      </c>
      <c r="AW53" s="97">
        <f>ROUND(BA53*L27,2)</f>
        <v>0</v>
      </c>
      <c r="AX53" s="97">
        <f>ROUND(BB53*L26,2)</f>
        <v>0</v>
      </c>
      <c r="AY53" s="97">
        <f>ROUND(BC53*L27,2)</f>
        <v>0</v>
      </c>
      <c r="AZ53" s="97">
        <f>ROUND(SUM(AZ54:AZ55),2)</f>
        <v>0</v>
      </c>
      <c r="BA53" s="97">
        <f>ROUND(SUM(BA54:BA55),2)</f>
        <v>0</v>
      </c>
      <c r="BB53" s="97">
        <f>ROUND(SUM(BB54:BB55),2)</f>
        <v>0</v>
      </c>
      <c r="BC53" s="97">
        <f>ROUND(SUM(BC54:BC55),2)</f>
        <v>0</v>
      </c>
      <c r="BD53" s="99">
        <f>ROUND(SUM(BD54:BD55),2)</f>
        <v>0</v>
      </c>
      <c r="BS53" s="100" t="s">
        <v>69</v>
      </c>
      <c r="BT53" s="100" t="s">
        <v>78</v>
      </c>
      <c r="BU53" s="100" t="s">
        <v>71</v>
      </c>
      <c r="BV53" s="100" t="s">
        <v>72</v>
      </c>
      <c r="BW53" s="100" t="s">
        <v>81</v>
      </c>
      <c r="BX53" s="100" t="s">
        <v>77</v>
      </c>
      <c r="CL53" s="100" t="s">
        <v>5</v>
      </c>
    </row>
    <row r="54" spans="1:90" s="6" customFormat="1" ht="14.45" customHeight="1">
      <c r="A54" s="101" t="s">
        <v>82</v>
      </c>
      <c r="B54" s="94"/>
      <c r="C54" s="9"/>
      <c r="D54" s="9"/>
      <c r="E54" s="9"/>
      <c r="F54" s="445" t="s">
        <v>660</v>
      </c>
      <c r="G54" s="445"/>
      <c r="H54" s="445"/>
      <c r="I54" s="445"/>
      <c r="J54" s="445"/>
      <c r="K54" s="9"/>
      <c r="L54" s="445" t="s">
        <v>83</v>
      </c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29">
        <f>'SO01 a) - Komunikace '!J31</f>
        <v>0</v>
      </c>
      <c r="AH54" s="430"/>
      <c r="AI54" s="430"/>
      <c r="AJ54" s="430"/>
      <c r="AK54" s="430"/>
      <c r="AL54" s="430"/>
      <c r="AM54" s="430"/>
      <c r="AN54" s="429">
        <f>SUM(AG54,AT54)</f>
        <v>0</v>
      </c>
      <c r="AO54" s="430"/>
      <c r="AP54" s="430"/>
      <c r="AQ54" s="95" t="s">
        <v>80</v>
      </c>
      <c r="AR54" s="94"/>
      <c r="AS54" s="96">
        <v>0</v>
      </c>
      <c r="AT54" s="97">
        <f>ROUND(SUM(AV54:AW54),2)</f>
        <v>0</v>
      </c>
      <c r="AU54" s="98">
        <f>'SO01 a) - Komunikace '!P97</f>
        <v>0</v>
      </c>
      <c r="AV54" s="97">
        <f>'SO01 a) - Komunikace '!J34</f>
        <v>0</v>
      </c>
      <c r="AW54" s="97">
        <f>'SO01 a) - Komunikace '!J35</f>
        <v>0</v>
      </c>
      <c r="AX54" s="97">
        <f>'SO01 a) - Komunikace '!J36</f>
        <v>0</v>
      </c>
      <c r="AY54" s="97">
        <f>'SO01 a) - Komunikace '!J37</f>
        <v>0</v>
      </c>
      <c r="AZ54" s="97">
        <f>'SO01 a) - Komunikace '!F34</f>
        <v>0</v>
      </c>
      <c r="BA54" s="97">
        <f>'SO01 a) - Komunikace '!F35</f>
        <v>0</v>
      </c>
      <c r="BB54" s="97">
        <f>'SO01 a) - Komunikace '!F36</f>
        <v>0</v>
      </c>
      <c r="BC54" s="97">
        <f>'SO01 a) - Komunikace '!F37</f>
        <v>0</v>
      </c>
      <c r="BD54" s="99">
        <f>'SO01 a) - Komunikace '!F38</f>
        <v>0</v>
      </c>
      <c r="BT54" s="100" t="s">
        <v>84</v>
      </c>
      <c r="BV54" s="100" t="s">
        <v>72</v>
      </c>
      <c r="BW54" s="100" t="s">
        <v>85</v>
      </c>
      <c r="BX54" s="100" t="s">
        <v>81</v>
      </c>
      <c r="CL54" s="100" t="s">
        <v>5</v>
      </c>
    </row>
    <row r="55" spans="1:90" s="6" customFormat="1" ht="14.45" customHeight="1">
      <c r="A55" s="101" t="s">
        <v>82</v>
      </c>
      <c r="B55" s="94"/>
      <c r="C55" s="9"/>
      <c r="D55" s="9"/>
      <c r="E55" s="9"/>
      <c r="F55" s="445" t="s">
        <v>661</v>
      </c>
      <c r="G55" s="445"/>
      <c r="H55" s="445"/>
      <c r="I55" s="445"/>
      <c r="J55" s="445"/>
      <c r="K55" s="9"/>
      <c r="L55" s="445" t="s">
        <v>86</v>
      </c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29">
        <f>'SO01 b) - Ochrana stáv. sítí'!J31</f>
        <v>0</v>
      </c>
      <c r="AH55" s="430"/>
      <c r="AI55" s="430"/>
      <c r="AJ55" s="430"/>
      <c r="AK55" s="430"/>
      <c r="AL55" s="430"/>
      <c r="AM55" s="430"/>
      <c r="AN55" s="429">
        <f>SUM(AG55,AT55)</f>
        <v>0</v>
      </c>
      <c r="AO55" s="430"/>
      <c r="AP55" s="430"/>
      <c r="AQ55" s="95" t="s">
        <v>80</v>
      </c>
      <c r="AR55" s="94"/>
      <c r="AS55" s="102">
        <v>0</v>
      </c>
      <c r="AT55" s="103">
        <f>ROUND(SUM(AV55:AW55),2)</f>
        <v>0</v>
      </c>
      <c r="AU55" s="104">
        <f>'SO01 b) - Ochrana stáv. sítí'!P96</f>
        <v>0</v>
      </c>
      <c r="AV55" s="103">
        <f>'SO01 b) - Ochrana stáv. sítí'!J34</f>
        <v>0</v>
      </c>
      <c r="AW55" s="103">
        <f>'SO01 b) - Ochrana stáv. sítí'!J35</f>
        <v>0</v>
      </c>
      <c r="AX55" s="103">
        <f>'SO01 b) - Ochrana stáv. sítí'!J36</f>
        <v>0</v>
      </c>
      <c r="AY55" s="103">
        <f>'SO01 b) - Ochrana stáv. sítí'!J37</f>
        <v>0</v>
      </c>
      <c r="AZ55" s="103">
        <f>'SO01 b) - Ochrana stáv. sítí'!F34</f>
        <v>0</v>
      </c>
      <c r="BA55" s="103">
        <f>'SO01 b) - Ochrana stáv. sítí'!F35</f>
        <v>0</v>
      </c>
      <c r="BB55" s="103">
        <f>'SO01 b) - Ochrana stáv. sítí'!F36</f>
        <v>0</v>
      </c>
      <c r="BC55" s="103">
        <f>'SO01 b) - Ochrana stáv. sítí'!F37</f>
        <v>0</v>
      </c>
      <c r="BD55" s="105">
        <f>'SO01 b) - Ochrana stáv. sítí'!F38</f>
        <v>0</v>
      </c>
      <c r="BT55" s="100" t="s">
        <v>84</v>
      </c>
      <c r="BV55" s="100" t="s">
        <v>72</v>
      </c>
      <c r="BW55" s="100" t="s">
        <v>87</v>
      </c>
      <c r="BX55" s="100" t="s">
        <v>81</v>
      </c>
      <c r="CL55" s="100" t="s">
        <v>5</v>
      </c>
    </row>
    <row r="56" spans="2:44" s="1" customFormat="1" ht="30" customHeight="1">
      <c r="B56" s="41"/>
      <c r="AR56" s="4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1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F54:J54"/>
    <mergeCell ref="L54:AF54"/>
    <mergeCell ref="AN55:AP55"/>
    <mergeCell ref="AG55:AM55"/>
    <mergeCell ref="F55:J55"/>
    <mergeCell ref="L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4" location="'01 - Komunikace '!C2" display="/"/>
    <hyperlink ref="A55" location="'02 - Ochrana stávajících ...'!C2" display="/"/>
  </hyperlinks>
  <printOptions/>
  <pageMargins left="0.5833333" right="0.5833333" top="0.5833333" bottom="0.5833333" header="0" footer="0"/>
  <pageSetup blackAndWhite="1" fitToHeight="0" fitToWidth="1" horizontalDpi="600" verticalDpi="600" orientation="portrait" paperSize="9" scale="7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7"/>
  <sheetViews>
    <sheetView showGridLines="0" workbookViewId="0" topLeftCell="A1">
      <pane ySplit="1" topLeftCell="A2" activePane="bottomLeft" state="frozen"/>
      <selection pane="bottomLeft" activeCell="E14" sqref="E1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6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88</v>
      </c>
      <c r="G1" s="472" t="s">
        <v>89</v>
      </c>
      <c r="H1" s="472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7" t="s">
        <v>8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78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2"/>
      <c r="J6" s="29"/>
      <c r="K6" s="31"/>
    </row>
    <row r="7" spans="2:11" ht="14.45" customHeight="1">
      <c r="B7" s="28"/>
      <c r="C7" s="29"/>
      <c r="D7" s="29"/>
      <c r="E7" s="473" t="str">
        <f>'SO01 Příjezdová komunikace rek'!K6</f>
        <v>Příjezdová komunikace</v>
      </c>
      <c r="F7" s="474"/>
      <c r="G7" s="474"/>
      <c r="H7" s="474"/>
      <c r="I7" s="112"/>
      <c r="J7" s="29"/>
      <c r="K7" s="31"/>
    </row>
    <row r="8" spans="2:11" ht="15">
      <c r="B8" s="28"/>
      <c r="C8" s="29"/>
      <c r="D8" s="37" t="s">
        <v>94</v>
      </c>
      <c r="E8" s="29"/>
      <c r="F8" s="29"/>
      <c r="G8" s="29"/>
      <c r="H8" s="29"/>
      <c r="I8" s="112"/>
      <c r="J8" s="29"/>
      <c r="K8" s="31"/>
    </row>
    <row r="9" spans="2:11" ht="14.45" customHeight="1">
      <c r="B9" s="28"/>
      <c r="C9" s="29"/>
      <c r="D9" s="29"/>
      <c r="E9" s="473" t="s">
        <v>95</v>
      </c>
      <c r="F9" s="459"/>
      <c r="G9" s="459"/>
      <c r="H9" s="459"/>
      <c r="I9" s="112"/>
      <c r="J9" s="29"/>
      <c r="K9" s="31"/>
    </row>
    <row r="10" spans="2:11" ht="15">
      <c r="B10" s="28"/>
      <c r="C10" s="29"/>
      <c r="D10" s="37" t="s">
        <v>96</v>
      </c>
      <c r="E10" s="29"/>
      <c r="F10" s="29"/>
      <c r="G10" s="29"/>
      <c r="H10" s="29"/>
      <c r="I10" s="112"/>
      <c r="J10" s="29"/>
      <c r="K10" s="31"/>
    </row>
    <row r="11" spans="2:11" s="1" customFormat="1" ht="14.45" customHeight="1">
      <c r="B11" s="41"/>
      <c r="C11" s="42"/>
      <c r="D11" s="42"/>
      <c r="E11" s="441" t="s">
        <v>97</v>
      </c>
      <c r="F11" s="475"/>
      <c r="G11" s="475"/>
      <c r="H11" s="475"/>
      <c r="I11" s="113"/>
      <c r="J11" s="42"/>
      <c r="K11" s="45"/>
    </row>
    <row r="12" spans="2:11" s="1" customFormat="1" ht="15">
      <c r="B12" s="41"/>
      <c r="C12" s="42"/>
      <c r="D12" s="37" t="s">
        <v>98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476" t="s">
        <v>662</v>
      </c>
      <c r="F13" s="475"/>
      <c r="G13" s="475"/>
      <c r="H13" s="475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20</v>
      </c>
      <c r="E15" s="42"/>
      <c r="F15" s="35" t="s">
        <v>5</v>
      </c>
      <c r="G15" s="42"/>
      <c r="H15" s="42"/>
      <c r="I15" s="114" t="s">
        <v>21</v>
      </c>
      <c r="J15" s="35" t="s">
        <v>5</v>
      </c>
      <c r="K15" s="45"/>
    </row>
    <row r="16" spans="2:11" s="1" customFormat="1" ht="14.45" customHeight="1">
      <c r="B16" s="41"/>
      <c r="C16" s="42"/>
      <c r="D16" s="37" t="s">
        <v>22</v>
      </c>
      <c r="E16" s="42"/>
      <c r="F16" s="35" t="s">
        <v>23</v>
      </c>
      <c r="G16" s="42"/>
      <c r="H16" s="42"/>
      <c r="I16" s="114" t="s">
        <v>24</v>
      </c>
      <c r="J16" s="115" t="str">
        <f>'SO01 Příjezdová komunikace rek'!AN8</f>
        <v>27. 3. 2018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26</v>
      </c>
      <c r="E18" s="42"/>
      <c r="F18" s="42"/>
      <c r="G18" s="42"/>
      <c r="H18" s="42"/>
      <c r="I18" s="114" t="s">
        <v>27</v>
      </c>
      <c r="J18" s="35" t="s">
        <v>5</v>
      </c>
      <c r="K18" s="45"/>
    </row>
    <row r="19" spans="2:11" s="1" customFormat="1" ht="18" customHeight="1">
      <c r="B19" s="41"/>
      <c r="C19" s="42"/>
      <c r="D19" s="42"/>
      <c r="E19" s="35" t="s">
        <v>28</v>
      </c>
      <c r="F19" s="42"/>
      <c r="G19" s="42"/>
      <c r="H19" s="42"/>
      <c r="I19" s="114" t="s">
        <v>29</v>
      </c>
      <c r="J19" s="35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30</v>
      </c>
      <c r="E21" s="42"/>
      <c r="F21" s="42"/>
      <c r="G21" s="42"/>
      <c r="H21" s="42"/>
      <c r="I21" s="114" t="s">
        <v>27</v>
      </c>
      <c r="J21" s="35" t="str">
        <f>IF('SO01 Příjezdová komunikace rek'!AN13="Vyplň údaj","",IF('SO01 Příjezdová komunikace rek'!AN13="","",'SO01 Příjezdová komunikace rek'!AN13))</f>
        <v/>
      </c>
      <c r="K21" s="45"/>
    </row>
    <row r="22" spans="2:11" s="1" customFormat="1" ht="18" customHeight="1">
      <c r="B22" s="41"/>
      <c r="C22" s="42"/>
      <c r="D22" s="42"/>
      <c r="E22" s="35" t="str">
        <f>IF('SO01 Příjezdová komunikace rek'!E14="Vyplň údaj","",IF('SO01 Příjezdová komunikace rek'!E14="","",'SO01 Příjezdová komunikace rek'!E14))</f>
        <v/>
      </c>
      <c r="F22" s="42"/>
      <c r="G22" s="42"/>
      <c r="H22" s="42"/>
      <c r="I22" s="114" t="s">
        <v>29</v>
      </c>
      <c r="J22" s="35" t="str">
        <f>IF('SO01 Příjezdová komunikace rek'!AN14="Vyplň údaj","",IF('SO01 Příjezdová komunikace rek'!AN14="","",'SO01 Příjezdová komunikace rek'!AN14))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7" t="s">
        <v>32</v>
      </c>
      <c r="E24" s="42"/>
      <c r="F24" s="42"/>
      <c r="G24" s="42"/>
      <c r="H24" s="42"/>
      <c r="I24" s="114" t="s">
        <v>27</v>
      </c>
      <c r="J24" s="35" t="str">
        <f>IF('SO01 Příjezdová komunikace rek'!AN16="","",'SO01 Příjezdová komunikace rek'!AN16)</f>
        <v/>
      </c>
      <c r="K24" s="45"/>
    </row>
    <row r="25" spans="2:11" s="1" customFormat="1" ht="18" customHeight="1">
      <c r="B25" s="41"/>
      <c r="C25" s="42"/>
      <c r="D25" s="42"/>
      <c r="E25" s="35" t="str">
        <f>IF('SO01 Příjezdová komunikace rek'!E17="","",'SO01 Příjezdová komunikace rek'!E17)</f>
        <v xml:space="preserve"> </v>
      </c>
      <c r="F25" s="42"/>
      <c r="G25" s="42"/>
      <c r="H25" s="42"/>
      <c r="I25" s="114" t="s">
        <v>29</v>
      </c>
      <c r="J25" s="35" t="str">
        <f>IF('SO01 Příjezdová komunikace rek'!AN17="","",'SO01 Příjezdová komunikace rek'!AN17)</f>
        <v/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7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4.45" customHeight="1">
      <c r="B28" s="116"/>
      <c r="C28" s="117"/>
      <c r="D28" s="117"/>
      <c r="E28" s="463" t="s">
        <v>5</v>
      </c>
      <c r="F28" s="463"/>
      <c r="G28" s="463"/>
      <c r="H28" s="463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ROUND(J97,2)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ROUND(SUM(BE97:BE316),2)</f>
        <v>0</v>
      </c>
      <c r="G34" s="42"/>
      <c r="H34" s="42"/>
      <c r="I34" s="126">
        <v>0.21</v>
      </c>
      <c r="J34" s="125">
        <f>ROUND(ROUND((SUM(BE97:BE316)),2)*I34,2)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ROUND(SUM(BF97:BF316),2)</f>
        <v>0</v>
      </c>
      <c r="G35" s="42"/>
      <c r="H35" s="42"/>
      <c r="I35" s="126">
        <v>0.15</v>
      </c>
      <c r="J35" s="125">
        <f>ROUND(ROUND((SUM(BF97:BF316)),2)*I35,2)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ROUND(SUM(BG97:BG316),2)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ROUND(SUM(BH97:BH316),2)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ROUND(SUM(BI97:BI316),2)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0" t="s">
        <v>99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7" t="s">
        <v>18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4.45" customHeight="1">
      <c r="B49" s="41"/>
      <c r="C49" s="42"/>
      <c r="D49" s="42"/>
      <c r="E49" s="473" t="str">
        <f>E7</f>
        <v>Příjezdová komunikace</v>
      </c>
      <c r="F49" s="474"/>
      <c r="G49" s="474"/>
      <c r="H49" s="474"/>
      <c r="I49" s="113"/>
      <c r="J49" s="42"/>
      <c r="K49" s="45"/>
    </row>
    <row r="50" spans="2:11" ht="15">
      <c r="B50" s="28"/>
      <c r="C50" s="37" t="s">
        <v>94</v>
      </c>
      <c r="D50" s="29"/>
      <c r="E50" s="29"/>
      <c r="F50" s="29"/>
      <c r="G50" s="29"/>
      <c r="H50" s="29"/>
      <c r="I50" s="112"/>
      <c r="J50" s="29"/>
      <c r="K50" s="31"/>
    </row>
    <row r="51" spans="2:11" ht="14.45" customHeight="1">
      <c r="B51" s="28"/>
      <c r="C51" s="29"/>
      <c r="D51" s="29"/>
      <c r="E51" s="473" t="s">
        <v>95</v>
      </c>
      <c r="F51" s="459"/>
      <c r="G51" s="459"/>
      <c r="H51" s="459"/>
      <c r="I51" s="112"/>
      <c r="J51" s="29"/>
      <c r="K51" s="31"/>
    </row>
    <row r="52" spans="2:11" ht="15">
      <c r="B52" s="28"/>
      <c r="C52" s="37" t="s">
        <v>96</v>
      </c>
      <c r="D52" s="29"/>
      <c r="E52" s="29"/>
      <c r="F52" s="29"/>
      <c r="G52" s="29"/>
      <c r="H52" s="29"/>
      <c r="I52" s="112"/>
      <c r="J52" s="29"/>
      <c r="K52" s="31"/>
    </row>
    <row r="53" spans="2:11" s="1" customFormat="1" ht="14.45" customHeight="1">
      <c r="B53" s="41"/>
      <c r="C53" s="42"/>
      <c r="D53" s="42"/>
      <c r="E53" s="441" t="s">
        <v>97</v>
      </c>
      <c r="F53" s="475"/>
      <c r="G53" s="475"/>
      <c r="H53" s="475"/>
      <c r="I53" s="113"/>
      <c r="J53" s="42"/>
      <c r="K53" s="45"/>
    </row>
    <row r="54" spans="2:11" s="1" customFormat="1" ht="14.45" customHeight="1">
      <c r="B54" s="41"/>
      <c r="C54" s="37" t="s">
        <v>98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6.15" customHeight="1">
      <c r="B55" s="41"/>
      <c r="C55" s="42"/>
      <c r="D55" s="42"/>
      <c r="E55" s="476" t="str">
        <f>E13</f>
        <v xml:space="preserve">a) - Komunikace </v>
      </c>
      <c r="F55" s="475"/>
      <c r="G55" s="475"/>
      <c r="H55" s="475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7" t="s">
        <v>22</v>
      </c>
      <c r="D57" s="42"/>
      <c r="E57" s="42"/>
      <c r="F57" s="35" t="str">
        <f>F16</f>
        <v>Odry</v>
      </c>
      <c r="G57" s="42"/>
      <c r="H57" s="42"/>
      <c r="I57" s="114" t="s">
        <v>24</v>
      </c>
      <c r="J57" s="115" t="str">
        <f>IF(J16="","",J16)</f>
        <v>27. 3. 2018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7" t="s">
        <v>26</v>
      </c>
      <c r="D59" s="42"/>
      <c r="E59" s="42"/>
      <c r="F59" s="35" t="str">
        <f>E19</f>
        <v>Město Odry</v>
      </c>
      <c r="G59" s="42"/>
      <c r="H59" s="42"/>
      <c r="I59" s="114" t="s">
        <v>32</v>
      </c>
      <c r="J59" s="463" t="str">
        <f>E25</f>
        <v xml:space="preserve"> </v>
      </c>
      <c r="K59" s="45"/>
    </row>
    <row r="60" spans="2:11" s="1" customFormat="1" ht="14.45" customHeight="1">
      <c r="B60" s="41"/>
      <c r="C60" s="37" t="s">
        <v>30</v>
      </c>
      <c r="D60" s="42"/>
      <c r="E60" s="42"/>
      <c r="F60" s="35" t="str">
        <f>IF(E22="","",E22)</f>
        <v/>
      </c>
      <c r="G60" s="42"/>
      <c r="H60" s="42"/>
      <c r="I60" s="113"/>
      <c r="J60" s="471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100</v>
      </c>
      <c r="D62" s="127"/>
      <c r="E62" s="127"/>
      <c r="F62" s="127"/>
      <c r="G62" s="127"/>
      <c r="H62" s="127"/>
      <c r="I62" s="138"/>
      <c r="J62" s="139" t="s">
        <v>101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102</v>
      </c>
      <c r="D64" s="42"/>
      <c r="E64" s="42"/>
      <c r="F64" s="42"/>
      <c r="G64" s="42"/>
      <c r="H64" s="42"/>
      <c r="I64" s="113"/>
      <c r="J64" s="123">
        <f>J97</f>
        <v>0</v>
      </c>
      <c r="K64" s="45"/>
      <c r="AU64" s="24" t="s">
        <v>103</v>
      </c>
    </row>
    <row r="65" spans="2:11" s="8" customFormat="1" ht="24.95" customHeight="1">
      <c r="B65" s="142"/>
      <c r="C65" s="143"/>
      <c r="D65" s="144" t="s">
        <v>104</v>
      </c>
      <c r="E65" s="145"/>
      <c r="F65" s="145"/>
      <c r="G65" s="145"/>
      <c r="H65" s="145"/>
      <c r="I65" s="146"/>
      <c r="J65" s="147">
        <f>J98</f>
        <v>0</v>
      </c>
      <c r="K65" s="148"/>
    </row>
    <row r="66" spans="2:11" s="9" customFormat="1" ht="19.9" customHeight="1">
      <c r="B66" s="149"/>
      <c r="C66" s="150"/>
      <c r="D66" s="151" t="s">
        <v>105</v>
      </c>
      <c r="E66" s="152"/>
      <c r="F66" s="152"/>
      <c r="G66" s="152"/>
      <c r="H66" s="152"/>
      <c r="I66" s="153"/>
      <c r="J66" s="154">
        <f>J99</f>
        <v>0</v>
      </c>
      <c r="K66" s="155"/>
    </row>
    <row r="67" spans="2:11" s="9" customFormat="1" ht="19.9" customHeight="1">
      <c r="B67" s="149"/>
      <c r="C67" s="150"/>
      <c r="D67" s="151" t="s">
        <v>106</v>
      </c>
      <c r="E67" s="152"/>
      <c r="F67" s="152"/>
      <c r="G67" s="152"/>
      <c r="H67" s="152"/>
      <c r="I67" s="153"/>
      <c r="J67" s="154">
        <f>J171</f>
        <v>0</v>
      </c>
      <c r="K67" s="155"/>
    </row>
    <row r="68" spans="2:11" s="9" customFormat="1" ht="19.9" customHeight="1">
      <c r="B68" s="149"/>
      <c r="C68" s="150"/>
      <c r="D68" s="151" t="s">
        <v>107</v>
      </c>
      <c r="E68" s="152"/>
      <c r="F68" s="152"/>
      <c r="G68" s="152"/>
      <c r="H68" s="152"/>
      <c r="I68" s="153"/>
      <c r="J68" s="154">
        <f>J188</f>
        <v>0</v>
      </c>
      <c r="K68" s="155"/>
    </row>
    <row r="69" spans="2:11" s="9" customFormat="1" ht="19.9" customHeight="1">
      <c r="B69" s="149"/>
      <c r="C69" s="150"/>
      <c r="D69" s="151" t="s">
        <v>108</v>
      </c>
      <c r="E69" s="152"/>
      <c r="F69" s="152"/>
      <c r="G69" s="152"/>
      <c r="H69" s="152"/>
      <c r="I69" s="153"/>
      <c r="J69" s="154">
        <f>J192</f>
        <v>0</v>
      </c>
      <c r="K69" s="155"/>
    </row>
    <row r="70" spans="2:11" s="9" customFormat="1" ht="19.9" customHeight="1">
      <c r="B70" s="149"/>
      <c r="C70" s="150"/>
      <c r="D70" s="151" t="s">
        <v>109</v>
      </c>
      <c r="E70" s="152"/>
      <c r="F70" s="152"/>
      <c r="G70" s="152"/>
      <c r="H70" s="152"/>
      <c r="I70" s="153"/>
      <c r="J70" s="154">
        <f>J230</f>
        <v>0</v>
      </c>
      <c r="K70" s="155"/>
    </row>
    <row r="71" spans="2:11" s="9" customFormat="1" ht="19.9" customHeight="1">
      <c r="B71" s="149"/>
      <c r="C71" s="150"/>
      <c r="D71" s="151" t="s">
        <v>110</v>
      </c>
      <c r="E71" s="152"/>
      <c r="F71" s="152"/>
      <c r="G71" s="152"/>
      <c r="H71" s="152"/>
      <c r="I71" s="153"/>
      <c r="J71" s="154">
        <f>J233</f>
        <v>0</v>
      </c>
      <c r="K71" s="155"/>
    </row>
    <row r="72" spans="2:11" s="9" customFormat="1" ht="19.9" customHeight="1">
      <c r="B72" s="149"/>
      <c r="C72" s="150"/>
      <c r="D72" s="151" t="s">
        <v>111</v>
      </c>
      <c r="E72" s="152"/>
      <c r="F72" s="152"/>
      <c r="G72" s="152"/>
      <c r="H72" s="152"/>
      <c r="I72" s="153"/>
      <c r="J72" s="154">
        <f>J252</f>
        <v>0</v>
      </c>
      <c r="K72" s="155"/>
    </row>
    <row r="73" spans="2:11" s="9" customFormat="1" ht="19.9" customHeight="1">
      <c r="B73" s="149"/>
      <c r="C73" s="150"/>
      <c r="D73" s="151" t="s">
        <v>112</v>
      </c>
      <c r="E73" s="152"/>
      <c r="F73" s="152"/>
      <c r="G73" s="152"/>
      <c r="H73" s="152"/>
      <c r="I73" s="153"/>
      <c r="J73" s="154">
        <f>J315</f>
        <v>0</v>
      </c>
      <c r="K73" s="155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3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4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35"/>
      <c r="J79" s="60"/>
      <c r="K79" s="60"/>
      <c r="L79" s="41"/>
    </row>
    <row r="80" spans="2:12" s="1" customFormat="1" ht="36.95" customHeight="1">
      <c r="B80" s="41"/>
      <c r="C80" s="61" t="s">
        <v>113</v>
      </c>
      <c r="L80" s="41"/>
    </row>
    <row r="81" spans="2:12" s="1" customFormat="1" ht="6.95" customHeight="1">
      <c r="B81" s="41"/>
      <c r="L81" s="41"/>
    </row>
    <row r="82" spans="2:12" s="1" customFormat="1" ht="14.45" customHeight="1">
      <c r="B82" s="41"/>
      <c r="C82" s="63" t="s">
        <v>18</v>
      </c>
      <c r="L82" s="41"/>
    </row>
    <row r="83" spans="2:12" s="1" customFormat="1" ht="14.45" customHeight="1">
      <c r="B83" s="41"/>
      <c r="E83" s="467" t="str">
        <f>E7</f>
        <v>Příjezdová komunikace</v>
      </c>
      <c r="F83" s="468"/>
      <c r="G83" s="468"/>
      <c r="H83" s="468"/>
      <c r="L83" s="41"/>
    </row>
    <row r="84" spans="2:12" ht="15">
      <c r="B84" s="28"/>
      <c r="C84" s="63" t="s">
        <v>94</v>
      </c>
      <c r="L84" s="28"/>
    </row>
    <row r="85" spans="2:12" ht="14.45" customHeight="1">
      <c r="B85" s="28"/>
      <c r="E85" s="467" t="s">
        <v>95</v>
      </c>
      <c r="F85" s="428"/>
      <c r="G85" s="428"/>
      <c r="H85" s="428"/>
      <c r="L85" s="28"/>
    </row>
    <row r="86" spans="2:12" ht="15">
      <c r="B86" s="28"/>
      <c r="C86" s="63" t="s">
        <v>96</v>
      </c>
      <c r="L86" s="28"/>
    </row>
    <row r="87" spans="2:12" s="1" customFormat="1" ht="14.45" customHeight="1">
      <c r="B87" s="41"/>
      <c r="E87" s="469" t="s">
        <v>97</v>
      </c>
      <c r="F87" s="470"/>
      <c r="G87" s="470"/>
      <c r="H87" s="470"/>
      <c r="L87" s="41"/>
    </row>
    <row r="88" spans="2:12" s="1" customFormat="1" ht="14.45" customHeight="1">
      <c r="B88" s="41"/>
      <c r="C88" s="63" t="s">
        <v>98</v>
      </c>
      <c r="L88" s="41"/>
    </row>
    <row r="89" spans="2:12" s="1" customFormat="1" ht="16.15" customHeight="1">
      <c r="B89" s="41"/>
      <c r="E89" s="434" t="str">
        <f>E13</f>
        <v xml:space="preserve">a) - Komunikace </v>
      </c>
      <c r="F89" s="470"/>
      <c r="G89" s="470"/>
      <c r="H89" s="470"/>
      <c r="L89" s="41"/>
    </row>
    <row r="90" spans="2:12" s="1" customFormat="1" ht="6.95" customHeight="1">
      <c r="B90" s="41"/>
      <c r="L90" s="41"/>
    </row>
    <row r="91" spans="2:12" s="1" customFormat="1" ht="18" customHeight="1">
      <c r="B91" s="41"/>
      <c r="C91" s="63" t="s">
        <v>22</v>
      </c>
      <c r="F91" s="156" t="str">
        <f>F16</f>
        <v>Odry</v>
      </c>
      <c r="I91" s="157" t="s">
        <v>24</v>
      </c>
      <c r="J91" s="67" t="str">
        <f>IF(J16="","",J16)</f>
        <v>27. 3. 2018</v>
      </c>
      <c r="L91" s="41"/>
    </row>
    <row r="92" spans="2:12" s="1" customFormat="1" ht="6.95" customHeight="1">
      <c r="B92" s="41"/>
      <c r="L92" s="41"/>
    </row>
    <row r="93" spans="2:12" s="1" customFormat="1" ht="15">
      <c r="B93" s="41"/>
      <c r="C93" s="63" t="s">
        <v>26</v>
      </c>
      <c r="F93" s="156" t="str">
        <f>E19</f>
        <v>Město Odry</v>
      </c>
      <c r="I93" s="157" t="s">
        <v>32</v>
      </c>
      <c r="J93" s="156" t="str">
        <f>E25</f>
        <v xml:space="preserve"> </v>
      </c>
      <c r="L93" s="41"/>
    </row>
    <row r="94" spans="2:12" s="1" customFormat="1" ht="14.45" customHeight="1">
      <c r="B94" s="41"/>
      <c r="C94" s="63" t="s">
        <v>30</v>
      </c>
      <c r="F94" s="156" t="str">
        <f>IF(E22="","",E22)</f>
        <v/>
      </c>
      <c r="L94" s="41"/>
    </row>
    <row r="95" spans="2:12" s="1" customFormat="1" ht="10.35" customHeight="1">
      <c r="B95" s="41"/>
      <c r="L95" s="41"/>
    </row>
    <row r="96" spans="2:20" s="10" customFormat="1" ht="29.25" customHeight="1">
      <c r="B96" s="158"/>
      <c r="C96" s="159" t="s">
        <v>114</v>
      </c>
      <c r="D96" s="160" t="s">
        <v>55</v>
      </c>
      <c r="E96" s="160" t="s">
        <v>51</v>
      </c>
      <c r="F96" s="160" t="s">
        <v>115</v>
      </c>
      <c r="G96" s="160" t="s">
        <v>116</v>
      </c>
      <c r="H96" s="160" t="s">
        <v>117</v>
      </c>
      <c r="I96" s="161" t="s">
        <v>118</v>
      </c>
      <c r="J96" s="160" t="s">
        <v>101</v>
      </c>
      <c r="K96" s="162" t="s">
        <v>119</v>
      </c>
      <c r="L96" s="158"/>
      <c r="M96" s="73" t="s">
        <v>120</v>
      </c>
      <c r="N96" s="74" t="s">
        <v>40</v>
      </c>
      <c r="O96" s="74" t="s">
        <v>121</v>
      </c>
      <c r="P96" s="74" t="s">
        <v>122</v>
      </c>
      <c r="Q96" s="74" t="s">
        <v>123</v>
      </c>
      <c r="R96" s="74" t="s">
        <v>124</v>
      </c>
      <c r="S96" s="74" t="s">
        <v>125</v>
      </c>
      <c r="T96" s="75" t="s">
        <v>126</v>
      </c>
    </row>
    <row r="97" spans="2:63" s="1" customFormat="1" ht="29.25" customHeight="1">
      <c r="B97" s="41"/>
      <c r="C97" s="77" t="s">
        <v>102</v>
      </c>
      <c r="J97" s="163">
        <f>BK97</f>
        <v>0</v>
      </c>
      <c r="L97" s="41"/>
      <c r="M97" s="76"/>
      <c r="N97" s="68"/>
      <c r="O97" s="68"/>
      <c r="P97" s="164">
        <f>P98</f>
        <v>0</v>
      </c>
      <c r="Q97" s="68"/>
      <c r="R97" s="164">
        <f>R98</f>
        <v>506.67853519999994</v>
      </c>
      <c r="S97" s="68"/>
      <c r="T97" s="165">
        <f>T98</f>
        <v>0</v>
      </c>
      <c r="AT97" s="24" t="s">
        <v>69</v>
      </c>
      <c r="AU97" s="24" t="s">
        <v>103</v>
      </c>
      <c r="BK97" s="166">
        <f>BK98</f>
        <v>0</v>
      </c>
    </row>
    <row r="98" spans="2:63" s="11" customFormat="1" ht="37.35" customHeight="1">
      <c r="B98" s="167"/>
      <c r="D98" s="168" t="s">
        <v>69</v>
      </c>
      <c r="E98" s="169" t="s">
        <v>127</v>
      </c>
      <c r="F98" s="169" t="s">
        <v>128</v>
      </c>
      <c r="I98" s="170"/>
      <c r="J98" s="171">
        <f>BK98</f>
        <v>0</v>
      </c>
      <c r="L98" s="167"/>
      <c r="M98" s="172"/>
      <c r="N98" s="173"/>
      <c r="O98" s="173"/>
      <c r="P98" s="174">
        <f>P99+P171+P188+P192+P230+P233+P252+P315</f>
        <v>0</v>
      </c>
      <c r="Q98" s="173"/>
      <c r="R98" s="174">
        <f>R99+R171+R188+R192+R230+R233+R252+R315</f>
        <v>506.67853519999994</v>
      </c>
      <c r="S98" s="173"/>
      <c r="T98" s="175">
        <f>T99+T171+T188+T192+T230+T233+T252+T315</f>
        <v>0</v>
      </c>
      <c r="AR98" s="168" t="s">
        <v>76</v>
      </c>
      <c r="AT98" s="176" t="s">
        <v>69</v>
      </c>
      <c r="AU98" s="176" t="s">
        <v>70</v>
      </c>
      <c r="AY98" s="168" t="s">
        <v>129</v>
      </c>
      <c r="BK98" s="177">
        <f>BK99+BK171+BK188+BK192+BK230+BK233+BK252+BK315</f>
        <v>0</v>
      </c>
    </row>
    <row r="99" spans="2:63" s="11" customFormat="1" ht="19.9" customHeight="1">
      <c r="B99" s="167"/>
      <c r="D99" s="168" t="s">
        <v>69</v>
      </c>
      <c r="E99" s="178" t="s">
        <v>76</v>
      </c>
      <c r="F99" s="178" t="s">
        <v>130</v>
      </c>
      <c r="I99" s="170"/>
      <c r="J99" s="179">
        <f>BK99</f>
        <v>0</v>
      </c>
      <c r="L99" s="167"/>
      <c r="M99" s="172"/>
      <c r="N99" s="173"/>
      <c r="O99" s="173"/>
      <c r="P99" s="174">
        <f>SUM(P100:P170)</f>
        <v>0</v>
      </c>
      <c r="Q99" s="173"/>
      <c r="R99" s="174">
        <f>SUM(R100:R170)</f>
        <v>207.56475</v>
      </c>
      <c r="S99" s="173"/>
      <c r="T99" s="175">
        <f>SUM(T100:T170)</f>
        <v>0</v>
      </c>
      <c r="AR99" s="168" t="s">
        <v>76</v>
      </c>
      <c r="AT99" s="176" t="s">
        <v>69</v>
      </c>
      <c r="AU99" s="176" t="s">
        <v>76</v>
      </c>
      <c r="AY99" s="168" t="s">
        <v>129</v>
      </c>
      <c r="BK99" s="177">
        <f>SUM(BK100:BK170)</f>
        <v>0</v>
      </c>
    </row>
    <row r="100" spans="2:65" s="1" customFormat="1" ht="22.9" customHeight="1">
      <c r="B100" s="180"/>
      <c r="C100" s="181" t="s">
        <v>76</v>
      </c>
      <c r="D100" s="181" t="s">
        <v>131</v>
      </c>
      <c r="E100" s="182" t="s">
        <v>132</v>
      </c>
      <c r="F100" s="183" t="s">
        <v>133</v>
      </c>
      <c r="G100" s="184" t="s">
        <v>134</v>
      </c>
      <c r="H100" s="185">
        <v>1100</v>
      </c>
      <c r="I100" s="186"/>
      <c r="J100" s="187">
        <f>ROUND(I100*H100,2)</f>
        <v>0</v>
      </c>
      <c r="K100" s="183" t="s">
        <v>135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24" t="s">
        <v>136</v>
      </c>
      <c r="AT100" s="24" t="s">
        <v>131</v>
      </c>
      <c r="AU100" s="24" t="s">
        <v>78</v>
      </c>
      <c r="AY100" s="24" t="s">
        <v>129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4" t="s">
        <v>76</v>
      </c>
      <c r="BK100" s="192">
        <f>ROUND(I100*H100,2)</f>
        <v>0</v>
      </c>
      <c r="BL100" s="24" t="s">
        <v>136</v>
      </c>
      <c r="BM100" s="24" t="s">
        <v>137</v>
      </c>
    </row>
    <row r="101" spans="2:51" s="12" customFormat="1" ht="13.5">
      <c r="B101" s="193"/>
      <c r="D101" s="194" t="s">
        <v>138</v>
      </c>
      <c r="E101" s="195" t="s">
        <v>5</v>
      </c>
      <c r="F101" s="196" t="s">
        <v>139</v>
      </c>
      <c r="H101" s="195" t="s">
        <v>5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5" t="s">
        <v>138</v>
      </c>
      <c r="AU101" s="195" t="s">
        <v>78</v>
      </c>
      <c r="AV101" s="12" t="s">
        <v>76</v>
      </c>
      <c r="AW101" s="12" t="s">
        <v>34</v>
      </c>
      <c r="AX101" s="12" t="s">
        <v>70</v>
      </c>
      <c r="AY101" s="195" t="s">
        <v>129</v>
      </c>
    </row>
    <row r="102" spans="2:51" s="13" customFormat="1" ht="13.5">
      <c r="B102" s="201"/>
      <c r="D102" s="194" t="s">
        <v>138</v>
      </c>
      <c r="E102" s="202" t="s">
        <v>5</v>
      </c>
      <c r="F102" s="203" t="s">
        <v>140</v>
      </c>
      <c r="H102" s="204">
        <v>1100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138</v>
      </c>
      <c r="AU102" s="202" t="s">
        <v>78</v>
      </c>
      <c r="AV102" s="13" t="s">
        <v>78</v>
      </c>
      <c r="AW102" s="13" t="s">
        <v>34</v>
      </c>
      <c r="AX102" s="13" t="s">
        <v>76</v>
      </c>
      <c r="AY102" s="202" t="s">
        <v>129</v>
      </c>
    </row>
    <row r="103" spans="2:65" s="1" customFormat="1" ht="22.9" customHeight="1">
      <c r="B103" s="180"/>
      <c r="C103" s="181" t="s">
        <v>78</v>
      </c>
      <c r="D103" s="181" t="s">
        <v>131</v>
      </c>
      <c r="E103" s="182" t="s">
        <v>141</v>
      </c>
      <c r="F103" s="183" t="s">
        <v>142</v>
      </c>
      <c r="G103" s="184" t="s">
        <v>134</v>
      </c>
      <c r="H103" s="185">
        <v>957</v>
      </c>
      <c r="I103" s="186"/>
      <c r="J103" s="187">
        <f>ROUND(I103*H103,2)</f>
        <v>0</v>
      </c>
      <c r="K103" s="183" t="s">
        <v>5</v>
      </c>
      <c r="L103" s="41"/>
      <c r="M103" s="188" t="s">
        <v>5</v>
      </c>
      <c r="N103" s="189" t="s">
        <v>41</v>
      </c>
      <c r="O103" s="42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24" t="s">
        <v>136</v>
      </c>
      <c r="AT103" s="24" t="s">
        <v>131</v>
      </c>
      <c r="AU103" s="24" t="s">
        <v>78</v>
      </c>
      <c r="AY103" s="24" t="s">
        <v>129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4" t="s">
        <v>76</v>
      </c>
      <c r="BK103" s="192">
        <f>ROUND(I103*H103,2)</f>
        <v>0</v>
      </c>
      <c r="BL103" s="24" t="s">
        <v>136</v>
      </c>
      <c r="BM103" s="24" t="s">
        <v>143</v>
      </c>
    </row>
    <row r="104" spans="2:51" s="12" customFormat="1" ht="13.5">
      <c r="B104" s="193"/>
      <c r="D104" s="194" t="s">
        <v>138</v>
      </c>
      <c r="E104" s="195" t="s">
        <v>5</v>
      </c>
      <c r="F104" s="196" t="s">
        <v>139</v>
      </c>
      <c r="H104" s="195" t="s">
        <v>5</v>
      </c>
      <c r="I104" s="197"/>
      <c r="L104" s="193"/>
      <c r="M104" s="198"/>
      <c r="N104" s="199"/>
      <c r="O104" s="199"/>
      <c r="P104" s="199"/>
      <c r="Q104" s="199"/>
      <c r="R104" s="199"/>
      <c r="S104" s="199"/>
      <c r="T104" s="200"/>
      <c r="AT104" s="195" t="s">
        <v>138</v>
      </c>
      <c r="AU104" s="195" t="s">
        <v>78</v>
      </c>
      <c r="AV104" s="12" t="s">
        <v>76</v>
      </c>
      <c r="AW104" s="12" t="s">
        <v>34</v>
      </c>
      <c r="AX104" s="12" t="s">
        <v>70</v>
      </c>
      <c r="AY104" s="195" t="s">
        <v>129</v>
      </c>
    </row>
    <row r="105" spans="2:51" s="12" customFormat="1" ht="13.5">
      <c r="B105" s="193"/>
      <c r="D105" s="194" t="s">
        <v>138</v>
      </c>
      <c r="E105" s="195" t="s">
        <v>5</v>
      </c>
      <c r="F105" s="196" t="s">
        <v>144</v>
      </c>
      <c r="H105" s="195" t="s">
        <v>5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5" t="s">
        <v>138</v>
      </c>
      <c r="AU105" s="195" t="s">
        <v>78</v>
      </c>
      <c r="AV105" s="12" t="s">
        <v>76</v>
      </c>
      <c r="AW105" s="12" t="s">
        <v>34</v>
      </c>
      <c r="AX105" s="12" t="s">
        <v>70</v>
      </c>
      <c r="AY105" s="195" t="s">
        <v>129</v>
      </c>
    </row>
    <row r="106" spans="2:51" s="13" customFormat="1" ht="13.5">
      <c r="B106" s="201"/>
      <c r="D106" s="194" t="s">
        <v>138</v>
      </c>
      <c r="E106" s="202" t="s">
        <v>5</v>
      </c>
      <c r="F106" s="203" t="s">
        <v>145</v>
      </c>
      <c r="H106" s="204">
        <v>870.5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138</v>
      </c>
      <c r="AU106" s="202" t="s">
        <v>78</v>
      </c>
      <c r="AV106" s="13" t="s">
        <v>78</v>
      </c>
      <c r="AW106" s="13" t="s">
        <v>34</v>
      </c>
      <c r="AX106" s="13" t="s">
        <v>70</v>
      </c>
      <c r="AY106" s="202" t="s">
        <v>129</v>
      </c>
    </row>
    <row r="107" spans="2:51" s="13" customFormat="1" ht="13.5">
      <c r="B107" s="201"/>
      <c r="D107" s="194" t="s">
        <v>138</v>
      </c>
      <c r="E107" s="202" t="s">
        <v>5</v>
      </c>
      <c r="F107" s="203" t="s">
        <v>146</v>
      </c>
      <c r="H107" s="204">
        <v>86.5</v>
      </c>
      <c r="I107" s="205"/>
      <c r="L107" s="201"/>
      <c r="M107" s="206"/>
      <c r="N107" s="207"/>
      <c r="O107" s="207"/>
      <c r="P107" s="207"/>
      <c r="Q107" s="207"/>
      <c r="R107" s="207"/>
      <c r="S107" s="207"/>
      <c r="T107" s="208"/>
      <c r="AT107" s="202" t="s">
        <v>138</v>
      </c>
      <c r="AU107" s="202" t="s">
        <v>78</v>
      </c>
      <c r="AV107" s="13" t="s">
        <v>78</v>
      </c>
      <c r="AW107" s="13" t="s">
        <v>34</v>
      </c>
      <c r="AX107" s="13" t="s">
        <v>70</v>
      </c>
      <c r="AY107" s="202" t="s">
        <v>129</v>
      </c>
    </row>
    <row r="108" spans="2:51" s="14" customFormat="1" ht="13.5">
      <c r="B108" s="209"/>
      <c r="D108" s="194" t="s">
        <v>138</v>
      </c>
      <c r="E108" s="210" t="s">
        <v>5</v>
      </c>
      <c r="F108" s="211" t="s">
        <v>147</v>
      </c>
      <c r="H108" s="212">
        <v>957</v>
      </c>
      <c r="I108" s="213"/>
      <c r="L108" s="209"/>
      <c r="M108" s="214"/>
      <c r="N108" s="215"/>
      <c r="O108" s="215"/>
      <c r="P108" s="215"/>
      <c r="Q108" s="215"/>
      <c r="R108" s="215"/>
      <c r="S108" s="215"/>
      <c r="T108" s="216"/>
      <c r="AT108" s="210" t="s">
        <v>138</v>
      </c>
      <c r="AU108" s="210" t="s">
        <v>78</v>
      </c>
      <c r="AV108" s="14" t="s">
        <v>136</v>
      </c>
      <c r="AW108" s="14" t="s">
        <v>34</v>
      </c>
      <c r="AX108" s="14" t="s">
        <v>76</v>
      </c>
      <c r="AY108" s="210" t="s">
        <v>129</v>
      </c>
    </row>
    <row r="109" spans="2:65" s="1" customFormat="1" ht="22.9" customHeight="1">
      <c r="B109" s="180"/>
      <c r="C109" s="181" t="s">
        <v>84</v>
      </c>
      <c r="D109" s="181" t="s">
        <v>131</v>
      </c>
      <c r="E109" s="182" t="s">
        <v>148</v>
      </c>
      <c r="F109" s="183" t="s">
        <v>149</v>
      </c>
      <c r="G109" s="184" t="s">
        <v>134</v>
      </c>
      <c r="H109" s="185">
        <v>1100</v>
      </c>
      <c r="I109" s="186"/>
      <c r="J109" s="187">
        <f>ROUND(I109*H109,2)</f>
        <v>0</v>
      </c>
      <c r="K109" s="183" t="s">
        <v>135</v>
      </c>
      <c r="L109" s="41"/>
      <c r="M109" s="188" t="s">
        <v>5</v>
      </c>
      <c r="N109" s="189" t="s">
        <v>41</v>
      </c>
      <c r="O109" s="42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24" t="s">
        <v>136</v>
      </c>
      <c r="AT109" s="24" t="s">
        <v>131</v>
      </c>
      <c r="AU109" s="24" t="s">
        <v>78</v>
      </c>
      <c r="AY109" s="24" t="s">
        <v>129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4" t="s">
        <v>76</v>
      </c>
      <c r="BK109" s="192">
        <f>ROUND(I109*H109,2)</f>
        <v>0</v>
      </c>
      <c r="BL109" s="24" t="s">
        <v>136</v>
      </c>
      <c r="BM109" s="24" t="s">
        <v>150</v>
      </c>
    </row>
    <row r="110" spans="2:65" s="1" customFormat="1" ht="22.9" customHeight="1">
      <c r="B110" s="180"/>
      <c r="C110" s="181" t="s">
        <v>136</v>
      </c>
      <c r="D110" s="181" t="s">
        <v>131</v>
      </c>
      <c r="E110" s="182" t="s">
        <v>151</v>
      </c>
      <c r="F110" s="183" t="s">
        <v>152</v>
      </c>
      <c r="G110" s="184" t="s">
        <v>134</v>
      </c>
      <c r="H110" s="185">
        <v>957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4" t="s">
        <v>136</v>
      </c>
      <c r="AT110" s="24" t="s">
        <v>131</v>
      </c>
      <c r="AU110" s="24" t="s">
        <v>78</v>
      </c>
      <c r="AY110" s="24" t="s">
        <v>129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4" t="s">
        <v>76</v>
      </c>
      <c r="BK110" s="192">
        <f>ROUND(I110*H110,2)</f>
        <v>0</v>
      </c>
      <c r="BL110" s="24" t="s">
        <v>136</v>
      </c>
      <c r="BM110" s="24" t="s">
        <v>153</v>
      </c>
    </row>
    <row r="111" spans="2:65" s="1" customFormat="1" ht="14.45" customHeight="1">
      <c r="B111" s="180"/>
      <c r="C111" s="181" t="s">
        <v>154</v>
      </c>
      <c r="D111" s="181" t="s">
        <v>131</v>
      </c>
      <c r="E111" s="182" t="s">
        <v>155</v>
      </c>
      <c r="F111" s="183" t="s">
        <v>156</v>
      </c>
      <c r="G111" s="184" t="s">
        <v>134</v>
      </c>
      <c r="H111" s="185">
        <v>10.8</v>
      </c>
      <c r="I111" s="186"/>
      <c r="J111" s="187">
        <f>ROUND(I111*H111,2)</f>
        <v>0</v>
      </c>
      <c r="K111" s="183" t="s">
        <v>135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136</v>
      </c>
      <c r="AT111" s="24" t="s">
        <v>131</v>
      </c>
      <c r="AU111" s="24" t="s">
        <v>78</v>
      </c>
      <c r="AY111" s="24" t="s">
        <v>129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76</v>
      </c>
      <c r="BK111" s="192">
        <f>ROUND(I111*H111,2)</f>
        <v>0</v>
      </c>
      <c r="BL111" s="24" t="s">
        <v>136</v>
      </c>
      <c r="BM111" s="24" t="s">
        <v>157</v>
      </c>
    </row>
    <row r="112" spans="2:51" s="12" customFormat="1" ht="13.5">
      <c r="B112" s="193"/>
      <c r="D112" s="194" t="s">
        <v>138</v>
      </c>
      <c r="E112" s="195" t="s">
        <v>5</v>
      </c>
      <c r="F112" s="196" t="s">
        <v>139</v>
      </c>
      <c r="H112" s="195" t="s">
        <v>5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195" t="s">
        <v>138</v>
      </c>
      <c r="AU112" s="195" t="s">
        <v>78</v>
      </c>
      <c r="AV112" s="12" t="s">
        <v>76</v>
      </c>
      <c r="AW112" s="12" t="s">
        <v>34</v>
      </c>
      <c r="AX112" s="12" t="s">
        <v>70</v>
      </c>
      <c r="AY112" s="195" t="s">
        <v>129</v>
      </c>
    </row>
    <row r="113" spans="2:51" s="13" customFormat="1" ht="13.5">
      <c r="B113" s="201"/>
      <c r="D113" s="194" t="s">
        <v>138</v>
      </c>
      <c r="E113" s="202" t="s">
        <v>5</v>
      </c>
      <c r="F113" s="203" t="s">
        <v>158</v>
      </c>
      <c r="H113" s="204">
        <v>4.8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2" t="s">
        <v>138</v>
      </c>
      <c r="AU113" s="202" t="s">
        <v>78</v>
      </c>
      <c r="AV113" s="13" t="s">
        <v>78</v>
      </c>
      <c r="AW113" s="13" t="s">
        <v>34</v>
      </c>
      <c r="AX113" s="13" t="s">
        <v>70</v>
      </c>
      <c r="AY113" s="202" t="s">
        <v>129</v>
      </c>
    </row>
    <row r="114" spans="2:51" s="13" customFormat="1" ht="13.5">
      <c r="B114" s="201"/>
      <c r="D114" s="194" t="s">
        <v>138</v>
      </c>
      <c r="E114" s="202" t="s">
        <v>5</v>
      </c>
      <c r="F114" s="203" t="s">
        <v>159</v>
      </c>
      <c r="H114" s="204">
        <v>6</v>
      </c>
      <c r="I114" s="205"/>
      <c r="L114" s="201"/>
      <c r="M114" s="206"/>
      <c r="N114" s="207"/>
      <c r="O114" s="207"/>
      <c r="P114" s="207"/>
      <c r="Q114" s="207"/>
      <c r="R114" s="207"/>
      <c r="S114" s="207"/>
      <c r="T114" s="208"/>
      <c r="AT114" s="202" t="s">
        <v>138</v>
      </c>
      <c r="AU114" s="202" t="s">
        <v>78</v>
      </c>
      <c r="AV114" s="13" t="s">
        <v>78</v>
      </c>
      <c r="AW114" s="13" t="s">
        <v>34</v>
      </c>
      <c r="AX114" s="13" t="s">
        <v>70</v>
      </c>
      <c r="AY114" s="202" t="s">
        <v>129</v>
      </c>
    </row>
    <row r="115" spans="2:51" s="14" customFormat="1" ht="13.5">
      <c r="B115" s="209"/>
      <c r="D115" s="194" t="s">
        <v>138</v>
      </c>
      <c r="E115" s="210" t="s">
        <v>5</v>
      </c>
      <c r="F115" s="211" t="s">
        <v>147</v>
      </c>
      <c r="H115" s="212">
        <v>10.8</v>
      </c>
      <c r="I115" s="213"/>
      <c r="L115" s="209"/>
      <c r="M115" s="214"/>
      <c r="N115" s="215"/>
      <c r="O115" s="215"/>
      <c r="P115" s="215"/>
      <c r="Q115" s="215"/>
      <c r="R115" s="215"/>
      <c r="S115" s="215"/>
      <c r="T115" s="216"/>
      <c r="AT115" s="210" t="s">
        <v>138</v>
      </c>
      <c r="AU115" s="210" t="s">
        <v>78</v>
      </c>
      <c r="AV115" s="14" t="s">
        <v>136</v>
      </c>
      <c r="AW115" s="14" t="s">
        <v>34</v>
      </c>
      <c r="AX115" s="14" t="s">
        <v>76</v>
      </c>
      <c r="AY115" s="210" t="s">
        <v>129</v>
      </c>
    </row>
    <row r="116" spans="2:65" s="1" customFormat="1" ht="22.9" customHeight="1">
      <c r="B116" s="180"/>
      <c r="C116" s="181" t="s">
        <v>160</v>
      </c>
      <c r="D116" s="181" t="s">
        <v>131</v>
      </c>
      <c r="E116" s="182" t="s">
        <v>161</v>
      </c>
      <c r="F116" s="183" t="s">
        <v>162</v>
      </c>
      <c r="G116" s="184" t="s">
        <v>134</v>
      </c>
      <c r="H116" s="185">
        <v>10.8</v>
      </c>
      <c r="I116" s="186"/>
      <c r="J116" s="187">
        <f>ROUND(I116*H116,2)</f>
        <v>0</v>
      </c>
      <c r="K116" s="183" t="s">
        <v>135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4" t="s">
        <v>136</v>
      </c>
      <c r="AT116" s="24" t="s">
        <v>131</v>
      </c>
      <c r="AU116" s="24" t="s">
        <v>78</v>
      </c>
      <c r="AY116" s="24" t="s">
        <v>129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4" t="s">
        <v>76</v>
      </c>
      <c r="BK116" s="192">
        <f>ROUND(I116*H116,2)</f>
        <v>0</v>
      </c>
      <c r="BL116" s="24" t="s">
        <v>136</v>
      </c>
      <c r="BM116" s="24" t="s">
        <v>163</v>
      </c>
    </row>
    <row r="117" spans="2:65" s="1" customFormat="1" ht="22.9" customHeight="1">
      <c r="B117" s="180"/>
      <c r="C117" s="181" t="s">
        <v>164</v>
      </c>
      <c r="D117" s="181" t="s">
        <v>131</v>
      </c>
      <c r="E117" s="182" t="s">
        <v>165</v>
      </c>
      <c r="F117" s="183" t="s">
        <v>166</v>
      </c>
      <c r="G117" s="184" t="s">
        <v>134</v>
      </c>
      <c r="H117" s="185">
        <v>53.05</v>
      </c>
      <c r="I117" s="186"/>
      <c r="J117" s="187">
        <f>ROUND(I117*H117,2)</f>
        <v>0</v>
      </c>
      <c r="K117" s="183" t="s">
        <v>135</v>
      </c>
      <c r="L117" s="41"/>
      <c r="M117" s="188" t="s">
        <v>5</v>
      </c>
      <c r="N117" s="189" t="s">
        <v>41</v>
      </c>
      <c r="O117" s="42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24" t="s">
        <v>136</v>
      </c>
      <c r="AT117" s="24" t="s">
        <v>131</v>
      </c>
      <c r="AU117" s="24" t="s">
        <v>78</v>
      </c>
      <c r="AY117" s="24" t="s">
        <v>129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24" t="s">
        <v>76</v>
      </c>
      <c r="BK117" s="192">
        <f>ROUND(I117*H117,2)</f>
        <v>0</v>
      </c>
      <c r="BL117" s="24" t="s">
        <v>136</v>
      </c>
      <c r="BM117" s="24" t="s">
        <v>167</v>
      </c>
    </row>
    <row r="118" spans="2:51" s="12" customFormat="1" ht="13.5">
      <c r="B118" s="193"/>
      <c r="D118" s="194" t="s">
        <v>138</v>
      </c>
      <c r="E118" s="195" t="s">
        <v>5</v>
      </c>
      <c r="F118" s="196" t="s">
        <v>139</v>
      </c>
      <c r="H118" s="195" t="s">
        <v>5</v>
      </c>
      <c r="I118" s="197"/>
      <c r="L118" s="193"/>
      <c r="M118" s="198"/>
      <c r="N118" s="199"/>
      <c r="O118" s="199"/>
      <c r="P118" s="199"/>
      <c r="Q118" s="199"/>
      <c r="R118" s="199"/>
      <c r="S118" s="199"/>
      <c r="T118" s="200"/>
      <c r="AT118" s="195" t="s">
        <v>138</v>
      </c>
      <c r="AU118" s="195" t="s">
        <v>78</v>
      </c>
      <c r="AV118" s="12" t="s">
        <v>76</v>
      </c>
      <c r="AW118" s="12" t="s">
        <v>34</v>
      </c>
      <c r="AX118" s="12" t="s">
        <v>70</v>
      </c>
      <c r="AY118" s="195" t="s">
        <v>129</v>
      </c>
    </row>
    <row r="119" spans="2:51" s="13" customFormat="1" ht="13.5">
      <c r="B119" s="201"/>
      <c r="D119" s="194" t="s">
        <v>138</v>
      </c>
      <c r="E119" s="202" t="s">
        <v>5</v>
      </c>
      <c r="F119" s="203" t="s">
        <v>168</v>
      </c>
      <c r="H119" s="204">
        <v>42.25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138</v>
      </c>
      <c r="AU119" s="202" t="s">
        <v>78</v>
      </c>
      <c r="AV119" s="13" t="s">
        <v>78</v>
      </c>
      <c r="AW119" s="13" t="s">
        <v>34</v>
      </c>
      <c r="AX119" s="13" t="s">
        <v>70</v>
      </c>
      <c r="AY119" s="202" t="s">
        <v>129</v>
      </c>
    </row>
    <row r="120" spans="2:51" s="13" customFormat="1" ht="13.5">
      <c r="B120" s="201"/>
      <c r="D120" s="194" t="s">
        <v>138</v>
      </c>
      <c r="E120" s="202" t="s">
        <v>5</v>
      </c>
      <c r="F120" s="203" t="s">
        <v>169</v>
      </c>
      <c r="H120" s="204">
        <v>10.8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2" t="s">
        <v>138</v>
      </c>
      <c r="AU120" s="202" t="s">
        <v>78</v>
      </c>
      <c r="AV120" s="13" t="s">
        <v>78</v>
      </c>
      <c r="AW120" s="13" t="s">
        <v>34</v>
      </c>
      <c r="AX120" s="13" t="s">
        <v>70</v>
      </c>
      <c r="AY120" s="202" t="s">
        <v>129</v>
      </c>
    </row>
    <row r="121" spans="2:51" s="14" customFormat="1" ht="13.5">
      <c r="B121" s="209"/>
      <c r="D121" s="194" t="s">
        <v>138</v>
      </c>
      <c r="E121" s="210" t="s">
        <v>5</v>
      </c>
      <c r="F121" s="211" t="s">
        <v>147</v>
      </c>
      <c r="H121" s="212">
        <v>53.05</v>
      </c>
      <c r="I121" s="213"/>
      <c r="L121" s="209"/>
      <c r="M121" s="214"/>
      <c r="N121" s="215"/>
      <c r="O121" s="215"/>
      <c r="P121" s="215"/>
      <c r="Q121" s="215"/>
      <c r="R121" s="215"/>
      <c r="S121" s="215"/>
      <c r="T121" s="216"/>
      <c r="AT121" s="210" t="s">
        <v>138</v>
      </c>
      <c r="AU121" s="210" t="s">
        <v>78</v>
      </c>
      <c r="AV121" s="14" t="s">
        <v>136</v>
      </c>
      <c r="AW121" s="14" t="s">
        <v>34</v>
      </c>
      <c r="AX121" s="14" t="s">
        <v>76</v>
      </c>
      <c r="AY121" s="210" t="s">
        <v>129</v>
      </c>
    </row>
    <row r="122" spans="2:65" s="1" customFormat="1" ht="22.9" customHeight="1">
      <c r="B122" s="180"/>
      <c r="C122" s="181" t="s">
        <v>170</v>
      </c>
      <c r="D122" s="181" t="s">
        <v>131</v>
      </c>
      <c r="E122" s="182" t="s">
        <v>171</v>
      </c>
      <c r="F122" s="183" t="s">
        <v>172</v>
      </c>
      <c r="G122" s="184" t="s">
        <v>134</v>
      </c>
      <c r="H122" s="185">
        <v>53.05</v>
      </c>
      <c r="I122" s="186"/>
      <c r="J122" s="187">
        <f>ROUND(I122*H122,2)</f>
        <v>0</v>
      </c>
      <c r="K122" s="183" t="s">
        <v>135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4" t="s">
        <v>136</v>
      </c>
      <c r="AT122" s="24" t="s">
        <v>131</v>
      </c>
      <c r="AU122" s="24" t="s">
        <v>78</v>
      </c>
      <c r="AY122" s="24" t="s">
        <v>129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4" t="s">
        <v>76</v>
      </c>
      <c r="BK122" s="192">
        <f>ROUND(I122*H122,2)</f>
        <v>0</v>
      </c>
      <c r="BL122" s="24" t="s">
        <v>136</v>
      </c>
      <c r="BM122" s="24" t="s">
        <v>173</v>
      </c>
    </row>
    <row r="123" spans="2:65" s="1" customFormat="1" ht="22.9" customHeight="1">
      <c r="B123" s="180"/>
      <c r="C123" s="181" t="s">
        <v>174</v>
      </c>
      <c r="D123" s="181" t="s">
        <v>131</v>
      </c>
      <c r="E123" s="182" t="s">
        <v>175</v>
      </c>
      <c r="F123" s="183" t="s">
        <v>176</v>
      </c>
      <c r="G123" s="184" t="s">
        <v>134</v>
      </c>
      <c r="H123" s="185">
        <v>1412.385</v>
      </c>
      <c r="I123" s="186"/>
      <c r="J123" s="187">
        <f>ROUND(I123*H123,2)</f>
        <v>0</v>
      </c>
      <c r="K123" s="183" t="s">
        <v>135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4" t="s">
        <v>136</v>
      </c>
      <c r="AT123" s="24" t="s">
        <v>131</v>
      </c>
      <c r="AU123" s="24" t="s">
        <v>78</v>
      </c>
      <c r="AY123" s="24" t="s">
        <v>129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4" t="s">
        <v>76</v>
      </c>
      <c r="BK123" s="192">
        <f>ROUND(I123*H123,2)</f>
        <v>0</v>
      </c>
      <c r="BL123" s="24" t="s">
        <v>136</v>
      </c>
      <c r="BM123" s="24" t="s">
        <v>177</v>
      </c>
    </row>
    <row r="124" spans="2:51" s="13" customFormat="1" ht="13.5">
      <c r="B124" s="201"/>
      <c r="D124" s="194" t="s">
        <v>138</v>
      </c>
      <c r="E124" s="202" t="s">
        <v>5</v>
      </c>
      <c r="F124" s="203" t="s">
        <v>178</v>
      </c>
      <c r="H124" s="204">
        <v>1163.85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138</v>
      </c>
      <c r="AU124" s="202" t="s">
        <v>78</v>
      </c>
      <c r="AV124" s="13" t="s">
        <v>78</v>
      </c>
      <c r="AW124" s="13" t="s">
        <v>34</v>
      </c>
      <c r="AX124" s="13" t="s">
        <v>70</v>
      </c>
      <c r="AY124" s="202" t="s">
        <v>129</v>
      </c>
    </row>
    <row r="125" spans="2:51" s="13" customFormat="1" ht="13.5">
      <c r="B125" s="201"/>
      <c r="D125" s="194" t="s">
        <v>138</v>
      </c>
      <c r="E125" s="202" t="s">
        <v>5</v>
      </c>
      <c r="F125" s="203" t="s">
        <v>179</v>
      </c>
      <c r="H125" s="204">
        <v>-67.5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2" t="s">
        <v>138</v>
      </c>
      <c r="AU125" s="202" t="s">
        <v>78</v>
      </c>
      <c r="AV125" s="13" t="s">
        <v>78</v>
      </c>
      <c r="AW125" s="13" t="s">
        <v>34</v>
      </c>
      <c r="AX125" s="13" t="s">
        <v>70</v>
      </c>
      <c r="AY125" s="202" t="s">
        <v>129</v>
      </c>
    </row>
    <row r="126" spans="2:51" s="13" customFormat="1" ht="13.5">
      <c r="B126" s="201"/>
      <c r="D126" s="194" t="s">
        <v>138</v>
      </c>
      <c r="E126" s="202" t="s">
        <v>5</v>
      </c>
      <c r="F126" s="203" t="s">
        <v>180</v>
      </c>
      <c r="H126" s="204">
        <v>-5.4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138</v>
      </c>
      <c r="AU126" s="202" t="s">
        <v>78</v>
      </c>
      <c r="AV126" s="13" t="s">
        <v>78</v>
      </c>
      <c r="AW126" s="13" t="s">
        <v>34</v>
      </c>
      <c r="AX126" s="13" t="s">
        <v>70</v>
      </c>
      <c r="AY126" s="202" t="s">
        <v>129</v>
      </c>
    </row>
    <row r="127" spans="2:51" s="13" customFormat="1" ht="27">
      <c r="B127" s="201"/>
      <c r="D127" s="194" t="s">
        <v>138</v>
      </c>
      <c r="E127" s="202" t="s">
        <v>5</v>
      </c>
      <c r="F127" s="203" t="s">
        <v>181</v>
      </c>
      <c r="H127" s="204">
        <v>-4.5</v>
      </c>
      <c r="I127" s="205"/>
      <c r="L127" s="201"/>
      <c r="M127" s="206"/>
      <c r="N127" s="207"/>
      <c r="O127" s="207"/>
      <c r="P127" s="207"/>
      <c r="Q127" s="207"/>
      <c r="R127" s="207"/>
      <c r="S127" s="207"/>
      <c r="T127" s="208"/>
      <c r="AT127" s="202" t="s">
        <v>138</v>
      </c>
      <c r="AU127" s="202" t="s">
        <v>78</v>
      </c>
      <c r="AV127" s="13" t="s">
        <v>78</v>
      </c>
      <c r="AW127" s="13" t="s">
        <v>34</v>
      </c>
      <c r="AX127" s="13" t="s">
        <v>70</v>
      </c>
      <c r="AY127" s="202" t="s">
        <v>129</v>
      </c>
    </row>
    <row r="128" spans="2:51" s="15" customFormat="1" ht="13.5">
      <c r="B128" s="217"/>
      <c r="D128" s="194" t="s">
        <v>138</v>
      </c>
      <c r="E128" s="218" t="s">
        <v>5</v>
      </c>
      <c r="F128" s="219" t="s">
        <v>182</v>
      </c>
      <c r="H128" s="220">
        <v>1086.45</v>
      </c>
      <c r="I128" s="221"/>
      <c r="L128" s="217"/>
      <c r="M128" s="222"/>
      <c r="N128" s="223"/>
      <c r="O128" s="223"/>
      <c r="P128" s="223"/>
      <c r="Q128" s="223"/>
      <c r="R128" s="223"/>
      <c r="S128" s="223"/>
      <c r="T128" s="224"/>
      <c r="AT128" s="218" t="s">
        <v>138</v>
      </c>
      <c r="AU128" s="218" t="s">
        <v>78</v>
      </c>
      <c r="AV128" s="15" t="s">
        <v>84</v>
      </c>
      <c r="AW128" s="15" t="s">
        <v>34</v>
      </c>
      <c r="AX128" s="15" t="s">
        <v>70</v>
      </c>
      <c r="AY128" s="218" t="s">
        <v>129</v>
      </c>
    </row>
    <row r="129" spans="2:51" s="13" customFormat="1" ht="13.5">
      <c r="B129" s="201"/>
      <c r="D129" s="194" t="s">
        <v>138</v>
      </c>
      <c r="E129" s="202" t="s">
        <v>5</v>
      </c>
      <c r="F129" s="203" t="s">
        <v>183</v>
      </c>
      <c r="H129" s="204">
        <v>1412.385</v>
      </c>
      <c r="I129" s="205"/>
      <c r="L129" s="201"/>
      <c r="M129" s="206"/>
      <c r="N129" s="207"/>
      <c r="O129" s="207"/>
      <c r="P129" s="207"/>
      <c r="Q129" s="207"/>
      <c r="R129" s="207"/>
      <c r="S129" s="207"/>
      <c r="T129" s="208"/>
      <c r="AT129" s="202" t="s">
        <v>138</v>
      </c>
      <c r="AU129" s="202" t="s">
        <v>78</v>
      </c>
      <c r="AV129" s="13" t="s">
        <v>78</v>
      </c>
      <c r="AW129" s="13" t="s">
        <v>34</v>
      </c>
      <c r="AX129" s="13" t="s">
        <v>76</v>
      </c>
      <c r="AY129" s="202" t="s">
        <v>129</v>
      </c>
    </row>
    <row r="130" spans="2:65" s="1" customFormat="1" ht="22.9" customHeight="1">
      <c r="B130" s="180"/>
      <c r="C130" s="181" t="s">
        <v>184</v>
      </c>
      <c r="D130" s="181" t="s">
        <v>131</v>
      </c>
      <c r="E130" s="182" t="s">
        <v>185</v>
      </c>
      <c r="F130" s="183" t="s">
        <v>186</v>
      </c>
      <c r="G130" s="184" t="s">
        <v>134</v>
      </c>
      <c r="H130" s="185">
        <v>1244.1</v>
      </c>
      <c r="I130" s="186"/>
      <c r="J130" s="187">
        <f>ROUND(I130*H130,2)</f>
        <v>0</v>
      </c>
      <c r="K130" s="183" t="s">
        <v>5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4" t="s">
        <v>136</v>
      </c>
      <c r="AT130" s="24" t="s">
        <v>131</v>
      </c>
      <c r="AU130" s="24" t="s">
        <v>78</v>
      </c>
      <c r="AY130" s="24" t="s">
        <v>129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4" t="s">
        <v>76</v>
      </c>
      <c r="BK130" s="192">
        <f>ROUND(I130*H130,2)</f>
        <v>0</v>
      </c>
      <c r="BL130" s="24" t="s">
        <v>136</v>
      </c>
      <c r="BM130" s="24" t="s">
        <v>187</v>
      </c>
    </row>
    <row r="131" spans="2:51" s="12" customFormat="1" ht="13.5">
      <c r="B131" s="193"/>
      <c r="D131" s="194" t="s">
        <v>138</v>
      </c>
      <c r="E131" s="195" t="s">
        <v>5</v>
      </c>
      <c r="F131" s="196" t="s">
        <v>139</v>
      </c>
      <c r="H131" s="195" t="s">
        <v>5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138</v>
      </c>
      <c r="AU131" s="195" t="s">
        <v>78</v>
      </c>
      <c r="AV131" s="12" t="s">
        <v>76</v>
      </c>
      <c r="AW131" s="12" t="s">
        <v>34</v>
      </c>
      <c r="AX131" s="12" t="s">
        <v>70</v>
      </c>
      <c r="AY131" s="195" t="s">
        <v>129</v>
      </c>
    </row>
    <row r="132" spans="2:51" s="13" customFormat="1" ht="13.5">
      <c r="B132" s="201"/>
      <c r="D132" s="194" t="s">
        <v>138</v>
      </c>
      <c r="E132" s="202" t="s">
        <v>5</v>
      </c>
      <c r="F132" s="203" t="s">
        <v>188</v>
      </c>
      <c r="H132" s="204">
        <v>1244.1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138</v>
      </c>
      <c r="AU132" s="202" t="s">
        <v>78</v>
      </c>
      <c r="AV132" s="13" t="s">
        <v>78</v>
      </c>
      <c r="AW132" s="13" t="s">
        <v>34</v>
      </c>
      <c r="AX132" s="13" t="s">
        <v>76</v>
      </c>
      <c r="AY132" s="202" t="s">
        <v>129</v>
      </c>
    </row>
    <row r="133" spans="2:65" s="1" customFormat="1" ht="22.9" customHeight="1">
      <c r="B133" s="180"/>
      <c r="C133" s="181" t="s">
        <v>189</v>
      </c>
      <c r="D133" s="181" t="s">
        <v>131</v>
      </c>
      <c r="E133" s="182" t="s">
        <v>190</v>
      </c>
      <c r="F133" s="183" t="s">
        <v>191</v>
      </c>
      <c r="G133" s="184" t="s">
        <v>134</v>
      </c>
      <c r="H133" s="185">
        <v>100</v>
      </c>
      <c r="I133" s="186"/>
      <c r="J133" s="187">
        <f>ROUND(I133*H133,2)</f>
        <v>0</v>
      </c>
      <c r="K133" s="183" t="s">
        <v>135</v>
      </c>
      <c r="L133" s="41"/>
      <c r="M133" s="188" t="s">
        <v>5</v>
      </c>
      <c r="N133" s="189" t="s">
        <v>41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4" t="s">
        <v>136</v>
      </c>
      <c r="AT133" s="24" t="s">
        <v>131</v>
      </c>
      <c r="AU133" s="24" t="s">
        <v>78</v>
      </c>
      <c r="AY133" s="24" t="s">
        <v>129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4" t="s">
        <v>76</v>
      </c>
      <c r="BK133" s="192">
        <f>ROUND(I133*H133,2)</f>
        <v>0</v>
      </c>
      <c r="BL133" s="24" t="s">
        <v>136</v>
      </c>
      <c r="BM133" s="24" t="s">
        <v>192</v>
      </c>
    </row>
    <row r="134" spans="2:51" s="12" customFormat="1" ht="13.5">
      <c r="B134" s="193"/>
      <c r="D134" s="194" t="s">
        <v>138</v>
      </c>
      <c r="E134" s="195" t="s">
        <v>5</v>
      </c>
      <c r="F134" s="196" t="s">
        <v>139</v>
      </c>
      <c r="H134" s="195" t="s">
        <v>5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138</v>
      </c>
      <c r="AU134" s="195" t="s">
        <v>78</v>
      </c>
      <c r="AV134" s="12" t="s">
        <v>76</v>
      </c>
      <c r="AW134" s="12" t="s">
        <v>34</v>
      </c>
      <c r="AX134" s="12" t="s">
        <v>70</v>
      </c>
      <c r="AY134" s="195" t="s">
        <v>129</v>
      </c>
    </row>
    <row r="135" spans="2:51" s="13" customFormat="1" ht="13.5">
      <c r="B135" s="201"/>
      <c r="D135" s="194" t="s">
        <v>138</v>
      </c>
      <c r="E135" s="202" t="s">
        <v>5</v>
      </c>
      <c r="F135" s="203" t="s">
        <v>193</v>
      </c>
      <c r="H135" s="204">
        <v>100</v>
      </c>
      <c r="I135" s="205"/>
      <c r="L135" s="201"/>
      <c r="M135" s="206"/>
      <c r="N135" s="207"/>
      <c r="O135" s="207"/>
      <c r="P135" s="207"/>
      <c r="Q135" s="207"/>
      <c r="R135" s="207"/>
      <c r="S135" s="207"/>
      <c r="T135" s="208"/>
      <c r="AT135" s="202" t="s">
        <v>138</v>
      </c>
      <c r="AU135" s="202" t="s">
        <v>78</v>
      </c>
      <c r="AV135" s="13" t="s">
        <v>78</v>
      </c>
      <c r="AW135" s="13" t="s">
        <v>34</v>
      </c>
      <c r="AX135" s="13" t="s">
        <v>76</v>
      </c>
      <c r="AY135" s="202" t="s">
        <v>129</v>
      </c>
    </row>
    <row r="136" spans="2:65" s="1" customFormat="1" ht="14.45" customHeight="1">
      <c r="B136" s="180"/>
      <c r="C136" s="225" t="s">
        <v>194</v>
      </c>
      <c r="D136" s="225" t="s">
        <v>195</v>
      </c>
      <c r="E136" s="226" t="s">
        <v>196</v>
      </c>
      <c r="F136" s="227" t="s">
        <v>197</v>
      </c>
      <c r="G136" s="228" t="s">
        <v>198</v>
      </c>
      <c r="H136" s="229">
        <v>200</v>
      </c>
      <c r="I136" s="230"/>
      <c r="J136" s="231">
        <f>ROUND(I136*H136,2)</f>
        <v>0</v>
      </c>
      <c r="K136" s="227" t="s">
        <v>135</v>
      </c>
      <c r="L136" s="232"/>
      <c r="M136" s="233" t="s">
        <v>5</v>
      </c>
      <c r="N136" s="234" t="s">
        <v>41</v>
      </c>
      <c r="O136" s="42"/>
      <c r="P136" s="190">
        <f>O136*H136</f>
        <v>0</v>
      </c>
      <c r="Q136" s="190">
        <v>1</v>
      </c>
      <c r="R136" s="190">
        <f>Q136*H136</f>
        <v>200</v>
      </c>
      <c r="S136" s="190">
        <v>0</v>
      </c>
      <c r="T136" s="191">
        <f>S136*H136</f>
        <v>0</v>
      </c>
      <c r="AR136" s="24" t="s">
        <v>170</v>
      </c>
      <c r="AT136" s="24" t="s">
        <v>195</v>
      </c>
      <c r="AU136" s="24" t="s">
        <v>78</v>
      </c>
      <c r="AY136" s="24" t="s">
        <v>129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24" t="s">
        <v>76</v>
      </c>
      <c r="BK136" s="192">
        <f>ROUND(I136*H136,2)</f>
        <v>0</v>
      </c>
      <c r="BL136" s="24" t="s">
        <v>136</v>
      </c>
      <c r="BM136" s="24" t="s">
        <v>199</v>
      </c>
    </row>
    <row r="137" spans="2:51" s="13" customFormat="1" ht="13.5">
      <c r="B137" s="201"/>
      <c r="D137" s="194" t="s">
        <v>138</v>
      </c>
      <c r="F137" s="203" t="s">
        <v>200</v>
      </c>
      <c r="H137" s="204">
        <v>200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138</v>
      </c>
      <c r="AU137" s="202" t="s">
        <v>78</v>
      </c>
      <c r="AV137" s="13" t="s">
        <v>78</v>
      </c>
      <c r="AW137" s="13" t="s">
        <v>6</v>
      </c>
      <c r="AX137" s="13" t="s">
        <v>76</v>
      </c>
      <c r="AY137" s="202" t="s">
        <v>129</v>
      </c>
    </row>
    <row r="138" spans="2:65" s="1" customFormat="1" ht="14.45" customHeight="1">
      <c r="B138" s="180"/>
      <c r="C138" s="181" t="s">
        <v>201</v>
      </c>
      <c r="D138" s="181" t="s">
        <v>131</v>
      </c>
      <c r="E138" s="182" t="s">
        <v>202</v>
      </c>
      <c r="F138" s="183" t="s">
        <v>203</v>
      </c>
      <c r="G138" s="184" t="s">
        <v>134</v>
      </c>
      <c r="H138" s="185">
        <v>1086.45</v>
      </c>
      <c r="I138" s="186"/>
      <c r="J138" s="187">
        <f>ROUND(I138*H138,2)</f>
        <v>0</v>
      </c>
      <c r="K138" s="183" t="s">
        <v>135</v>
      </c>
      <c r="L138" s="41"/>
      <c r="M138" s="188" t="s">
        <v>5</v>
      </c>
      <c r="N138" s="189" t="s">
        <v>41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4" t="s">
        <v>136</v>
      </c>
      <c r="AT138" s="24" t="s">
        <v>131</v>
      </c>
      <c r="AU138" s="24" t="s">
        <v>78</v>
      </c>
      <c r="AY138" s="24" t="s">
        <v>129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4" t="s">
        <v>76</v>
      </c>
      <c r="BK138" s="192">
        <f>ROUND(I138*H138,2)</f>
        <v>0</v>
      </c>
      <c r="BL138" s="24" t="s">
        <v>136</v>
      </c>
      <c r="BM138" s="24" t="s">
        <v>204</v>
      </c>
    </row>
    <row r="139" spans="2:51" s="13" customFormat="1" ht="13.5">
      <c r="B139" s="201"/>
      <c r="D139" s="194" t="s">
        <v>138</v>
      </c>
      <c r="E139" s="202" t="s">
        <v>5</v>
      </c>
      <c r="F139" s="203" t="s">
        <v>205</v>
      </c>
      <c r="H139" s="204">
        <v>1086.45</v>
      </c>
      <c r="I139" s="205"/>
      <c r="L139" s="201"/>
      <c r="M139" s="206"/>
      <c r="N139" s="207"/>
      <c r="O139" s="207"/>
      <c r="P139" s="207"/>
      <c r="Q139" s="207"/>
      <c r="R139" s="207"/>
      <c r="S139" s="207"/>
      <c r="T139" s="208"/>
      <c r="AT139" s="202" t="s">
        <v>138</v>
      </c>
      <c r="AU139" s="202" t="s">
        <v>78</v>
      </c>
      <c r="AV139" s="13" t="s">
        <v>78</v>
      </c>
      <c r="AW139" s="13" t="s">
        <v>34</v>
      </c>
      <c r="AX139" s="13" t="s">
        <v>76</v>
      </c>
      <c r="AY139" s="202" t="s">
        <v>129</v>
      </c>
    </row>
    <row r="140" spans="2:65" s="1" customFormat="1" ht="14.45" customHeight="1">
      <c r="B140" s="180"/>
      <c r="C140" s="181" t="s">
        <v>206</v>
      </c>
      <c r="D140" s="181" t="s">
        <v>131</v>
      </c>
      <c r="E140" s="182" t="s">
        <v>207</v>
      </c>
      <c r="F140" s="183" t="s">
        <v>208</v>
      </c>
      <c r="G140" s="184" t="s">
        <v>134</v>
      </c>
      <c r="H140" s="185">
        <v>957</v>
      </c>
      <c r="I140" s="186"/>
      <c r="J140" s="187">
        <f>ROUND(I140*H140,2)</f>
        <v>0</v>
      </c>
      <c r="K140" s="183" t="s">
        <v>5</v>
      </c>
      <c r="L140" s="41"/>
      <c r="M140" s="188" t="s">
        <v>5</v>
      </c>
      <c r="N140" s="189" t="s">
        <v>41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4" t="s">
        <v>136</v>
      </c>
      <c r="AT140" s="24" t="s">
        <v>131</v>
      </c>
      <c r="AU140" s="24" t="s">
        <v>78</v>
      </c>
      <c r="AY140" s="24" t="s">
        <v>129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4" t="s">
        <v>76</v>
      </c>
      <c r="BK140" s="192">
        <f>ROUND(I140*H140,2)</f>
        <v>0</v>
      </c>
      <c r="BL140" s="24" t="s">
        <v>136</v>
      </c>
      <c r="BM140" s="24" t="s">
        <v>209</v>
      </c>
    </row>
    <row r="141" spans="2:65" s="1" customFormat="1" ht="22.9" customHeight="1">
      <c r="B141" s="180"/>
      <c r="C141" s="181" t="s">
        <v>11</v>
      </c>
      <c r="D141" s="181" t="s">
        <v>131</v>
      </c>
      <c r="E141" s="182" t="s">
        <v>210</v>
      </c>
      <c r="F141" s="183" t="s">
        <v>211</v>
      </c>
      <c r="G141" s="184" t="s">
        <v>198</v>
      </c>
      <c r="H141" s="185">
        <v>1955.61</v>
      </c>
      <c r="I141" s="186"/>
      <c r="J141" s="187">
        <f>ROUND(I141*H141,2)</f>
        <v>0</v>
      </c>
      <c r="K141" s="183" t="s">
        <v>135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4" t="s">
        <v>136</v>
      </c>
      <c r="AT141" s="24" t="s">
        <v>131</v>
      </c>
      <c r="AU141" s="24" t="s">
        <v>78</v>
      </c>
      <c r="AY141" s="24" t="s">
        <v>129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4" t="s">
        <v>76</v>
      </c>
      <c r="BK141" s="192">
        <f>ROUND(I141*H141,2)</f>
        <v>0</v>
      </c>
      <c r="BL141" s="24" t="s">
        <v>136</v>
      </c>
      <c r="BM141" s="24" t="s">
        <v>212</v>
      </c>
    </row>
    <row r="142" spans="2:51" s="13" customFormat="1" ht="13.5">
      <c r="B142" s="201"/>
      <c r="D142" s="194" t="s">
        <v>138</v>
      </c>
      <c r="F142" s="203" t="s">
        <v>213</v>
      </c>
      <c r="H142" s="204">
        <v>1955.61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138</v>
      </c>
      <c r="AU142" s="202" t="s">
        <v>78</v>
      </c>
      <c r="AV142" s="13" t="s">
        <v>78</v>
      </c>
      <c r="AW142" s="13" t="s">
        <v>6</v>
      </c>
      <c r="AX142" s="13" t="s">
        <v>76</v>
      </c>
      <c r="AY142" s="202" t="s">
        <v>129</v>
      </c>
    </row>
    <row r="143" spans="2:65" s="1" customFormat="1" ht="22.9" customHeight="1">
      <c r="B143" s="180"/>
      <c r="C143" s="181" t="s">
        <v>214</v>
      </c>
      <c r="D143" s="181" t="s">
        <v>131</v>
      </c>
      <c r="E143" s="182" t="s">
        <v>215</v>
      </c>
      <c r="F143" s="183" t="s">
        <v>216</v>
      </c>
      <c r="G143" s="184" t="s">
        <v>198</v>
      </c>
      <c r="H143" s="185">
        <v>1722.6</v>
      </c>
      <c r="I143" s="186"/>
      <c r="J143" s="187">
        <f>ROUND(I143*H143,2)</f>
        <v>0</v>
      </c>
      <c r="K143" s="183" t="s">
        <v>5</v>
      </c>
      <c r="L143" s="41"/>
      <c r="M143" s="188" t="s">
        <v>5</v>
      </c>
      <c r="N143" s="189" t="s">
        <v>41</v>
      </c>
      <c r="O143" s="4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24" t="s">
        <v>136</v>
      </c>
      <c r="AT143" s="24" t="s">
        <v>131</v>
      </c>
      <c r="AU143" s="24" t="s">
        <v>78</v>
      </c>
      <c r="AY143" s="24" t="s">
        <v>129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4" t="s">
        <v>76</v>
      </c>
      <c r="BK143" s="192">
        <f>ROUND(I143*H143,2)</f>
        <v>0</v>
      </c>
      <c r="BL143" s="24" t="s">
        <v>136</v>
      </c>
      <c r="BM143" s="24" t="s">
        <v>217</v>
      </c>
    </row>
    <row r="144" spans="2:51" s="13" customFormat="1" ht="13.5">
      <c r="B144" s="201"/>
      <c r="D144" s="194" t="s">
        <v>138</v>
      </c>
      <c r="F144" s="203" t="s">
        <v>218</v>
      </c>
      <c r="H144" s="204">
        <v>1722.6</v>
      </c>
      <c r="I144" s="205"/>
      <c r="L144" s="201"/>
      <c r="M144" s="206"/>
      <c r="N144" s="207"/>
      <c r="O144" s="207"/>
      <c r="P144" s="207"/>
      <c r="Q144" s="207"/>
      <c r="R144" s="207"/>
      <c r="S144" s="207"/>
      <c r="T144" s="208"/>
      <c r="AT144" s="202" t="s">
        <v>138</v>
      </c>
      <c r="AU144" s="202" t="s">
        <v>78</v>
      </c>
      <c r="AV144" s="13" t="s">
        <v>78</v>
      </c>
      <c r="AW144" s="13" t="s">
        <v>6</v>
      </c>
      <c r="AX144" s="13" t="s">
        <v>76</v>
      </c>
      <c r="AY144" s="202" t="s">
        <v>129</v>
      </c>
    </row>
    <row r="145" spans="2:65" s="1" customFormat="1" ht="22.9" customHeight="1">
      <c r="B145" s="180"/>
      <c r="C145" s="181" t="s">
        <v>219</v>
      </c>
      <c r="D145" s="181" t="s">
        <v>131</v>
      </c>
      <c r="E145" s="182" t="s">
        <v>220</v>
      </c>
      <c r="F145" s="183" t="s">
        <v>221</v>
      </c>
      <c r="G145" s="184" t="s">
        <v>134</v>
      </c>
      <c r="H145" s="185">
        <v>5.4</v>
      </c>
      <c r="I145" s="186"/>
      <c r="J145" s="187">
        <f>ROUND(I145*H145,2)</f>
        <v>0</v>
      </c>
      <c r="K145" s="183" t="s">
        <v>135</v>
      </c>
      <c r="L145" s="41"/>
      <c r="M145" s="188" t="s">
        <v>5</v>
      </c>
      <c r="N145" s="189" t="s">
        <v>41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4" t="s">
        <v>136</v>
      </c>
      <c r="AT145" s="24" t="s">
        <v>131</v>
      </c>
      <c r="AU145" s="24" t="s">
        <v>78</v>
      </c>
      <c r="AY145" s="24" t="s">
        <v>129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4" t="s">
        <v>76</v>
      </c>
      <c r="BK145" s="192">
        <f>ROUND(I145*H145,2)</f>
        <v>0</v>
      </c>
      <c r="BL145" s="24" t="s">
        <v>136</v>
      </c>
      <c r="BM145" s="24" t="s">
        <v>222</v>
      </c>
    </row>
    <row r="146" spans="2:51" s="12" customFormat="1" ht="13.5">
      <c r="B146" s="193"/>
      <c r="D146" s="194" t="s">
        <v>138</v>
      </c>
      <c r="E146" s="195" t="s">
        <v>5</v>
      </c>
      <c r="F146" s="196" t="s">
        <v>139</v>
      </c>
      <c r="H146" s="195" t="s">
        <v>5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5" t="s">
        <v>138</v>
      </c>
      <c r="AU146" s="195" t="s">
        <v>78</v>
      </c>
      <c r="AV146" s="12" t="s">
        <v>76</v>
      </c>
      <c r="AW146" s="12" t="s">
        <v>34</v>
      </c>
      <c r="AX146" s="12" t="s">
        <v>70</v>
      </c>
      <c r="AY146" s="195" t="s">
        <v>129</v>
      </c>
    </row>
    <row r="147" spans="2:51" s="13" customFormat="1" ht="13.5">
      <c r="B147" s="201"/>
      <c r="D147" s="194" t="s">
        <v>138</v>
      </c>
      <c r="E147" s="202" t="s">
        <v>5</v>
      </c>
      <c r="F147" s="203" t="s">
        <v>223</v>
      </c>
      <c r="H147" s="204">
        <v>5.4</v>
      </c>
      <c r="I147" s="205"/>
      <c r="L147" s="201"/>
      <c r="M147" s="206"/>
      <c r="N147" s="207"/>
      <c r="O147" s="207"/>
      <c r="P147" s="207"/>
      <c r="Q147" s="207"/>
      <c r="R147" s="207"/>
      <c r="S147" s="207"/>
      <c r="T147" s="208"/>
      <c r="AT147" s="202" t="s">
        <v>138</v>
      </c>
      <c r="AU147" s="202" t="s">
        <v>78</v>
      </c>
      <c r="AV147" s="13" t="s">
        <v>78</v>
      </c>
      <c r="AW147" s="13" t="s">
        <v>34</v>
      </c>
      <c r="AX147" s="13" t="s">
        <v>76</v>
      </c>
      <c r="AY147" s="202" t="s">
        <v>129</v>
      </c>
    </row>
    <row r="148" spans="2:65" s="1" customFormat="1" ht="22.9" customHeight="1">
      <c r="B148" s="180"/>
      <c r="C148" s="181" t="s">
        <v>224</v>
      </c>
      <c r="D148" s="181" t="s">
        <v>131</v>
      </c>
      <c r="E148" s="182" t="s">
        <v>225</v>
      </c>
      <c r="F148" s="183" t="s">
        <v>226</v>
      </c>
      <c r="G148" s="184" t="s">
        <v>134</v>
      </c>
      <c r="H148" s="185">
        <v>4.5</v>
      </c>
      <c r="I148" s="186"/>
      <c r="J148" s="187">
        <f>ROUND(I148*H148,2)</f>
        <v>0</v>
      </c>
      <c r="K148" s="183" t="s">
        <v>135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4" t="s">
        <v>136</v>
      </c>
      <c r="AT148" s="24" t="s">
        <v>131</v>
      </c>
      <c r="AU148" s="24" t="s">
        <v>78</v>
      </c>
      <c r="AY148" s="24" t="s">
        <v>129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4" t="s">
        <v>76</v>
      </c>
      <c r="BK148" s="192">
        <f>ROUND(I148*H148,2)</f>
        <v>0</v>
      </c>
      <c r="BL148" s="24" t="s">
        <v>136</v>
      </c>
      <c r="BM148" s="24" t="s">
        <v>227</v>
      </c>
    </row>
    <row r="149" spans="2:51" s="12" customFormat="1" ht="13.5">
      <c r="B149" s="193"/>
      <c r="D149" s="194" t="s">
        <v>138</v>
      </c>
      <c r="E149" s="195" t="s">
        <v>5</v>
      </c>
      <c r="F149" s="196" t="s">
        <v>139</v>
      </c>
      <c r="H149" s="195" t="s">
        <v>5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5" t="s">
        <v>138</v>
      </c>
      <c r="AU149" s="195" t="s">
        <v>78</v>
      </c>
      <c r="AV149" s="12" t="s">
        <v>76</v>
      </c>
      <c r="AW149" s="12" t="s">
        <v>34</v>
      </c>
      <c r="AX149" s="12" t="s">
        <v>70</v>
      </c>
      <c r="AY149" s="195" t="s">
        <v>129</v>
      </c>
    </row>
    <row r="150" spans="2:51" s="13" customFormat="1" ht="13.5">
      <c r="B150" s="201"/>
      <c r="D150" s="194" t="s">
        <v>138</v>
      </c>
      <c r="E150" s="202" t="s">
        <v>5</v>
      </c>
      <c r="F150" s="203" t="s">
        <v>228</v>
      </c>
      <c r="H150" s="204">
        <v>4.5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138</v>
      </c>
      <c r="AU150" s="202" t="s">
        <v>78</v>
      </c>
      <c r="AV150" s="13" t="s">
        <v>78</v>
      </c>
      <c r="AW150" s="13" t="s">
        <v>34</v>
      </c>
      <c r="AX150" s="13" t="s">
        <v>76</v>
      </c>
      <c r="AY150" s="202" t="s">
        <v>129</v>
      </c>
    </row>
    <row r="151" spans="2:65" s="1" customFormat="1" ht="22.9" customHeight="1">
      <c r="B151" s="180"/>
      <c r="C151" s="181" t="s">
        <v>229</v>
      </c>
      <c r="D151" s="181" t="s">
        <v>131</v>
      </c>
      <c r="E151" s="182" t="s">
        <v>225</v>
      </c>
      <c r="F151" s="183" t="s">
        <v>226</v>
      </c>
      <c r="G151" s="184" t="s">
        <v>134</v>
      </c>
      <c r="H151" s="185">
        <v>3.779</v>
      </c>
      <c r="I151" s="186"/>
      <c r="J151" s="187">
        <f>ROUND(I151*H151,2)</f>
        <v>0</v>
      </c>
      <c r="K151" s="183" t="s">
        <v>135</v>
      </c>
      <c r="L151" s="41"/>
      <c r="M151" s="188" t="s">
        <v>5</v>
      </c>
      <c r="N151" s="189" t="s">
        <v>41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4" t="s">
        <v>136</v>
      </c>
      <c r="AT151" s="24" t="s">
        <v>131</v>
      </c>
      <c r="AU151" s="24" t="s">
        <v>78</v>
      </c>
      <c r="AY151" s="24" t="s">
        <v>129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4" t="s">
        <v>76</v>
      </c>
      <c r="BK151" s="192">
        <f>ROUND(I151*H151,2)</f>
        <v>0</v>
      </c>
      <c r="BL151" s="24" t="s">
        <v>136</v>
      </c>
      <c r="BM151" s="24" t="s">
        <v>230</v>
      </c>
    </row>
    <row r="152" spans="2:51" s="12" customFormat="1" ht="13.5">
      <c r="B152" s="193"/>
      <c r="D152" s="194" t="s">
        <v>138</v>
      </c>
      <c r="E152" s="195" t="s">
        <v>5</v>
      </c>
      <c r="F152" s="196" t="s">
        <v>231</v>
      </c>
      <c r="H152" s="195" t="s">
        <v>5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5" t="s">
        <v>138</v>
      </c>
      <c r="AU152" s="195" t="s">
        <v>78</v>
      </c>
      <c r="AV152" s="12" t="s">
        <v>76</v>
      </c>
      <c r="AW152" s="12" t="s">
        <v>34</v>
      </c>
      <c r="AX152" s="12" t="s">
        <v>70</v>
      </c>
      <c r="AY152" s="195" t="s">
        <v>129</v>
      </c>
    </row>
    <row r="153" spans="2:51" s="13" customFormat="1" ht="13.5">
      <c r="B153" s="201"/>
      <c r="D153" s="194" t="s">
        <v>138</v>
      </c>
      <c r="E153" s="202" t="s">
        <v>5</v>
      </c>
      <c r="F153" s="203" t="s">
        <v>232</v>
      </c>
      <c r="H153" s="204">
        <v>4.4</v>
      </c>
      <c r="I153" s="205"/>
      <c r="L153" s="201"/>
      <c r="M153" s="206"/>
      <c r="N153" s="207"/>
      <c r="O153" s="207"/>
      <c r="P153" s="207"/>
      <c r="Q153" s="207"/>
      <c r="R153" s="207"/>
      <c r="S153" s="207"/>
      <c r="T153" s="208"/>
      <c r="AT153" s="202" t="s">
        <v>138</v>
      </c>
      <c r="AU153" s="202" t="s">
        <v>78</v>
      </c>
      <c r="AV153" s="13" t="s">
        <v>78</v>
      </c>
      <c r="AW153" s="13" t="s">
        <v>34</v>
      </c>
      <c r="AX153" s="13" t="s">
        <v>70</v>
      </c>
      <c r="AY153" s="202" t="s">
        <v>129</v>
      </c>
    </row>
    <row r="154" spans="2:51" s="13" customFormat="1" ht="13.5">
      <c r="B154" s="201"/>
      <c r="D154" s="194" t="s">
        <v>138</v>
      </c>
      <c r="E154" s="202" t="s">
        <v>5</v>
      </c>
      <c r="F154" s="203" t="s">
        <v>233</v>
      </c>
      <c r="H154" s="204">
        <v>-0.621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138</v>
      </c>
      <c r="AU154" s="202" t="s">
        <v>78</v>
      </c>
      <c r="AV154" s="13" t="s">
        <v>78</v>
      </c>
      <c r="AW154" s="13" t="s">
        <v>34</v>
      </c>
      <c r="AX154" s="13" t="s">
        <v>70</v>
      </c>
      <c r="AY154" s="202" t="s">
        <v>129</v>
      </c>
    </row>
    <row r="155" spans="2:51" s="14" customFormat="1" ht="13.5">
      <c r="B155" s="209"/>
      <c r="D155" s="194" t="s">
        <v>138</v>
      </c>
      <c r="E155" s="210" t="s">
        <v>5</v>
      </c>
      <c r="F155" s="211" t="s">
        <v>147</v>
      </c>
      <c r="H155" s="212">
        <v>3.779</v>
      </c>
      <c r="I155" s="213"/>
      <c r="L155" s="209"/>
      <c r="M155" s="214"/>
      <c r="N155" s="215"/>
      <c r="O155" s="215"/>
      <c r="P155" s="215"/>
      <c r="Q155" s="215"/>
      <c r="R155" s="215"/>
      <c r="S155" s="215"/>
      <c r="T155" s="216"/>
      <c r="AT155" s="210" t="s">
        <v>138</v>
      </c>
      <c r="AU155" s="210" t="s">
        <v>78</v>
      </c>
      <c r="AV155" s="14" t="s">
        <v>136</v>
      </c>
      <c r="AW155" s="14" t="s">
        <v>34</v>
      </c>
      <c r="AX155" s="14" t="s">
        <v>76</v>
      </c>
      <c r="AY155" s="210" t="s">
        <v>129</v>
      </c>
    </row>
    <row r="156" spans="2:65" s="1" customFormat="1" ht="14.45" customHeight="1">
      <c r="B156" s="180"/>
      <c r="C156" s="225" t="s">
        <v>234</v>
      </c>
      <c r="D156" s="225" t="s">
        <v>195</v>
      </c>
      <c r="E156" s="226" t="s">
        <v>235</v>
      </c>
      <c r="F156" s="227" t="s">
        <v>236</v>
      </c>
      <c r="G156" s="228" t="s">
        <v>198</v>
      </c>
      <c r="H156" s="229">
        <v>7.558</v>
      </c>
      <c r="I156" s="230"/>
      <c r="J156" s="231">
        <f>ROUND(I156*H156,2)</f>
        <v>0</v>
      </c>
      <c r="K156" s="227" t="s">
        <v>135</v>
      </c>
      <c r="L156" s="232"/>
      <c r="M156" s="233" t="s">
        <v>5</v>
      </c>
      <c r="N156" s="234" t="s">
        <v>41</v>
      </c>
      <c r="O156" s="42"/>
      <c r="P156" s="190">
        <f>O156*H156</f>
        <v>0</v>
      </c>
      <c r="Q156" s="190">
        <v>1</v>
      </c>
      <c r="R156" s="190">
        <f>Q156*H156</f>
        <v>7.558</v>
      </c>
      <c r="S156" s="190">
        <v>0</v>
      </c>
      <c r="T156" s="191">
        <f>S156*H156</f>
        <v>0</v>
      </c>
      <c r="AR156" s="24" t="s">
        <v>170</v>
      </c>
      <c r="AT156" s="24" t="s">
        <v>195</v>
      </c>
      <c r="AU156" s="24" t="s">
        <v>78</v>
      </c>
      <c r="AY156" s="24" t="s">
        <v>129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4" t="s">
        <v>76</v>
      </c>
      <c r="BK156" s="192">
        <f>ROUND(I156*H156,2)</f>
        <v>0</v>
      </c>
      <c r="BL156" s="24" t="s">
        <v>136</v>
      </c>
      <c r="BM156" s="24" t="s">
        <v>237</v>
      </c>
    </row>
    <row r="157" spans="2:51" s="13" customFormat="1" ht="13.5">
      <c r="B157" s="201"/>
      <c r="D157" s="194" t="s">
        <v>138</v>
      </c>
      <c r="F157" s="203" t="s">
        <v>238</v>
      </c>
      <c r="H157" s="204">
        <v>7.558</v>
      </c>
      <c r="I157" s="205"/>
      <c r="L157" s="201"/>
      <c r="M157" s="206"/>
      <c r="N157" s="207"/>
      <c r="O157" s="207"/>
      <c r="P157" s="207"/>
      <c r="Q157" s="207"/>
      <c r="R157" s="207"/>
      <c r="S157" s="207"/>
      <c r="T157" s="208"/>
      <c r="AT157" s="202" t="s">
        <v>138</v>
      </c>
      <c r="AU157" s="202" t="s">
        <v>78</v>
      </c>
      <c r="AV157" s="13" t="s">
        <v>78</v>
      </c>
      <c r="AW157" s="13" t="s">
        <v>6</v>
      </c>
      <c r="AX157" s="13" t="s">
        <v>76</v>
      </c>
      <c r="AY157" s="202" t="s">
        <v>129</v>
      </c>
    </row>
    <row r="158" spans="2:65" s="1" customFormat="1" ht="22.9" customHeight="1">
      <c r="B158" s="180"/>
      <c r="C158" s="181" t="s">
        <v>10</v>
      </c>
      <c r="D158" s="181" t="s">
        <v>131</v>
      </c>
      <c r="E158" s="182" t="s">
        <v>239</v>
      </c>
      <c r="F158" s="183" t="s">
        <v>240</v>
      </c>
      <c r="G158" s="184" t="s">
        <v>134</v>
      </c>
      <c r="H158" s="185">
        <v>4.5</v>
      </c>
      <c r="I158" s="186"/>
      <c r="J158" s="187">
        <f>ROUND(I158*H158,2)</f>
        <v>0</v>
      </c>
      <c r="K158" s="183" t="s">
        <v>135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4" t="s">
        <v>136</v>
      </c>
      <c r="AT158" s="24" t="s">
        <v>131</v>
      </c>
      <c r="AU158" s="24" t="s">
        <v>78</v>
      </c>
      <c r="AY158" s="24" t="s">
        <v>129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4" t="s">
        <v>76</v>
      </c>
      <c r="BK158" s="192">
        <f>ROUND(I158*H158,2)</f>
        <v>0</v>
      </c>
      <c r="BL158" s="24" t="s">
        <v>136</v>
      </c>
      <c r="BM158" s="24" t="s">
        <v>241</v>
      </c>
    </row>
    <row r="159" spans="2:65" s="1" customFormat="1" ht="14.45" customHeight="1">
      <c r="B159" s="180"/>
      <c r="C159" s="181" t="s">
        <v>242</v>
      </c>
      <c r="D159" s="181" t="s">
        <v>131</v>
      </c>
      <c r="E159" s="182" t="s">
        <v>243</v>
      </c>
      <c r="F159" s="183" t="s">
        <v>244</v>
      </c>
      <c r="G159" s="184" t="s">
        <v>245</v>
      </c>
      <c r="H159" s="185">
        <v>2087.5</v>
      </c>
      <c r="I159" s="186"/>
      <c r="J159" s="187">
        <f>ROUND(I159*H159,2)</f>
        <v>0</v>
      </c>
      <c r="K159" s="183" t="s">
        <v>135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AR159" s="24" t="s">
        <v>136</v>
      </c>
      <c r="AT159" s="24" t="s">
        <v>131</v>
      </c>
      <c r="AU159" s="24" t="s">
        <v>78</v>
      </c>
      <c r="AY159" s="24" t="s">
        <v>129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4" t="s">
        <v>76</v>
      </c>
      <c r="BK159" s="192">
        <f>ROUND(I159*H159,2)</f>
        <v>0</v>
      </c>
      <c r="BL159" s="24" t="s">
        <v>136</v>
      </c>
      <c r="BM159" s="24" t="s">
        <v>246</v>
      </c>
    </row>
    <row r="160" spans="2:51" s="12" customFormat="1" ht="13.5">
      <c r="B160" s="193"/>
      <c r="D160" s="194" t="s">
        <v>138</v>
      </c>
      <c r="E160" s="195" t="s">
        <v>5</v>
      </c>
      <c r="F160" s="196" t="s">
        <v>247</v>
      </c>
      <c r="H160" s="195" t="s">
        <v>5</v>
      </c>
      <c r="I160" s="197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5" t="s">
        <v>138</v>
      </c>
      <c r="AU160" s="195" t="s">
        <v>78</v>
      </c>
      <c r="AV160" s="12" t="s">
        <v>76</v>
      </c>
      <c r="AW160" s="12" t="s">
        <v>34</v>
      </c>
      <c r="AX160" s="12" t="s">
        <v>70</v>
      </c>
      <c r="AY160" s="195" t="s">
        <v>129</v>
      </c>
    </row>
    <row r="161" spans="2:51" s="13" customFormat="1" ht="13.5">
      <c r="B161" s="201"/>
      <c r="D161" s="194" t="s">
        <v>138</v>
      </c>
      <c r="E161" s="202" t="s">
        <v>5</v>
      </c>
      <c r="F161" s="203" t="s">
        <v>248</v>
      </c>
      <c r="H161" s="204">
        <v>2087.5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138</v>
      </c>
      <c r="AU161" s="202" t="s">
        <v>78</v>
      </c>
      <c r="AV161" s="13" t="s">
        <v>78</v>
      </c>
      <c r="AW161" s="13" t="s">
        <v>34</v>
      </c>
      <c r="AX161" s="13" t="s">
        <v>76</v>
      </c>
      <c r="AY161" s="202" t="s">
        <v>129</v>
      </c>
    </row>
    <row r="162" spans="2:65" s="1" customFormat="1" ht="22.9" customHeight="1">
      <c r="B162" s="180"/>
      <c r="C162" s="181" t="s">
        <v>249</v>
      </c>
      <c r="D162" s="181" t="s">
        <v>131</v>
      </c>
      <c r="E162" s="182" t="s">
        <v>250</v>
      </c>
      <c r="F162" s="183" t="s">
        <v>251</v>
      </c>
      <c r="G162" s="184" t="s">
        <v>245</v>
      </c>
      <c r="H162" s="185">
        <v>450</v>
      </c>
      <c r="I162" s="186"/>
      <c r="J162" s="187">
        <f>ROUND(I162*H162,2)</f>
        <v>0</v>
      </c>
      <c r="K162" s="183" t="s">
        <v>135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4" t="s">
        <v>136</v>
      </c>
      <c r="AT162" s="24" t="s">
        <v>131</v>
      </c>
      <c r="AU162" s="24" t="s">
        <v>78</v>
      </c>
      <c r="AY162" s="24" t="s">
        <v>129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4" t="s">
        <v>76</v>
      </c>
      <c r="BK162" s="192">
        <f>ROUND(I162*H162,2)</f>
        <v>0</v>
      </c>
      <c r="BL162" s="24" t="s">
        <v>136</v>
      </c>
      <c r="BM162" s="24" t="s">
        <v>252</v>
      </c>
    </row>
    <row r="163" spans="2:51" s="12" customFormat="1" ht="13.5">
      <c r="B163" s="193"/>
      <c r="D163" s="194" t="s">
        <v>138</v>
      </c>
      <c r="E163" s="195" t="s">
        <v>5</v>
      </c>
      <c r="F163" s="196" t="s">
        <v>253</v>
      </c>
      <c r="H163" s="195" t="s">
        <v>5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5" t="s">
        <v>138</v>
      </c>
      <c r="AU163" s="195" t="s">
        <v>78</v>
      </c>
      <c r="AV163" s="12" t="s">
        <v>76</v>
      </c>
      <c r="AW163" s="12" t="s">
        <v>34</v>
      </c>
      <c r="AX163" s="12" t="s">
        <v>70</v>
      </c>
      <c r="AY163" s="195" t="s">
        <v>129</v>
      </c>
    </row>
    <row r="164" spans="2:51" s="13" customFormat="1" ht="13.5">
      <c r="B164" s="201"/>
      <c r="D164" s="194" t="s">
        <v>138</v>
      </c>
      <c r="E164" s="202" t="s">
        <v>5</v>
      </c>
      <c r="F164" s="203" t="s">
        <v>254</v>
      </c>
      <c r="H164" s="204">
        <v>450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138</v>
      </c>
      <c r="AU164" s="202" t="s">
        <v>78</v>
      </c>
      <c r="AV164" s="13" t="s">
        <v>78</v>
      </c>
      <c r="AW164" s="13" t="s">
        <v>34</v>
      </c>
      <c r="AX164" s="13" t="s">
        <v>76</v>
      </c>
      <c r="AY164" s="202" t="s">
        <v>129</v>
      </c>
    </row>
    <row r="165" spans="2:65" s="1" customFormat="1" ht="22.9" customHeight="1">
      <c r="B165" s="180"/>
      <c r="C165" s="181" t="s">
        <v>255</v>
      </c>
      <c r="D165" s="181" t="s">
        <v>131</v>
      </c>
      <c r="E165" s="182" t="s">
        <v>256</v>
      </c>
      <c r="F165" s="183" t="s">
        <v>257</v>
      </c>
      <c r="G165" s="184" t="s">
        <v>245</v>
      </c>
      <c r="H165" s="185">
        <v>450</v>
      </c>
      <c r="I165" s="186"/>
      <c r="J165" s="187">
        <f>ROUND(I165*H165,2)</f>
        <v>0</v>
      </c>
      <c r="K165" s="183" t="s">
        <v>135</v>
      </c>
      <c r="L165" s="41"/>
      <c r="M165" s="188" t="s">
        <v>5</v>
      </c>
      <c r="N165" s="189" t="s">
        <v>41</v>
      </c>
      <c r="O165" s="4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24" t="s">
        <v>136</v>
      </c>
      <c r="AT165" s="24" t="s">
        <v>131</v>
      </c>
      <c r="AU165" s="24" t="s">
        <v>78</v>
      </c>
      <c r="AY165" s="24" t="s">
        <v>129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76</v>
      </c>
      <c r="BK165" s="192">
        <f>ROUND(I165*H165,2)</f>
        <v>0</v>
      </c>
      <c r="BL165" s="24" t="s">
        <v>136</v>
      </c>
      <c r="BM165" s="24" t="s">
        <v>258</v>
      </c>
    </row>
    <row r="166" spans="2:65" s="1" customFormat="1" ht="14.45" customHeight="1">
      <c r="B166" s="180"/>
      <c r="C166" s="225" t="s">
        <v>259</v>
      </c>
      <c r="D166" s="225" t="s">
        <v>195</v>
      </c>
      <c r="E166" s="226" t="s">
        <v>260</v>
      </c>
      <c r="F166" s="227" t="s">
        <v>261</v>
      </c>
      <c r="G166" s="228" t="s">
        <v>262</v>
      </c>
      <c r="H166" s="229">
        <v>6.75</v>
      </c>
      <c r="I166" s="230"/>
      <c r="J166" s="231">
        <f>ROUND(I166*H166,2)</f>
        <v>0</v>
      </c>
      <c r="K166" s="227" t="s">
        <v>135</v>
      </c>
      <c r="L166" s="232"/>
      <c r="M166" s="233" t="s">
        <v>5</v>
      </c>
      <c r="N166" s="234" t="s">
        <v>41</v>
      </c>
      <c r="O166" s="42"/>
      <c r="P166" s="190">
        <f>O166*H166</f>
        <v>0</v>
      </c>
      <c r="Q166" s="190">
        <v>0.001</v>
      </c>
      <c r="R166" s="190">
        <f>Q166*H166</f>
        <v>0.00675</v>
      </c>
      <c r="S166" s="190">
        <v>0</v>
      </c>
      <c r="T166" s="191">
        <f>S166*H166</f>
        <v>0</v>
      </c>
      <c r="AR166" s="24" t="s">
        <v>170</v>
      </c>
      <c r="AT166" s="24" t="s">
        <v>195</v>
      </c>
      <c r="AU166" s="24" t="s">
        <v>78</v>
      </c>
      <c r="AY166" s="24" t="s">
        <v>129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4" t="s">
        <v>76</v>
      </c>
      <c r="BK166" s="192">
        <f>ROUND(I166*H166,2)</f>
        <v>0</v>
      </c>
      <c r="BL166" s="24" t="s">
        <v>136</v>
      </c>
      <c r="BM166" s="24" t="s">
        <v>263</v>
      </c>
    </row>
    <row r="167" spans="2:51" s="13" customFormat="1" ht="13.5">
      <c r="B167" s="201"/>
      <c r="D167" s="194" t="s">
        <v>138</v>
      </c>
      <c r="F167" s="203" t="s">
        <v>264</v>
      </c>
      <c r="H167" s="204">
        <v>6.75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138</v>
      </c>
      <c r="AU167" s="202" t="s">
        <v>78</v>
      </c>
      <c r="AV167" s="13" t="s">
        <v>78</v>
      </c>
      <c r="AW167" s="13" t="s">
        <v>6</v>
      </c>
      <c r="AX167" s="13" t="s">
        <v>76</v>
      </c>
      <c r="AY167" s="202" t="s">
        <v>129</v>
      </c>
    </row>
    <row r="168" spans="2:65" s="1" customFormat="1" ht="14.45" customHeight="1">
      <c r="B168" s="180"/>
      <c r="C168" s="181" t="s">
        <v>265</v>
      </c>
      <c r="D168" s="181" t="s">
        <v>131</v>
      </c>
      <c r="E168" s="182" t="s">
        <v>266</v>
      </c>
      <c r="F168" s="183" t="s">
        <v>267</v>
      </c>
      <c r="G168" s="184" t="s">
        <v>245</v>
      </c>
      <c r="H168" s="185">
        <v>225</v>
      </c>
      <c r="I168" s="186"/>
      <c r="J168" s="187">
        <f>ROUND(I168*H168,2)</f>
        <v>0</v>
      </c>
      <c r="K168" s="183" t="s">
        <v>5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4" t="s">
        <v>136</v>
      </c>
      <c r="AT168" s="24" t="s">
        <v>131</v>
      </c>
      <c r="AU168" s="24" t="s">
        <v>78</v>
      </c>
      <c r="AY168" s="24" t="s">
        <v>129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4" t="s">
        <v>76</v>
      </c>
      <c r="BK168" s="192">
        <f>ROUND(I168*H168,2)</f>
        <v>0</v>
      </c>
      <c r="BL168" s="24" t="s">
        <v>136</v>
      </c>
      <c r="BM168" s="24" t="s">
        <v>268</v>
      </c>
    </row>
    <row r="169" spans="2:51" s="12" customFormat="1" ht="13.5">
      <c r="B169" s="193"/>
      <c r="D169" s="194" t="s">
        <v>138</v>
      </c>
      <c r="E169" s="195" t="s">
        <v>5</v>
      </c>
      <c r="F169" s="196" t="s">
        <v>269</v>
      </c>
      <c r="H169" s="195" t="s">
        <v>5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5" t="s">
        <v>138</v>
      </c>
      <c r="AU169" s="195" t="s">
        <v>78</v>
      </c>
      <c r="AV169" s="12" t="s">
        <v>76</v>
      </c>
      <c r="AW169" s="12" t="s">
        <v>34</v>
      </c>
      <c r="AX169" s="12" t="s">
        <v>70</v>
      </c>
      <c r="AY169" s="195" t="s">
        <v>129</v>
      </c>
    </row>
    <row r="170" spans="2:51" s="13" customFormat="1" ht="13.5">
      <c r="B170" s="201"/>
      <c r="D170" s="194" t="s">
        <v>138</v>
      </c>
      <c r="E170" s="202" t="s">
        <v>5</v>
      </c>
      <c r="F170" s="203" t="s">
        <v>270</v>
      </c>
      <c r="H170" s="204">
        <v>225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138</v>
      </c>
      <c r="AU170" s="202" t="s">
        <v>78</v>
      </c>
      <c r="AV170" s="13" t="s">
        <v>78</v>
      </c>
      <c r="AW170" s="13" t="s">
        <v>34</v>
      </c>
      <c r="AX170" s="13" t="s">
        <v>76</v>
      </c>
      <c r="AY170" s="202" t="s">
        <v>129</v>
      </c>
    </row>
    <row r="171" spans="2:63" s="11" customFormat="1" ht="29.85" customHeight="1">
      <c r="B171" s="167"/>
      <c r="D171" s="168" t="s">
        <v>69</v>
      </c>
      <c r="E171" s="178" t="s">
        <v>78</v>
      </c>
      <c r="F171" s="178" t="s">
        <v>271</v>
      </c>
      <c r="I171" s="170"/>
      <c r="J171" s="179">
        <f>BK171</f>
        <v>0</v>
      </c>
      <c r="L171" s="167"/>
      <c r="M171" s="172"/>
      <c r="N171" s="173"/>
      <c r="O171" s="173"/>
      <c r="P171" s="174">
        <f>SUM(P172:P187)</f>
        <v>0</v>
      </c>
      <c r="Q171" s="173"/>
      <c r="R171" s="174">
        <f>SUM(R172:R187)</f>
        <v>0.243698</v>
      </c>
      <c r="S171" s="173"/>
      <c r="T171" s="175">
        <f>SUM(T172:T187)</f>
        <v>0</v>
      </c>
      <c r="AR171" s="168" t="s">
        <v>76</v>
      </c>
      <c r="AT171" s="176" t="s">
        <v>69</v>
      </c>
      <c r="AU171" s="176" t="s">
        <v>76</v>
      </c>
      <c r="AY171" s="168" t="s">
        <v>129</v>
      </c>
      <c r="BK171" s="177">
        <f>SUM(BK172:BK187)</f>
        <v>0</v>
      </c>
    </row>
    <row r="172" spans="2:65" s="1" customFormat="1" ht="22.9" customHeight="1">
      <c r="B172" s="180"/>
      <c r="C172" s="181" t="s">
        <v>272</v>
      </c>
      <c r="D172" s="181" t="s">
        <v>131</v>
      </c>
      <c r="E172" s="182" t="s">
        <v>273</v>
      </c>
      <c r="F172" s="183" t="s">
        <v>274</v>
      </c>
      <c r="G172" s="184" t="s">
        <v>134</v>
      </c>
      <c r="H172" s="185">
        <v>38.025</v>
      </c>
      <c r="I172" s="186"/>
      <c r="J172" s="187">
        <f>ROUND(I172*H172,2)</f>
        <v>0</v>
      </c>
      <c r="K172" s="183" t="s">
        <v>135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4" t="s">
        <v>136</v>
      </c>
      <c r="AT172" s="24" t="s">
        <v>131</v>
      </c>
      <c r="AU172" s="24" t="s">
        <v>78</v>
      </c>
      <c r="AY172" s="24" t="s">
        <v>129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4" t="s">
        <v>76</v>
      </c>
      <c r="BK172" s="192">
        <f>ROUND(I172*H172,2)</f>
        <v>0</v>
      </c>
      <c r="BL172" s="24" t="s">
        <v>136</v>
      </c>
      <c r="BM172" s="24" t="s">
        <v>275</v>
      </c>
    </row>
    <row r="173" spans="2:51" s="12" customFormat="1" ht="13.5">
      <c r="B173" s="193"/>
      <c r="D173" s="194" t="s">
        <v>138</v>
      </c>
      <c r="E173" s="195" t="s">
        <v>5</v>
      </c>
      <c r="F173" s="196" t="s">
        <v>139</v>
      </c>
      <c r="H173" s="195" t="s">
        <v>5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5" t="s">
        <v>138</v>
      </c>
      <c r="AU173" s="195" t="s">
        <v>78</v>
      </c>
      <c r="AV173" s="12" t="s">
        <v>76</v>
      </c>
      <c r="AW173" s="12" t="s">
        <v>34</v>
      </c>
      <c r="AX173" s="12" t="s">
        <v>70</v>
      </c>
      <c r="AY173" s="195" t="s">
        <v>129</v>
      </c>
    </row>
    <row r="174" spans="2:51" s="12" customFormat="1" ht="13.5">
      <c r="B174" s="193"/>
      <c r="D174" s="194" t="s">
        <v>138</v>
      </c>
      <c r="E174" s="195" t="s">
        <v>5</v>
      </c>
      <c r="F174" s="196" t="s">
        <v>276</v>
      </c>
      <c r="H174" s="195" t="s">
        <v>5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5" t="s">
        <v>138</v>
      </c>
      <c r="AU174" s="195" t="s">
        <v>78</v>
      </c>
      <c r="AV174" s="12" t="s">
        <v>76</v>
      </c>
      <c r="AW174" s="12" t="s">
        <v>34</v>
      </c>
      <c r="AX174" s="12" t="s">
        <v>70</v>
      </c>
      <c r="AY174" s="195" t="s">
        <v>129</v>
      </c>
    </row>
    <row r="175" spans="2:51" s="13" customFormat="1" ht="13.5">
      <c r="B175" s="201"/>
      <c r="D175" s="194" t="s">
        <v>138</v>
      </c>
      <c r="E175" s="202" t="s">
        <v>5</v>
      </c>
      <c r="F175" s="203" t="s">
        <v>277</v>
      </c>
      <c r="H175" s="204">
        <v>38.025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2" t="s">
        <v>138</v>
      </c>
      <c r="AU175" s="202" t="s">
        <v>78</v>
      </c>
      <c r="AV175" s="13" t="s">
        <v>78</v>
      </c>
      <c r="AW175" s="13" t="s">
        <v>34</v>
      </c>
      <c r="AX175" s="13" t="s">
        <v>76</v>
      </c>
      <c r="AY175" s="202" t="s">
        <v>129</v>
      </c>
    </row>
    <row r="176" spans="2:65" s="1" customFormat="1" ht="22.9" customHeight="1">
      <c r="B176" s="180"/>
      <c r="C176" s="181" t="s">
        <v>278</v>
      </c>
      <c r="D176" s="181" t="s">
        <v>131</v>
      </c>
      <c r="E176" s="182" t="s">
        <v>279</v>
      </c>
      <c r="F176" s="183" t="s">
        <v>280</v>
      </c>
      <c r="G176" s="184" t="s">
        <v>245</v>
      </c>
      <c r="H176" s="185">
        <v>338</v>
      </c>
      <c r="I176" s="186"/>
      <c r="J176" s="187">
        <f>ROUND(I176*H176,2)</f>
        <v>0</v>
      </c>
      <c r="K176" s="183" t="s">
        <v>135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0.00017</v>
      </c>
      <c r="R176" s="190">
        <f>Q176*H176</f>
        <v>0.057460000000000004</v>
      </c>
      <c r="S176" s="190">
        <v>0</v>
      </c>
      <c r="T176" s="191">
        <f>S176*H176</f>
        <v>0</v>
      </c>
      <c r="AR176" s="24" t="s">
        <v>136</v>
      </c>
      <c r="AT176" s="24" t="s">
        <v>131</v>
      </c>
      <c r="AU176" s="24" t="s">
        <v>78</v>
      </c>
      <c r="AY176" s="24" t="s">
        <v>129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4" t="s">
        <v>76</v>
      </c>
      <c r="BK176" s="192">
        <f>ROUND(I176*H176,2)</f>
        <v>0</v>
      </c>
      <c r="BL176" s="24" t="s">
        <v>136</v>
      </c>
      <c r="BM176" s="24" t="s">
        <v>281</v>
      </c>
    </row>
    <row r="177" spans="2:51" s="12" customFormat="1" ht="13.5">
      <c r="B177" s="193"/>
      <c r="D177" s="194" t="s">
        <v>138</v>
      </c>
      <c r="E177" s="195" t="s">
        <v>5</v>
      </c>
      <c r="F177" s="196" t="s">
        <v>139</v>
      </c>
      <c r="H177" s="195" t="s">
        <v>5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5" t="s">
        <v>138</v>
      </c>
      <c r="AU177" s="195" t="s">
        <v>78</v>
      </c>
      <c r="AV177" s="12" t="s">
        <v>76</v>
      </c>
      <c r="AW177" s="12" t="s">
        <v>34</v>
      </c>
      <c r="AX177" s="12" t="s">
        <v>70</v>
      </c>
      <c r="AY177" s="195" t="s">
        <v>129</v>
      </c>
    </row>
    <row r="178" spans="2:51" s="12" customFormat="1" ht="13.5">
      <c r="B178" s="193"/>
      <c r="D178" s="194" t="s">
        <v>138</v>
      </c>
      <c r="E178" s="195" t="s">
        <v>5</v>
      </c>
      <c r="F178" s="196" t="s">
        <v>282</v>
      </c>
      <c r="H178" s="195" t="s">
        <v>5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5" t="s">
        <v>138</v>
      </c>
      <c r="AU178" s="195" t="s">
        <v>78</v>
      </c>
      <c r="AV178" s="12" t="s">
        <v>76</v>
      </c>
      <c r="AW178" s="12" t="s">
        <v>34</v>
      </c>
      <c r="AX178" s="12" t="s">
        <v>70</v>
      </c>
      <c r="AY178" s="195" t="s">
        <v>129</v>
      </c>
    </row>
    <row r="179" spans="2:51" s="13" customFormat="1" ht="13.5">
      <c r="B179" s="201"/>
      <c r="D179" s="194" t="s">
        <v>138</v>
      </c>
      <c r="E179" s="202" t="s">
        <v>5</v>
      </c>
      <c r="F179" s="203" t="s">
        <v>283</v>
      </c>
      <c r="H179" s="204">
        <v>338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138</v>
      </c>
      <c r="AU179" s="202" t="s">
        <v>78</v>
      </c>
      <c r="AV179" s="13" t="s">
        <v>78</v>
      </c>
      <c r="AW179" s="13" t="s">
        <v>34</v>
      </c>
      <c r="AX179" s="13" t="s">
        <v>76</v>
      </c>
      <c r="AY179" s="202" t="s">
        <v>129</v>
      </c>
    </row>
    <row r="180" spans="2:65" s="1" customFormat="1" ht="14.45" customHeight="1">
      <c r="B180" s="180"/>
      <c r="C180" s="225" t="s">
        <v>284</v>
      </c>
      <c r="D180" s="225" t="s">
        <v>195</v>
      </c>
      <c r="E180" s="226" t="s">
        <v>285</v>
      </c>
      <c r="F180" s="227" t="s">
        <v>286</v>
      </c>
      <c r="G180" s="228" t="s">
        <v>245</v>
      </c>
      <c r="H180" s="229">
        <v>344.76</v>
      </c>
      <c r="I180" s="230"/>
      <c r="J180" s="231">
        <f>ROUND(I180*H180,2)</f>
        <v>0</v>
      </c>
      <c r="K180" s="227" t="s">
        <v>135</v>
      </c>
      <c r="L180" s="232"/>
      <c r="M180" s="233" t="s">
        <v>5</v>
      </c>
      <c r="N180" s="234" t="s">
        <v>41</v>
      </c>
      <c r="O180" s="42"/>
      <c r="P180" s="190">
        <f>O180*H180</f>
        <v>0</v>
      </c>
      <c r="Q180" s="190">
        <v>0.0003</v>
      </c>
      <c r="R180" s="190">
        <f>Q180*H180</f>
        <v>0.10342799999999999</v>
      </c>
      <c r="S180" s="190">
        <v>0</v>
      </c>
      <c r="T180" s="191">
        <f>S180*H180</f>
        <v>0</v>
      </c>
      <c r="AR180" s="24" t="s">
        <v>170</v>
      </c>
      <c r="AT180" s="24" t="s">
        <v>195</v>
      </c>
      <c r="AU180" s="24" t="s">
        <v>78</v>
      </c>
      <c r="AY180" s="24" t="s">
        <v>129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4" t="s">
        <v>76</v>
      </c>
      <c r="BK180" s="192">
        <f>ROUND(I180*H180,2)</f>
        <v>0</v>
      </c>
      <c r="BL180" s="24" t="s">
        <v>136</v>
      </c>
      <c r="BM180" s="24" t="s">
        <v>287</v>
      </c>
    </row>
    <row r="181" spans="2:51" s="13" customFormat="1" ht="13.5">
      <c r="B181" s="201"/>
      <c r="D181" s="194" t="s">
        <v>138</v>
      </c>
      <c r="F181" s="203" t="s">
        <v>288</v>
      </c>
      <c r="H181" s="204">
        <v>344.76</v>
      </c>
      <c r="I181" s="205"/>
      <c r="L181" s="201"/>
      <c r="M181" s="206"/>
      <c r="N181" s="207"/>
      <c r="O181" s="207"/>
      <c r="P181" s="207"/>
      <c r="Q181" s="207"/>
      <c r="R181" s="207"/>
      <c r="S181" s="207"/>
      <c r="T181" s="208"/>
      <c r="AT181" s="202" t="s">
        <v>138</v>
      </c>
      <c r="AU181" s="202" t="s">
        <v>78</v>
      </c>
      <c r="AV181" s="13" t="s">
        <v>78</v>
      </c>
      <c r="AW181" s="13" t="s">
        <v>6</v>
      </c>
      <c r="AX181" s="13" t="s">
        <v>76</v>
      </c>
      <c r="AY181" s="202" t="s">
        <v>129</v>
      </c>
    </row>
    <row r="182" spans="2:65" s="1" customFormat="1" ht="14.45" customHeight="1">
      <c r="B182" s="180"/>
      <c r="C182" s="181" t="s">
        <v>289</v>
      </c>
      <c r="D182" s="181" t="s">
        <v>131</v>
      </c>
      <c r="E182" s="182" t="s">
        <v>290</v>
      </c>
      <c r="F182" s="183" t="s">
        <v>291</v>
      </c>
      <c r="G182" s="184" t="s">
        <v>134</v>
      </c>
      <c r="H182" s="185">
        <v>4.225</v>
      </c>
      <c r="I182" s="186"/>
      <c r="J182" s="187">
        <f>ROUND(I182*H182,2)</f>
        <v>0</v>
      </c>
      <c r="K182" s="183" t="s">
        <v>135</v>
      </c>
      <c r="L182" s="41"/>
      <c r="M182" s="188" t="s">
        <v>5</v>
      </c>
      <c r="N182" s="189" t="s">
        <v>41</v>
      </c>
      <c r="O182" s="4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24" t="s">
        <v>136</v>
      </c>
      <c r="AT182" s="24" t="s">
        <v>131</v>
      </c>
      <c r="AU182" s="24" t="s">
        <v>78</v>
      </c>
      <c r="AY182" s="24" t="s">
        <v>129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4" t="s">
        <v>76</v>
      </c>
      <c r="BK182" s="192">
        <f>ROUND(I182*H182,2)</f>
        <v>0</v>
      </c>
      <c r="BL182" s="24" t="s">
        <v>136</v>
      </c>
      <c r="BM182" s="24" t="s">
        <v>292</v>
      </c>
    </row>
    <row r="183" spans="2:51" s="12" customFormat="1" ht="13.5">
      <c r="B183" s="193"/>
      <c r="D183" s="194" t="s">
        <v>138</v>
      </c>
      <c r="E183" s="195" t="s">
        <v>5</v>
      </c>
      <c r="F183" s="196" t="s">
        <v>139</v>
      </c>
      <c r="H183" s="195" t="s">
        <v>5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5" t="s">
        <v>138</v>
      </c>
      <c r="AU183" s="195" t="s">
        <v>78</v>
      </c>
      <c r="AV183" s="12" t="s">
        <v>76</v>
      </c>
      <c r="AW183" s="12" t="s">
        <v>34</v>
      </c>
      <c r="AX183" s="12" t="s">
        <v>70</v>
      </c>
      <c r="AY183" s="195" t="s">
        <v>129</v>
      </c>
    </row>
    <row r="184" spans="2:51" s="13" customFormat="1" ht="13.5">
      <c r="B184" s="201"/>
      <c r="D184" s="194" t="s">
        <v>138</v>
      </c>
      <c r="E184" s="202" t="s">
        <v>5</v>
      </c>
      <c r="F184" s="203" t="s">
        <v>293</v>
      </c>
      <c r="H184" s="204">
        <v>4.225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138</v>
      </c>
      <c r="AU184" s="202" t="s">
        <v>78</v>
      </c>
      <c r="AV184" s="13" t="s">
        <v>78</v>
      </c>
      <c r="AW184" s="13" t="s">
        <v>34</v>
      </c>
      <c r="AX184" s="13" t="s">
        <v>76</v>
      </c>
      <c r="AY184" s="202" t="s">
        <v>129</v>
      </c>
    </row>
    <row r="185" spans="2:65" s="1" customFormat="1" ht="22.9" customHeight="1">
      <c r="B185" s="180"/>
      <c r="C185" s="181" t="s">
        <v>294</v>
      </c>
      <c r="D185" s="181" t="s">
        <v>131</v>
      </c>
      <c r="E185" s="182" t="s">
        <v>295</v>
      </c>
      <c r="F185" s="183" t="s">
        <v>296</v>
      </c>
      <c r="G185" s="184" t="s">
        <v>297</v>
      </c>
      <c r="H185" s="185">
        <v>169</v>
      </c>
      <c r="I185" s="186"/>
      <c r="J185" s="187">
        <f>ROUND(I185*H185,2)</f>
        <v>0</v>
      </c>
      <c r="K185" s="183" t="s">
        <v>135</v>
      </c>
      <c r="L185" s="41"/>
      <c r="M185" s="188" t="s">
        <v>5</v>
      </c>
      <c r="N185" s="189" t="s">
        <v>41</v>
      </c>
      <c r="O185" s="42"/>
      <c r="P185" s="190">
        <f>O185*H185</f>
        <v>0</v>
      </c>
      <c r="Q185" s="190">
        <v>0.00049</v>
      </c>
      <c r="R185" s="190">
        <f>Q185*H185</f>
        <v>0.08281</v>
      </c>
      <c r="S185" s="190">
        <v>0</v>
      </c>
      <c r="T185" s="191">
        <f>S185*H185</f>
        <v>0</v>
      </c>
      <c r="AR185" s="24" t="s">
        <v>136</v>
      </c>
      <c r="AT185" s="24" t="s">
        <v>131</v>
      </c>
      <c r="AU185" s="24" t="s">
        <v>78</v>
      </c>
      <c r="AY185" s="24" t="s">
        <v>129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4" t="s">
        <v>76</v>
      </c>
      <c r="BK185" s="192">
        <f>ROUND(I185*H185,2)</f>
        <v>0</v>
      </c>
      <c r="BL185" s="24" t="s">
        <v>136</v>
      </c>
      <c r="BM185" s="24" t="s">
        <v>298</v>
      </c>
    </row>
    <row r="186" spans="2:51" s="12" customFormat="1" ht="13.5">
      <c r="B186" s="193"/>
      <c r="D186" s="194" t="s">
        <v>138</v>
      </c>
      <c r="E186" s="195" t="s">
        <v>5</v>
      </c>
      <c r="F186" s="196" t="s">
        <v>139</v>
      </c>
      <c r="H186" s="195" t="s">
        <v>5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5" t="s">
        <v>138</v>
      </c>
      <c r="AU186" s="195" t="s">
        <v>78</v>
      </c>
      <c r="AV186" s="12" t="s">
        <v>76</v>
      </c>
      <c r="AW186" s="12" t="s">
        <v>34</v>
      </c>
      <c r="AX186" s="12" t="s">
        <v>70</v>
      </c>
      <c r="AY186" s="195" t="s">
        <v>129</v>
      </c>
    </row>
    <row r="187" spans="2:51" s="13" customFormat="1" ht="13.5">
      <c r="B187" s="201"/>
      <c r="D187" s="194" t="s">
        <v>138</v>
      </c>
      <c r="E187" s="202" t="s">
        <v>5</v>
      </c>
      <c r="F187" s="203" t="s">
        <v>299</v>
      </c>
      <c r="H187" s="204">
        <v>169</v>
      </c>
      <c r="I187" s="205"/>
      <c r="L187" s="201"/>
      <c r="M187" s="206"/>
      <c r="N187" s="207"/>
      <c r="O187" s="207"/>
      <c r="P187" s="207"/>
      <c r="Q187" s="207"/>
      <c r="R187" s="207"/>
      <c r="S187" s="207"/>
      <c r="T187" s="208"/>
      <c r="AT187" s="202" t="s">
        <v>138</v>
      </c>
      <c r="AU187" s="202" t="s">
        <v>78</v>
      </c>
      <c r="AV187" s="13" t="s">
        <v>78</v>
      </c>
      <c r="AW187" s="13" t="s">
        <v>34</v>
      </c>
      <c r="AX187" s="13" t="s">
        <v>76</v>
      </c>
      <c r="AY187" s="202" t="s">
        <v>129</v>
      </c>
    </row>
    <row r="188" spans="2:63" s="11" customFormat="1" ht="29.85" customHeight="1">
      <c r="B188" s="167"/>
      <c r="D188" s="168" t="s">
        <v>69</v>
      </c>
      <c r="E188" s="178" t="s">
        <v>136</v>
      </c>
      <c r="F188" s="178" t="s">
        <v>300</v>
      </c>
      <c r="I188" s="170"/>
      <c r="J188" s="179">
        <f>BK188</f>
        <v>0</v>
      </c>
      <c r="L188" s="167"/>
      <c r="M188" s="172"/>
      <c r="N188" s="173"/>
      <c r="O188" s="173"/>
      <c r="P188" s="174">
        <f>SUM(P189:P191)</f>
        <v>0</v>
      </c>
      <c r="Q188" s="173"/>
      <c r="R188" s="174">
        <f>SUM(R189:R191)</f>
        <v>0</v>
      </c>
      <c r="S188" s="173"/>
      <c r="T188" s="175">
        <f>SUM(T189:T191)</f>
        <v>0</v>
      </c>
      <c r="AR188" s="168" t="s">
        <v>76</v>
      </c>
      <c r="AT188" s="176" t="s">
        <v>69</v>
      </c>
      <c r="AU188" s="176" t="s">
        <v>76</v>
      </c>
      <c r="AY188" s="168" t="s">
        <v>129</v>
      </c>
      <c r="BK188" s="177">
        <f>SUM(BK189:BK191)</f>
        <v>0</v>
      </c>
    </row>
    <row r="189" spans="2:65" s="1" customFormat="1" ht="14.45" customHeight="1">
      <c r="B189" s="180"/>
      <c r="C189" s="181" t="s">
        <v>301</v>
      </c>
      <c r="D189" s="181" t="s">
        <v>131</v>
      </c>
      <c r="E189" s="182" t="s">
        <v>302</v>
      </c>
      <c r="F189" s="183" t="s">
        <v>303</v>
      </c>
      <c r="G189" s="184" t="s">
        <v>134</v>
      </c>
      <c r="H189" s="185">
        <v>0.9</v>
      </c>
      <c r="I189" s="186"/>
      <c r="J189" s="187">
        <f>ROUND(I189*H189,2)</f>
        <v>0</v>
      </c>
      <c r="K189" s="183" t="s">
        <v>135</v>
      </c>
      <c r="L189" s="41"/>
      <c r="M189" s="188" t="s">
        <v>5</v>
      </c>
      <c r="N189" s="189" t="s">
        <v>41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4" t="s">
        <v>136</v>
      </c>
      <c r="AT189" s="24" t="s">
        <v>131</v>
      </c>
      <c r="AU189" s="24" t="s">
        <v>78</v>
      </c>
      <c r="AY189" s="24" t="s">
        <v>129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76</v>
      </c>
      <c r="BK189" s="192">
        <f>ROUND(I189*H189,2)</f>
        <v>0</v>
      </c>
      <c r="BL189" s="24" t="s">
        <v>136</v>
      </c>
      <c r="BM189" s="24" t="s">
        <v>304</v>
      </c>
    </row>
    <row r="190" spans="2:51" s="12" customFormat="1" ht="13.5">
      <c r="B190" s="193"/>
      <c r="D190" s="194" t="s">
        <v>138</v>
      </c>
      <c r="E190" s="195" t="s">
        <v>5</v>
      </c>
      <c r="F190" s="196" t="s">
        <v>305</v>
      </c>
      <c r="H190" s="195" t="s">
        <v>5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5" t="s">
        <v>138</v>
      </c>
      <c r="AU190" s="195" t="s">
        <v>78</v>
      </c>
      <c r="AV190" s="12" t="s">
        <v>76</v>
      </c>
      <c r="AW190" s="12" t="s">
        <v>34</v>
      </c>
      <c r="AX190" s="12" t="s">
        <v>70</v>
      </c>
      <c r="AY190" s="195" t="s">
        <v>129</v>
      </c>
    </row>
    <row r="191" spans="2:51" s="13" customFormat="1" ht="13.5">
      <c r="B191" s="201"/>
      <c r="D191" s="194" t="s">
        <v>138</v>
      </c>
      <c r="E191" s="202" t="s">
        <v>5</v>
      </c>
      <c r="F191" s="203" t="s">
        <v>306</v>
      </c>
      <c r="H191" s="204">
        <v>0.9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138</v>
      </c>
      <c r="AU191" s="202" t="s">
        <v>78</v>
      </c>
      <c r="AV191" s="13" t="s">
        <v>78</v>
      </c>
      <c r="AW191" s="13" t="s">
        <v>34</v>
      </c>
      <c r="AX191" s="13" t="s">
        <v>76</v>
      </c>
      <c r="AY191" s="202" t="s">
        <v>129</v>
      </c>
    </row>
    <row r="192" spans="2:63" s="11" customFormat="1" ht="29.85" customHeight="1">
      <c r="B192" s="167"/>
      <c r="D192" s="168" t="s">
        <v>69</v>
      </c>
      <c r="E192" s="178" t="s">
        <v>154</v>
      </c>
      <c r="F192" s="178" t="s">
        <v>307</v>
      </c>
      <c r="I192" s="170"/>
      <c r="J192" s="179">
        <f>BK192</f>
        <v>0</v>
      </c>
      <c r="L192" s="167"/>
      <c r="M192" s="172"/>
      <c r="N192" s="173"/>
      <c r="O192" s="173"/>
      <c r="P192" s="174">
        <f>SUM(P193:P229)</f>
        <v>0</v>
      </c>
      <c r="Q192" s="173"/>
      <c r="R192" s="174">
        <f>SUM(R193:R229)</f>
        <v>103.52324000000002</v>
      </c>
      <c r="S192" s="173"/>
      <c r="T192" s="175">
        <f>SUM(T193:T229)</f>
        <v>0</v>
      </c>
      <c r="AR192" s="168" t="s">
        <v>76</v>
      </c>
      <c r="AT192" s="176" t="s">
        <v>69</v>
      </c>
      <c r="AU192" s="176" t="s">
        <v>76</v>
      </c>
      <c r="AY192" s="168" t="s">
        <v>129</v>
      </c>
      <c r="BK192" s="177">
        <f>SUM(BK193:BK229)</f>
        <v>0</v>
      </c>
    </row>
    <row r="193" spans="2:65" s="1" customFormat="1" ht="14.45" customHeight="1">
      <c r="B193" s="180"/>
      <c r="C193" s="181" t="s">
        <v>308</v>
      </c>
      <c r="D193" s="181" t="s">
        <v>131</v>
      </c>
      <c r="E193" s="182" t="s">
        <v>309</v>
      </c>
      <c r="F193" s="183" t="s">
        <v>310</v>
      </c>
      <c r="G193" s="184" t="s">
        <v>245</v>
      </c>
      <c r="H193" s="185">
        <v>2087.6</v>
      </c>
      <c r="I193" s="186"/>
      <c r="J193" s="187">
        <f>ROUND(I193*H193,2)</f>
        <v>0</v>
      </c>
      <c r="K193" s="183" t="s">
        <v>135</v>
      </c>
      <c r="L193" s="41"/>
      <c r="M193" s="188" t="s">
        <v>5</v>
      </c>
      <c r="N193" s="189" t="s">
        <v>41</v>
      </c>
      <c r="O193" s="4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24" t="s">
        <v>136</v>
      </c>
      <c r="AT193" s="24" t="s">
        <v>131</v>
      </c>
      <c r="AU193" s="24" t="s">
        <v>78</v>
      </c>
      <c r="AY193" s="24" t="s">
        <v>129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24" t="s">
        <v>76</v>
      </c>
      <c r="BK193" s="192">
        <f>ROUND(I193*H193,2)</f>
        <v>0</v>
      </c>
      <c r="BL193" s="24" t="s">
        <v>136</v>
      </c>
      <c r="BM193" s="24" t="s">
        <v>311</v>
      </c>
    </row>
    <row r="194" spans="2:51" s="12" customFormat="1" ht="13.5">
      <c r="B194" s="193"/>
      <c r="D194" s="194" t="s">
        <v>138</v>
      </c>
      <c r="E194" s="195" t="s">
        <v>5</v>
      </c>
      <c r="F194" s="196" t="s">
        <v>312</v>
      </c>
      <c r="H194" s="195" t="s">
        <v>5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5" t="s">
        <v>138</v>
      </c>
      <c r="AU194" s="195" t="s">
        <v>78</v>
      </c>
      <c r="AV194" s="12" t="s">
        <v>76</v>
      </c>
      <c r="AW194" s="12" t="s">
        <v>34</v>
      </c>
      <c r="AX194" s="12" t="s">
        <v>70</v>
      </c>
      <c r="AY194" s="195" t="s">
        <v>129</v>
      </c>
    </row>
    <row r="195" spans="2:51" s="12" customFormat="1" ht="13.5">
      <c r="B195" s="193"/>
      <c r="D195" s="194" t="s">
        <v>138</v>
      </c>
      <c r="E195" s="195" t="s">
        <v>5</v>
      </c>
      <c r="F195" s="196" t="s">
        <v>313</v>
      </c>
      <c r="H195" s="195" t="s">
        <v>5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5" t="s">
        <v>138</v>
      </c>
      <c r="AU195" s="195" t="s">
        <v>78</v>
      </c>
      <c r="AV195" s="12" t="s">
        <v>76</v>
      </c>
      <c r="AW195" s="12" t="s">
        <v>34</v>
      </c>
      <c r="AX195" s="12" t="s">
        <v>70</v>
      </c>
      <c r="AY195" s="195" t="s">
        <v>129</v>
      </c>
    </row>
    <row r="196" spans="2:51" s="13" customFormat="1" ht="13.5">
      <c r="B196" s="201"/>
      <c r="D196" s="194" t="s">
        <v>138</v>
      </c>
      <c r="E196" s="202" t="s">
        <v>5</v>
      </c>
      <c r="F196" s="203" t="s">
        <v>314</v>
      </c>
      <c r="H196" s="204">
        <v>1741.6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138</v>
      </c>
      <c r="AU196" s="202" t="s">
        <v>78</v>
      </c>
      <c r="AV196" s="13" t="s">
        <v>78</v>
      </c>
      <c r="AW196" s="13" t="s">
        <v>34</v>
      </c>
      <c r="AX196" s="13" t="s">
        <v>70</v>
      </c>
      <c r="AY196" s="202" t="s">
        <v>129</v>
      </c>
    </row>
    <row r="197" spans="2:51" s="12" customFormat="1" ht="13.5">
      <c r="B197" s="193"/>
      <c r="D197" s="194" t="s">
        <v>138</v>
      </c>
      <c r="E197" s="195" t="s">
        <v>5</v>
      </c>
      <c r="F197" s="196" t="s">
        <v>315</v>
      </c>
      <c r="H197" s="195" t="s">
        <v>5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5" t="s">
        <v>138</v>
      </c>
      <c r="AU197" s="195" t="s">
        <v>78</v>
      </c>
      <c r="AV197" s="12" t="s">
        <v>76</v>
      </c>
      <c r="AW197" s="12" t="s">
        <v>34</v>
      </c>
      <c r="AX197" s="12" t="s">
        <v>70</v>
      </c>
      <c r="AY197" s="195" t="s">
        <v>129</v>
      </c>
    </row>
    <row r="198" spans="2:51" s="13" customFormat="1" ht="13.5">
      <c r="B198" s="201"/>
      <c r="D198" s="194" t="s">
        <v>138</v>
      </c>
      <c r="E198" s="202" t="s">
        <v>5</v>
      </c>
      <c r="F198" s="203" t="s">
        <v>316</v>
      </c>
      <c r="H198" s="204">
        <v>346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138</v>
      </c>
      <c r="AU198" s="202" t="s">
        <v>78</v>
      </c>
      <c r="AV198" s="13" t="s">
        <v>78</v>
      </c>
      <c r="AW198" s="13" t="s">
        <v>34</v>
      </c>
      <c r="AX198" s="13" t="s">
        <v>70</v>
      </c>
      <c r="AY198" s="202" t="s">
        <v>129</v>
      </c>
    </row>
    <row r="199" spans="2:51" s="14" customFormat="1" ht="13.5">
      <c r="B199" s="209"/>
      <c r="D199" s="194" t="s">
        <v>138</v>
      </c>
      <c r="E199" s="210" t="s">
        <v>5</v>
      </c>
      <c r="F199" s="211" t="s">
        <v>147</v>
      </c>
      <c r="H199" s="212">
        <v>2087.6</v>
      </c>
      <c r="I199" s="213"/>
      <c r="L199" s="209"/>
      <c r="M199" s="214"/>
      <c r="N199" s="215"/>
      <c r="O199" s="215"/>
      <c r="P199" s="215"/>
      <c r="Q199" s="215"/>
      <c r="R199" s="215"/>
      <c r="S199" s="215"/>
      <c r="T199" s="216"/>
      <c r="AT199" s="210" t="s">
        <v>138</v>
      </c>
      <c r="AU199" s="210" t="s">
        <v>78</v>
      </c>
      <c r="AV199" s="14" t="s">
        <v>136</v>
      </c>
      <c r="AW199" s="14" t="s">
        <v>34</v>
      </c>
      <c r="AX199" s="14" t="s">
        <v>76</v>
      </c>
      <c r="AY199" s="210" t="s">
        <v>129</v>
      </c>
    </row>
    <row r="200" spans="2:65" s="1" customFormat="1" ht="14.45" customHeight="1">
      <c r="B200" s="180"/>
      <c r="C200" s="181" t="s">
        <v>317</v>
      </c>
      <c r="D200" s="181" t="s">
        <v>131</v>
      </c>
      <c r="E200" s="182" t="s">
        <v>318</v>
      </c>
      <c r="F200" s="183" t="s">
        <v>319</v>
      </c>
      <c r="G200" s="184" t="s">
        <v>245</v>
      </c>
      <c r="H200" s="185">
        <v>3829</v>
      </c>
      <c r="I200" s="186"/>
      <c r="J200" s="187">
        <f>ROUND(I200*H200,2)</f>
        <v>0</v>
      </c>
      <c r="K200" s="183" t="s">
        <v>5</v>
      </c>
      <c r="L200" s="41"/>
      <c r="M200" s="188" t="s">
        <v>5</v>
      </c>
      <c r="N200" s="189" t="s">
        <v>41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4" t="s">
        <v>136</v>
      </c>
      <c r="AT200" s="24" t="s">
        <v>131</v>
      </c>
      <c r="AU200" s="24" t="s">
        <v>78</v>
      </c>
      <c r="AY200" s="24" t="s">
        <v>129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4" t="s">
        <v>76</v>
      </c>
      <c r="BK200" s="192">
        <f>ROUND(I200*H200,2)</f>
        <v>0</v>
      </c>
      <c r="BL200" s="24" t="s">
        <v>136</v>
      </c>
      <c r="BM200" s="24" t="s">
        <v>320</v>
      </c>
    </row>
    <row r="201" spans="2:51" s="12" customFormat="1" ht="13.5">
      <c r="B201" s="193"/>
      <c r="D201" s="194" t="s">
        <v>138</v>
      </c>
      <c r="E201" s="195" t="s">
        <v>5</v>
      </c>
      <c r="F201" s="196" t="s">
        <v>247</v>
      </c>
      <c r="H201" s="195" t="s">
        <v>5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5" t="s">
        <v>138</v>
      </c>
      <c r="AU201" s="195" t="s">
        <v>78</v>
      </c>
      <c r="AV201" s="12" t="s">
        <v>76</v>
      </c>
      <c r="AW201" s="12" t="s">
        <v>34</v>
      </c>
      <c r="AX201" s="12" t="s">
        <v>70</v>
      </c>
      <c r="AY201" s="195" t="s">
        <v>129</v>
      </c>
    </row>
    <row r="202" spans="2:51" s="13" customFormat="1" ht="13.5">
      <c r="B202" s="201"/>
      <c r="D202" s="194" t="s">
        <v>138</v>
      </c>
      <c r="E202" s="202" t="s">
        <v>5</v>
      </c>
      <c r="F202" s="203" t="s">
        <v>321</v>
      </c>
      <c r="H202" s="204">
        <v>3829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2" t="s">
        <v>138</v>
      </c>
      <c r="AU202" s="202" t="s">
        <v>78</v>
      </c>
      <c r="AV202" s="13" t="s">
        <v>78</v>
      </c>
      <c r="AW202" s="13" t="s">
        <v>34</v>
      </c>
      <c r="AX202" s="13" t="s">
        <v>76</v>
      </c>
      <c r="AY202" s="202" t="s">
        <v>129</v>
      </c>
    </row>
    <row r="203" spans="2:65" s="1" customFormat="1" ht="22.9" customHeight="1">
      <c r="B203" s="180"/>
      <c r="C203" s="181" t="s">
        <v>322</v>
      </c>
      <c r="D203" s="181" t="s">
        <v>131</v>
      </c>
      <c r="E203" s="182" t="s">
        <v>323</v>
      </c>
      <c r="F203" s="183" t="s">
        <v>324</v>
      </c>
      <c r="G203" s="184" t="s">
        <v>245</v>
      </c>
      <c r="H203" s="185">
        <v>1698.6</v>
      </c>
      <c r="I203" s="186"/>
      <c r="J203" s="187">
        <f>ROUND(I203*H203,2)</f>
        <v>0</v>
      </c>
      <c r="K203" s="183" t="s">
        <v>5</v>
      </c>
      <c r="L203" s="41"/>
      <c r="M203" s="188" t="s">
        <v>5</v>
      </c>
      <c r="N203" s="189" t="s">
        <v>41</v>
      </c>
      <c r="O203" s="4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24" t="s">
        <v>136</v>
      </c>
      <c r="AT203" s="24" t="s">
        <v>131</v>
      </c>
      <c r="AU203" s="24" t="s">
        <v>78</v>
      </c>
      <c r="AY203" s="24" t="s">
        <v>129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76</v>
      </c>
      <c r="BK203" s="192">
        <f>ROUND(I203*H203,2)</f>
        <v>0</v>
      </c>
      <c r="BL203" s="24" t="s">
        <v>136</v>
      </c>
      <c r="BM203" s="24" t="s">
        <v>325</v>
      </c>
    </row>
    <row r="204" spans="2:51" s="12" customFormat="1" ht="13.5">
      <c r="B204" s="193"/>
      <c r="D204" s="194" t="s">
        <v>138</v>
      </c>
      <c r="E204" s="195" t="s">
        <v>5</v>
      </c>
      <c r="F204" s="196" t="s">
        <v>326</v>
      </c>
      <c r="H204" s="195" t="s">
        <v>5</v>
      </c>
      <c r="I204" s="197"/>
      <c r="L204" s="193"/>
      <c r="M204" s="198"/>
      <c r="N204" s="199"/>
      <c r="O204" s="199"/>
      <c r="P204" s="199"/>
      <c r="Q204" s="199"/>
      <c r="R204" s="199"/>
      <c r="S204" s="199"/>
      <c r="T204" s="200"/>
      <c r="AT204" s="195" t="s">
        <v>138</v>
      </c>
      <c r="AU204" s="195" t="s">
        <v>78</v>
      </c>
      <c r="AV204" s="12" t="s">
        <v>76</v>
      </c>
      <c r="AW204" s="12" t="s">
        <v>34</v>
      </c>
      <c r="AX204" s="12" t="s">
        <v>70</v>
      </c>
      <c r="AY204" s="195" t="s">
        <v>129</v>
      </c>
    </row>
    <row r="205" spans="2:51" s="13" customFormat="1" ht="13.5">
      <c r="B205" s="201"/>
      <c r="D205" s="194" t="s">
        <v>138</v>
      </c>
      <c r="E205" s="202" t="s">
        <v>5</v>
      </c>
      <c r="F205" s="203" t="s">
        <v>327</v>
      </c>
      <c r="H205" s="204">
        <v>1698.6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138</v>
      </c>
      <c r="AU205" s="202" t="s">
        <v>78</v>
      </c>
      <c r="AV205" s="13" t="s">
        <v>78</v>
      </c>
      <c r="AW205" s="13" t="s">
        <v>34</v>
      </c>
      <c r="AX205" s="13" t="s">
        <v>76</v>
      </c>
      <c r="AY205" s="202" t="s">
        <v>129</v>
      </c>
    </row>
    <row r="206" spans="2:65" s="1" customFormat="1" ht="22.9" customHeight="1">
      <c r="B206" s="180"/>
      <c r="C206" s="181" t="s">
        <v>328</v>
      </c>
      <c r="D206" s="181" t="s">
        <v>131</v>
      </c>
      <c r="E206" s="182" t="s">
        <v>329</v>
      </c>
      <c r="F206" s="183" t="s">
        <v>330</v>
      </c>
      <c r="G206" s="184" t="s">
        <v>245</v>
      </c>
      <c r="H206" s="185">
        <v>1715.8</v>
      </c>
      <c r="I206" s="186"/>
      <c r="J206" s="187">
        <f>ROUND(I206*H206,2)</f>
        <v>0</v>
      </c>
      <c r="K206" s="183" t="s">
        <v>135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4" t="s">
        <v>136</v>
      </c>
      <c r="AT206" s="24" t="s">
        <v>131</v>
      </c>
      <c r="AU206" s="24" t="s">
        <v>78</v>
      </c>
      <c r="AY206" s="24" t="s">
        <v>129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4" t="s">
        <v>76</v>
      </c>
      <c r="BK206" s="192">
        <f>ROUND(I206*H206,2)</f>
        <v>0</v>
      </c>
      <c r="BL206" s="24" t="s">
        <v>136</v>
      </c>
      <c r="BM206" s="24" t="s">
        <v>331</v>
      </c>
    </row>
    <row r="207" spans="2:51" s="12" customFormat="1" ht="13.5">
      <c r="B207" s="193"/>
      <c r="D207" s="194" t="s">
        <v>138</v>
      </c>
      <c r="E207" s="195" t="s">
        <v>5</v>
      </c>
      <c r="F207" s="196" t="s">
        <v>312</v>
      </c>
      <c r="H207" s="195" t="s">
        <v>5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5" t="s">
        <v>138</v>
      </c>
      <c r="AU207" s="195" t="s">
        <v>78</v>
      </c>
      <c r="AV207" s="12" t="s">
        <v>76</v>
      </c>
      <c r="AW207" s="12" t="s">
        <v>34</v>
      </c>
      <c r="AX207" s="12" t="s">
        <v>70</v>
      </c>
      <c r="AY207" s="195" t="s">
        <v>129</v>
      </c>
    </row>
    <row r="208" spans="2:51" s="12" customFormat="1" ht="13.5">
      <c r="B208" s="193"/>
      <c r="D208" s="194" t="s">
        <v>138</v>
      </c>
      <c r="E208" s="195" t="s">
        <v>5</v>
      </c>
      <c r="F208" s="196" t="s">
        <v>332</v>
      </c>
      <c r="H208" s="195" t="s">
        <v>5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5" t="s">
        <v>138</v>
      </c>
      <c r="AU208" s="195" t="s">
        <v>78</v>
      </c>
      <c r="AV208" s="12" t="s">
        <v>76</v>
      </c>
      <c r="AW208" s="12" t="s">
        <v>34</v>
      </c>
      <c r="AX208" s="12" t="s">
        <v>70</v>
      </c>
      <c r="AY208" s="195" t="s">
        <v>129</v>
      </c>
    </row>
    <row r="209" spans="2:51" s="13" customFormat="1" ht="13.5">
      <c r="B209" s="201"/>
      <c r="D209" s="194" t="s">
        <v>138</v>
      </c>
      <c r="E209" s="202" t="s">
        <v>5</v>
      </c>
      <c r="F209" s="203" t="s">
        <v>333</v>
      </c>
      <c r="H209" s="204">
        <v>1715.8</v>
      </c>
      <c r="I209" s="205"/>
      <c r="L209" s="201"/>
      <c r="M209" s="206"/>
      <c r="N209" s="207"/>
      <c r="O209" s="207"/>
      <c r="P209" s="207"/>
      <c r="Q209" s="207"/>
      <c r="R209" s="207"/>
      <c r="S209" s="207"/>
      <c r="T209" s="208"/>
      <c r="AT209" s="202" t="s">
        <v>138</v>
      </c>
      <c r="AU209" s="202" t="s">
        <v>78</v>
      </c>
      <c r="AV209" s="13" t="s">
        <v>78</v>
      </c>
      <c r="AW209" s="13" t="s">
        <v>34</v>
      </c>
      <c r="AX209" s="13" t="s">
        <v>76</v>
      </c>
      <c r="AY209" s="202" t="s">
        <v>129</v>
      </c>
    </row>
    <row r="210" spans="2:65" s="1" customFormat="1" ht="14.45" customHeight="1">
      <c r="B210" s="180"/>
      <c r="C210" s="181" t="s">
        <v>334</v>
      </c>
      <c r="D210" s="181" t="s">
        <v>131</v>
      </c>
      <c r="E210" s="182" t="s">
        <v>335</v>
      </c>
      <c r="F210" s="183" t="s">
        <v>336</v>
      </c>
      <c r="G210" s="184" t="s">
        <v>245</v>
      </c>
      <c r="H210" s="185">
        <v>86</v>
      </c>
      <c r="I210" s="186"/>
      <c r="J210" s="187">
        <f>ROUND(I210*H210,2)</f>
        <v>0</v>
      </c>
      <c r="K210" s="183" t="s">
        <v>135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0.27799</v>
      </c>
      <c r="R210" s="190">
        <f>Q210*H210</f>
        <v>23.907140000000002</v>
      </c>
      <c r="S210" s="190">
        <v>0</v>
      </c>
      <c r="T210" s="191">
        <f>S210*H210</f>
        <v>0</v>
      </c>
      <c r="AR210" s="24" t="s">
        <v>136</v>
      </c>
      <c r="AT210" s="24" t="s">
        <v>131</v>
      </c>
      <c r="AU210" s="24" t="s">
        <v>78</v>
      </c>
      <c r="AY210" s="24" t="s">
        <v>129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4" t="s">
        <v>76</v>
      </c>
      <c r="BK210" s="192">
        <f>ROUND(I210*H210,2)</f>
        <v>0</v>
      </c>
      <c r="BL210" s="24" t="s">
        <v>136</v>
      </c>
      <c r="BM210" s="24" t="s">
        <v>337</v>
      </c>
    </row>
    <row r="211" spans="2:51" s="12" customFormat="1" ht="13.5">
      <c r="B211" s="193"/>
      <c r="D211" s="194" t="s">
        <v>138</v>
      </c>
      <c r="E211" s="195" t="s">
        <v>5</v>
      </c>
      <c r="F211" s="196" t="s">
        <v>338</v>
      </c>
      <c r="H211" s="195" t="s">
        <v>5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5" t="s">
        <v>138</v>
      </c>
      <c r="AU211" s="195" t="s">
        <v>78</v>
      </c>
      <c r="AV211" s="12" t="s">
        <v>76</v>
      </c>
      <c r="AW211" s="12" t="s">
        <v>34</v>
      </c>
      <c r="AX211" s="12" t="s">
        <v>70</v>
      </c>
      <c r="AY211" s="195" t="s">
        <v>129</v>
      </c>
    </row>
    <row r="212" spans="2:51" s="13" customFormat="1" ht="13.5">
      <c r="B212" s="201"/>
      <c r="D212" s="194" t="s">
        <v>138</v>
      </c>
      <c r="E212" s="202" t="s">
        <v>5</v>
      </c>
      <c r="F212" s="203" t="s">
        <v>339</v>
      </c>
      <c r="H212" s="204">
        <v>86</v>
      </c>
      <c r="I212" s="205"/>
      <c r="L212" s="201"/>
      <c r="M212" s="206"/>
      <c r="N212" s="207"/>
      <c r="O212" s="207"/>
      <c r="P212" s="207"/>
      <c r="Q212" s="207"/>
      <c r="R212" s="207"/>
      <c r="S212" s="207"/>
      <c r="T212" s="208"/>
      <c r="AT212" s="202" t="s">
        <v>138</v>
      </c>
      <c r="AU212" s="202" t="s">
        <v>78</v>
      </c>
      <c r="AV212" s="13" t="s">
        <v>78</v>
      </c>
      <c r="AW212" s="13" t="s">
        <v>34</v>
      </c>
      <c r="AX212" s="13" t="s">
        <v>76</v>
      </c>
      <c r="AY212" s="202" t="s">
        <v>129</v>
      </c>
    </row>
    <row r="213" spans="2:65" s="1" customFormat="1" ht="14.45" customHeight="1">
      <c r="B213" s="180"/>
      <c r="C213" s="181" t="s">
        <v>340</v>
      </c>
      <c r="D213" s="181" t="s">
        <v>131</v>
      </c>
      <c r="E213" s="182" t="s">
        <v>341</v>
      </c>
      <c r="F213" s="183" t="s">
        <v>342</v>
      </c>
      <c r="G213" s="184" t="s">
        <v>245</v>
      </c>
      <c r="H213" s="185">
        <v>1698.6</v>
      </c>
      <c r="I213" s="186"/>
      <c r="J213" s="187">
        <f>ROUND(I213*H213,2)</f>
        <v>0</v>
      </c>
      <c r="K213" s="183" t="s">
        <v>135</v>
      </c>
      <c r="L213" s="41"/>
      <c r="M213" s="188" t="s">
        <v>5</v>
      </c>
      <c r="N213" s="189" t="s">
        <v>41</v>
      </c>
      <c r="O213" s="4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24" t="s">
        <v>136</v>
      </c>
      <c r="AT213" s="24" t="s">
        <v>131</v>
      </c>
      <c r="AU213" s="24" t="s">
        <v>78</v>
      </c>
      <c r="AY213" s="24" t="s">
        <v>129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4" t="s">
        <v>76</v>
      </c>
      <c r="BK213" s="192">
        <f>ROUND(I213*H213,2)</f>
        <v>0</v>
      </c>
      <c r="BL213" s="24" t="s">
        <v>136</v>
      </c>
      <c r="BM213" s="24" t="s">
        <v>343</v>
      </c>
    </row>
    <row r="214" spans="2:51" s="12" customFormat="1" ht="13.5">
      <c r="B214" s="193"/>
      <c r="D214" s="194" t="s">
        <v>138</v>
      </c>
      <c r="E214" s="195" t="s">
        <v>5</v>
      </c>
      <c r="F214" s="196" t="s">
        <v>326</v>
      </c>
      <c r="H214" s="195" t="s">
        <v>5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5" t="s">
        <v>138</v>
      </c>
      <c r="AU214" s="195" t="s">
        <v>78</v>
      </c>
      <c r="AV214" s="12" t="s">
        <v>76</v>
      </c>
      <c r="AW214" s="12" t="s">
        <v>34</v>
      </c>
      <c r="AX214" s="12" t="s">
        <v>70</v>
      </c>
      <c r="AY214" s="195" t="s">
        <v>129</v>
      </c>
    </row>
    <row r="215" spans="2:51" s="13" customFormat="1" ht="13.5">
      <c r="B215" s="201"/>
      <c r="D215" s="194" t="s">
        <v>138</v>
      </c>
      <c r="E215" s="202" t="s">
        <v>5</v>
      </c>
      <c r="F215" s="203" t="s">
        <v>327</v>
      </c>
      <c r="H215" s="204">
        <v>1698.6</v>
      </c>
      <c r="I215" s="205"/>
      <c r="L215" s="201"/>
      <c r="M215" s="206"/>
      <c r="N215" s="207"/>
      <c r="O215" s="207"/>
      <c r="P215" s="207"/>
      <c r="Q215" s="207"/>
      <c r="R215" s="207"/>
      <c r="S215" s="207"/>
      <c r="T215" s="208"/>
      <c r="AT215" s="202" t="s">
        <v>138</v>
      </c>
      <c r="AU215" s="202" t="s">
        <v>78</v>
      </c>
      <c r="AV215" s="13" t="s">
        <v>78</v>
      </c>
      <c r="AW215" s="13" t="s">
        <v>34</v>
      </c>
      <c r="AX215" s="13" t="s">
        <v>76</v>
      </c>
      <c r="AY215" s="202" t="s">
        <v>129</v>
      </c>
    </row>
    <row r="216" spans="2:65" s="1" customFormat="1" ht="22.9" customHeight="1">
      <c r="B216" s="180"/>
      <c r="C216" s="181" t="s">
        <v>344</v>
      </c>
      <c r="D216" s="181" t="s">
        <v>131</v>
      </c>
      <c r="E216" s="182" t="s">
        <v>345</v>
      </c>
      <c r="F216" s="183" t="s">
        <v>346</v>
      </c>
      <c r="G216" s="184" t="s">
        <v>245</v>
      </c>
      <c r="H216" s="185">
        <v>1690</v>
      </c>
      <c r="I216" s="186"/>
      <c r="J216" s="187">
        <f>ROUND(I216*H216,2)</f>
        <v>0</v>
      </c>
      <c r="K216" s="183" t="s">
        <v>5</v>
      </c>
      <c r="L216" s="41"/>
      <c r="M216" s="188" t="s">
        <v>5</v>
      </c>
      <c r="N216" s="189" t="s">
        <v>41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4" t="s">
        <v>136</v>
      </c>
      <c r="AT216" s="24" t="s">
        <v>131</v>
      </c>
      <c r="AU216" s="24" t="s">
        <v>78</v>
      </c>
      <c r="AY216" s="24" t="s">
        <v>129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4" t="s">
        <v>76</v>
      </c>
      <c r="BK216" s="192">
        <f>ROUND(I216*H216,2)</f>
        <v>0</v>
      </c>
      <c r="BL216" s="24" t="s">
        <v>136</v>
      </c>
      <c r="BM216" s="24" t="s">
        <v>347</v>
      </c>
    </row>
    <row r="217" spans="2:51" s="12" customFormat="1" ht="13.5">
      <c r="B217" s="193"/>
      <c r="D217" s="194" t="s">
        <v>138</v>
      </c>
      <c r="E217" s="195" t="s">
        <v>5</v>
      </c>
      <c r="F217" s="196" t="s">
        <v>326</v>
      </c>
      <c r="H217" s="195" t="s">
        <v>5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5" t="s">
        <v>138</v>
      </c>
      <c r="AU217" s="195" t="s">
        <v>78</v>
      </c>
      <c r="AV217" s="12" t="s">
        <v>76</v>
      </c>
      <c r="AW217" s="12" t="s">
        <v>34</v>
      </c>
      <c r="AX217" s="12" t="s">
        <v>70</v>
      </c>
      <c r="AY217" s="195" t="s">
        <v>129</v>
      </c>
    </row>
    <row r="218" spans="2:51" s="13" customFormat="1" ht="13.5">
      <c r="B218" s="201"/>
      <c r="D218" s="194" t="s">
        <v>138</v>
      </c>
      <c r="E218" s="202" t="s">
        <v>5</v>
      </c>
      <c r="F218" s="203" t="s">
        <v>348</v>
      </c>
      <c r="H218" s="204">
        <v>1690</v>
      </c>
      <c r="I218" s="205"/>
      <c r="L218" s="201"/>
      <c r="M218" s="206"/>
      <c r="N218" s="207"/>
      <c r="O218" s="207"/>
      <c r="P218" s="207"/>
      <c r="Q218" s="207"/>
      <c r="R218" s="207"/>
      <c r="S218" s="207"/>
      <c r="T218" s="208"/>
      <c r="AT218" s="202" t="s">
        <v>138</v>
      </c>
      <c r="AU218" s="202" t="s">
        <v>78</v>
      </c>
      <c r="AV218" s="13" t="s">
        <v>78</v>
      </c>
      <c r="AW218" s="13" t="s">
        <v>34</v>
      </c>
      <c r="AX218" s="13" t="s">
        <v>76</v>
      </c>
      <c r="AY218" s="202" t="s">
        <v>129</v>
      </c>
    </row>
    <row r="219" spans="2:65" s="1" customFormat="1" ht="22.9" customHeight="1">
      <c r="B219" s="180"/>
      <c r="C219" s="181" t="s">
        <v>349</v>
      </c>
      <c r="D219" s="181" t="s">
        <v>131</v>
      </c>
      <c r="E219" s="182" t="s">
        <v>350</v>
      </c>
      <c r="F219" s="183" t="s">
        <v>351</v>
      </c>
      <c r="G219" s="184" t="s">
        <v>245</v>
      </c>
      <c r="H219" s="185">
        <v>1690</v>
      </c>
      <c r="I219" s="186"/>
      <c r="J219" s="187">
        <f>ROUND(I219*H219,2)</f>
        <v>0</v>
      </c>
      <c r="K219" s="183" t="s">
        <v>5</v>
      </c>
      <c r="L219" s="41"/>
      <c r="M219" s="188" t="s">
        <v>5</v>
      </c>
      <c r="N219" s="189" t="s">
        <v>41</v>
      </c>
      <c r="O219" s="4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24" t="s">
        <v>136</v>
      </c>
      <c r="AT219" s="24" t="s">
        <v>131</v>
      </c>
      <c r="AU219" s="24" t="s">
        <v>78</v>
      </c>
      <c r="AY219" s="24" t="s">
        <v>129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76</v>
      </c>
      <c r="BK219" s="192">
        <f>ROUND(I219*H219,2)</f>
        <v>0</v>
      </c>
      <c r="BL219" s="24" t="s">
        <v>136</v>
      </c>
      <c r="BM219" s="24" t="s">
        <v>352</v>
      </c>
    </row>
    <row r="220" spans="2:51" s="12" customFormat="1" ht="13.5">
      <c r="B220" s="193"/>
      <c r="D220" s="194" t="s">
        <v>138</v>
      </c>
      <c r="E220" s="195" t="s">
        <v>5</v>
      </c>
      <c r="F220" s="196" t="s">
        <v>326</v>
      </c>
      <c r="H220" s="195" t="s">
        <v>5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5" t="s">
        <v>138</v>
      </c>
      <c r="AU220" s="195" t="s">
        <v>78</v>
      </c>
      <c r="AV220" s="12" t="s">
        <v>76</v>
      </c>
      <c r="AW220" s="12" t="s">
        <v>34</v>
      </c>
      <c r="AX220" s="12" t="s">
        <v>70</v>
      </c>
      <c r="AY220" s="195" t="s">
        <v>129</v>
      </c>
    </row>
    <row r="221" spans="2:51" s="13" customFormat="1" ht="13.5">
      <c r="B221" s="201"/>
      <c r="D221" s="194" t="s">
        <v>138</v>
      </c>
      <c r="E221" s="202" t="s">
        <v>5</v>
      </c>
      <c r="F221" s="203" t="s">
        <v>348</v>
      </c>
      <c r="H221" s="204">
        <v>1690</v>
      </c>
      <c r="I221" s="205"/>
      <c r="L221" s="201"/>
      <c r="M221" s="206"/>
      <c r="N221" s="207"/>
      <c r="O221" s="207"/>
      <c r="P221" s="207"/>
      <c r="Q221" s="207"/>
      <c r="R221" s="207"/>
      <c r="S221" s="207"/>
      <c r="T221" s="208"/>
      <c r="AT221" s="202" t="s">
        <v>138</v>
      </c>
      <c r="AU221" s="202" t="s">
        <v>78</v>
      </c>
      <c r="AV221" s="13" t="s">
        <v>78</v>
      </c>
      <c r="AW221" s="13" t="s">
        <v>34</v>
      </c>
      <c r="AX221" s="13" t="s">
        <v>76</v>
      </c>
      <c r="AY221" s="202" t="s">
        <v>129</v>
      </c>
    </row>
    <row r="222" spans="2:65" s="1" customFormat="1" ht="22.9" customHeight="1">
      <c r="B222" s="180"/>
      <c r="C222" s="181" t="s">
        <v>353</v>
      </c>
      <c r="D222" s="181" t="s">
        <v>131</v>
      </c>
      <c r="E222" s="182" t="s">
        <v>354</v>
      </c>
      <c r="F222" s="183" t="s">
        <v>355</v>
      </c>
      <c r="G222" s="184" t="s">
        <v>245</v>
      </c>
      <c r="H222" s="185">
        <v>346</v>
      </c>
      <c r="I222" s="186"/>
      <c r="J222" s="187">
        <f>ROUND(I222*H222,2)</f>
        <v>0</v>
      </c>
      <c r="K222" s="183" t="s">
        <v>135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0.08425</v>
      </c>
      <c r="R222" s="190">
        <f>Q222*H222</f>
        <v>29.1505</v>
      </c>
      <c r="S222" s="190">
        <v>0</v>
      </c>
      <c r="T222" s="191">
        <f>S222*H222</f>
        <v>0</v>
      </c>
      <c r="AR222" s="24" t="s">
        <v>136</v>
      </c>
      <c r="AT222" s="24" t="s">
        <v>131</v>
      </c>
      <c r="AU222" s="24" t="s">
        <v>78</v>
      </c>
      <c r="AY222" s="24" t="s">
        <v>129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4" t="s">
        <v>76</v>
      </c>
      <c r="BK222" s="192">
        <f>ROUND(I222*H222,2)</f>
        <v>0</v>
      </c>
      <c r="BL222" s="24" t="s">
        <v>136</v>
      </c>
      <c r="BM222" s="24" t="s">
        <v>356</v>
      </c>
    </row>
    <row r="223" spans="2:51" s="12" customFormat="1" ht="13.5">
      <c r="B223" s="193"/>
      <c r="D223" s="194" t="s">
        <v>138</v>
      </c>
      <c r="E223" s="195" t="s">
        <v>5</v>
      </c>
      <c r="F223" s="196" t="s">
        <v>326</v>
      </c>
      <c r="H223" s="195" t="s">
        <v>5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5" t="s">
        <v>138</v>
      </c>
      <c r="AU223" s="195" t="s">
        <v>78</v>
      </c>
      <c r="AV223" s="12" t="s">
        <v>76</v>
      </c>
      <c r="AW223" s="12" t="s">
        <v>34</v>
      </c>
      <c r="AX223" s="12" t="s">
        <v>70</v>
      </c>
      <c r="AY223" s="195" t="s">
        <v>129</v>
      </c>
    </row>
    <row r="224" spans="2:51" s="13" customFormat="1" ht="13.5">
      <c r="B224" s="201"/>
      <c r="D224" s="194" t="s">
        <v>138</v>
      </c>
      <c r="E224" s="202" t="s">
        <v>5</v>
      </c>
      <c r="F224" s="203" t="s">
        <v>316</v>
      </c>
      <c r="H224" s="204">
        <v>346</v>
      </c>
      <c r="I224" s="205"/>
      <c r="L224" s="201"/>
      <c r="M224" s="206"/>
      <c r="N224" s="207"/>
      <c r="O224" s="207"/>
      <c r="P224" s="207"/>
      <c r="Q224" s="207"/>
      <c r="R224" s="207"/>
      <c r="S224" s="207"/>
      <c r="T224" s="208"/>
      <c r="AT224" s="202" t="s">
        <v>138</v>
      </c>
      <c r="AU224" s="202" t="s">
        <v>78</v>
      </c>
      <c r="AV224" s="13" t="s">
        <v>78</v>
      </c>
      <c r="AW224" s="13" t="s">
        <v>34</v>
      </c>
      <c r="AX224" s="13" t="s">
        <v>76</v>
      </c>
      <c r="AY224" s="202" t="s">
        <v>129</v>
      </c>
    </row>
    <row r="225" spans="2:65" s="1" customFormat="1" ht="14.45" customHeight="1">
      <c r="B225" s="180"/>
      <c r="C225" s="225" t="s">
        <v>357</v>
      </c>
      <c r="D225" s="225" t="s">
        <v>195</v>
      </c>
      <c r="E225" s="226" t="s">
        <v>358</v>
      </c>
      <c r="F225" s="227" t="s">
        <v>359</v>
      </c>
      <c r="G225" s="228" t="s">
        <v>245</v>
      </c>
      <c r="H225" s="229">
        <v>339</v>
      </c>
      <c r="I225" s="230"/>
      <c r="J225" s="231">
        <f>ROUND(I225*H225,2)</f>
        <v>0</v>
      </c>
      <c r="K225" s="227" t="s">
        <v>5</v>
      </c>
      <c r="L225" s="232"/>
      <c r="M225" s="233" t="s">
        <v>5</v>
      </c>
      <c r="N225" s="234" t="s">
        <v>41</v>
      </c>
      <c r="O225" s="42"/>
      <c r="P225" s="190">
        <f>O225*H225</f>
        <v>0</v>
      </c>
      <c r="Q225" s="190">
        <v>0.131</v>
      </c>
      <c r="R225" s="190">
        <f>Q225*H225</f>
        <v>44.409</v>
      </c>
      <c r="S225" s="190">
        <v>0</v>
      </c>
      <c r="T225" s="191">
        <f>S225*H225</f>
        <v>0</v>
      </c>
      <c r="AR225" s="24" t="s">
        <v>170</v>
      </c>
      <c r="AT225" s="24" t="s">
        <v>195</v>
      </c>
      <c r="AU225" s="24" t="s">
        <v>78</v>
      </c>
      <c r="AY225" s="24" t="s">
        <v>129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4" t="s">
        <v>76</v>
      </c>
      <c r="BK225" s="192">
        <f>ROUND(I225*H225,2)</f>
        <v>0</v>
      </c>
      <c r="BL225" s="24" t="s">
        <v>136</v>
      </c>
      <c r="BM225" s="24" t="s">
        <v>360</v>
      </c>
    </row>
    <row r="226" spans="2:65" s="1" customFormat="1" ht="22.9" customHeight="1">
      <c r="B226" s="180"/>
      <c r="C226" s="225" t="s">
        <v>361</v>
      </c>
      <c r="D226" s="225" t="s">
        <v>195</v>
      </c>
      <c r="E226" s="226" t="s">
        <v>362</v>
      </c>
      <c r="F226" s="227" t="s">
        <v>363</v>
      </c>
      <c r="G226" s="228" t="s">
        <v>245</v>
      </c>
      <c r="H226" s="229">
        <v>7</v>
      </c>
      <c r="I226" s="230"/>
      <c r="J226" s="231">
        <f>ROUND(I226*H226,2)</f>
        <v>0</v>
      </c>
      <c r="K226" s="227" t="s">
        <v>5</v>
      </c>
      <c r="L226" s="232"/>
      <c r="M226" s="233" t="s">
        <v>5</v>
      </c>
      <c r="N226" s="234" t="s">
        <v>41</v>
      </c>
      <c r="O226" s="42"/>
      <c r="P226" s="190">
        <f>O226*H226</f>
        <v>0</v>
      </c>
      <c r="Q226" s="190">
        <v>0.131</v>
      </c>
      <c r="R226" s="190">
        <f>Q226*H226</f>
        <v>0.917</v>
      </c>
      <c r="S226" s="190">
        <v>0</v>
      </c>
      <c r="T226" s="191">
        <f>S226*H226</f>
        <v>0</v>
      </c>
      <c r="AR226" s="24" t="s">
        <v>170</v>
      </c>
      <c r="AT226" s="24" t="s">
        <v>195</v>
      </c>
      <c r="AU226" s="24" t="s">
        <v>78</v>
      </c>
      <c r="AY226" s="24" t="s">
        <v>129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4" t="s">
        <v>76</v>
      </c>
      <c r="BK226" s="192">
        <f>ROUND(I226*H226,2)</f>
        <v>0</v>
      </c>
      <c r="BL226" s="24" t="s">
        <v>136</v>
      </c>
      <c r="BM226" s="24" t="s">
        <v>364</v>
      </c>
    </row>
    <row r="227" spans="2:65" s="1" customFormat="1" ht="22.9" customHeight="1">
      <c r="B227" s="180"/>
      <c r="C227" s="181" t="s">
        <v>365</v>
      </c>
      <c r="D227" s="181" t="s">
        <v>131</v>
      </c>
      <c r="E227" s="182" t="s">
        <v>366</v>
      </c>
      <c r="F227" s="183" t="s">
        <v>367</v>
      </c>
      <c r="G227" s="184" t="s">
        <v>245</v>
      </c>
      <c r="H227" s="185">
        <v>346</v>
      </c>
      <c r="I227" s="186"/>
      <c r="J227" s="187">
        <f>ROUND(I227*H227,2)</f>
        <v>0</v>
      </c>
      <c r="K227" s="183" t="s">
        <v>135</v>
      </c>
      <c r="L227" s="41"/>
      <c r="M227" s="188" t="s">
        <v>5</v>
      </c>
      <c r="N227" s="189" t="s">
        <v>41</v>
      </c>
      <c r="O227" s="4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24" t="s">
        <v>136</v>
      </c>
      <c r="AT227" s="24" t="s">
        <v>131</v>
      </c>
      <c r="AU227" s="24" t="s">
        <v>78</v>
      </c>
      <c r="AY227" s="24" t="s">
        <v>129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4" t="s">
        <v>76</v>
      </c>
      <c r="BK227" s="192">
        <f>ROUND(I227*H227,2)</f>
        <v>0</v>
      </c>
      <c r="BL227" s="24" t="s">
        <v>136</v>
      </c>
      <c r="BM227" s="24" t="s">
        <v>368</v>
      </c>
    </row>
    <row r="228" spans="2:65" s="1" customFormat="1" ht="22.9" customHeight="1">
      <c r="B228" s="180"/>
      <c r="C228" s="181" t="s">
        <v>369</v>
      </c>
      <c r="D228" s="181" t="s">
        <v>131</v>
      </c>
      <c r="E228" s="182" t="s">
        <v>370</v>
      </c>
      <c r="F228" s="183" t="s">
        <v>371</v>
      </c>
      <c r="G228" s="184" t="s">
        <v>245</v>
      </c>
      <c r="H228" s="185">
        <v>6</v>
      </c>
      <c r="I228" s="186"/>
      <c r="J228" s="187">
        <f>ROUND(I228*H228,2)</f>
        <v>0</v>
      </c>
      <c r="K228" s="183" t="s">
        <v>135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0.8566</v>
      </c>
      <c r="R228" s="190">
        <f>Q228*H228</f>
        <v>5.1396</v>
      </c>
      <c r="S228" s="190">
        <v>0</v>
      </c>
      <c r="T228" s="191">
        <f>S228*H228</f>
        <v>0</v>
      </c>
      <c r="AR228" s="24" t="s">
        <v>136</v>
      </c>
      <c r="AT228" s="24" t="s">
        <v>131</v>
      </c>
      <c r="AU228" s="24" t="s">
        <v>78</v>
      </c>
      <c r="AY228" s="24" t="s">
        <v>129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76</v>
      </c>
      <c r="BK228" s="192">
        <f>ROUND(I228*H228,2)</f>
        <v>0</v>
      </c>
      <c r="BL228" s="24" t="s">
        <v>136</v>
      </c>
      <c r="BM228" s="24" t="s">
        <v>372</v>
      </c>
    </row>
    <row r="229" spans="2:51" s="13" customFormat="1" ht="13.5">
      <c r="B229" s="201"/>
      <c r="D229" s="194" t="s">
        <v>138</v>
      </c>
      <c r="E229" s="202" t="s">
        <v>5</v>
      </c>
      <c r="F229" s="203" t="s">
        <v>373</v>
      </c>
      <c r="H229" s="204">
        <v>6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138</v>
      </c>
      <c r="AU229" s="202" t="s">
        <v>78</v>
      </c>
      <c r="AV229" s="13" t="s">
        <v>78</v>
      </c>
      <c r="AW229" s="13" t="s">
        <v>34</v>
      </c>
      <c r="AX229" s="13" t="s">
        <v>76</v>
      </c>
      <c r="AY229" s="202" t="s">
        <v>129</v>
      </c>
    </row>
    <row r="230" spans="2:63" s="11" customFormat="1" ht="29.85" customHeight="1">
      <c r="B230" s="167"/>
      <c r="D230" s="168" t="s">
        <v>69</v>
      </c>
      <c r="E230" s="178" t="s">
        <v>160</v>
      </c>
      <c r="F230" s="178" t="s">
        <v>374</v>
      </c>
      <c r="I230" s="170"/>
      <c r="J230" s="179">
        <f>BK230</f>
        <v>0</v>
      </c>
      <c r="L230" s="167"/>
      <c r="M230" s="172"/>
      <c r="N230" s="173"/>
      <c r="O230" s="173"/>
      <c r="P230" s="174">
        <f>SUM(P231:P232)</f>
        <v>0</v>
      </c>
      <c r="Q230" s="173"/>
      <c r="R230" s="174">
        <f>SUM(R231:R232)</f>
        <v>0.61722</v>
      </c>
      <c r="S230" s="173"/>
      <c r="T230" s="175">
        <f>SUM(T231:T232)</f>
        <v>0</v>
      </c>
      <c r="AR230" s="168" t="s">
        <v>76</v>
      </c>
      <c r="AT230" s="176" t="s">
        <v>69</v>
      </c>
      <c r="AU230" s="176" t="s">
        <v>76</v>
      </c>
      <c r="AY230" s="168" t="s">
        <v>129</v>
      </c>
      <c r="BK230" s="177">
        <f>SUM(BK231:BK232)</f>
        <v>0</v>
      </c>
    </row>
    <row r="231" spans="2:65" s="1" customFormat="1" ht="22.9" customHeight="1">
      <c r="B231" s="180"/>
      <c r="C231" s="181" t="s">
        <v>375</v>
      </c>
      <c r="D231" s="181" t="s">
        <v>131</v>
      </c>
      <c r="E231" s="182" t="s">
        <v>376</v>
      </c>
      <c r="F231" s="183" t="s">
        <v>377</v>
      </c>
      <c r="G231" s="184" t="s">
        <v>245</v>
      </c>
      <c r="H231" s="185">
        <v>54</v>
      </c>
      <c r="I231" s="186"/>
      <c r="J231" s="187">
        <f>ROUND(I231*H231,2)</f>
        <v>0</v>
      </c>
      <c r="K231" s="183" t="s">
        <v>135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0.01143</v>
      </c>
      <c r="R231" s="190">
        <f>Q231*H231</f>
        <v>0.61722</v>
      </c>
      <c r="S231" s="190">
        <v>0</v>
      </c>
      <c r="T231" s="191">
        <f>S231*H231</f>
        <v>0</v>
      </c>
      <c r="AR231" s="24" t="s">
        <v>136</v>
      </c>
      <c r="AT231" s="24" t="s">
        <v>131</v>
      </c>
      <c r="AU231" s="24" t="s">
        <v>78</v>
      </c>
      <c r="AY231" s="24" t="s">
        <v>129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4" t="s">
        <v>76</v>
      </c>
      <c r="BK231" s="192">
        <f>ROUND(I231*H231,2)</f>
        <v>0</v>
      </c>
      <c r="BL231" s="24" t="s">
        <v>136</v>
      </c>
      <c r="BM231" s="24" t="s">
        <v>378</v>
      </c>
    </row>
    <row r="232" spans="2:51" s="13" customFormat="1" ht="13.5">
      <c r="B232" s="201"/>
      <c r="D232" s="194" t="s">
        <v>138</v>
      </c>
      <c r="E232" s="202" t="s">
        <v>5</v>
      </c>
      <c r="F232" s="203" t="s">
        <v>379</v>
      </c>
      <c r="H232" s="204">
        <v>54</v>
      </c>
      <c r="I232" s="205"/>
      <c r="L232" s="201"/>
      <c r="M232" s="206"/>
      <c r="N232" s="207"/>
      <c r="O232" s="207"/>
      <c r="P232" s="207"/>
      <c r="Q232" s="207"/>
      <c r="R232" s="207"/>
      <c r="S232" s="207"/>
      <c r="T232" s="208"/>
      <c r="AT232" s="202" t="s">
        <v>138</v>
      </c>
      <c r="AU232" s="202" t="s">
        <v>78</v>
      </c>
      <c r="AV232" s="13" t="s">
        <v>78</v>
      </c>
      <c r="AW232" s="13" t="s">
        <v>34</v>
      </c>
      <c r="AX232" s="13" t="s">
        <v>76</v>
      </c>
      <c r="AY232" s="202" t="s">
        <v>129</v>
      </c>
    </row>
    <row r="233" spans="2:63" s="11" customFormat="1" ht="29.85" customHeight="1">
      <c r="B233" s="167"/>
      <c r="D233" s="168" t="s">
        <v>69</v>
      </c>
      <c r="E233" s="178" t="s">
        <v>170</v>
      </c>
      <c r="F233" s="178" t="s">
        <v>380</v>
      </c>
      <c r="I233" s="170"/>
      <c r="J233" s="179">
        <f>BK233</f>
        <v>0</v>
      </c>
      <c r="L233" s="167"/>
      <c r="M233" s="172"/>
      <c r="N233" s="173"/>
      <c r="O233" s="173"/>
      <c r="P233" s="174">
        <f>SUM(P234:P251)</f>
        <v>0</v>
      </c>
      <c r="Q233" s="173"/>
      <c r="R233" s="174">
        <f>SUM(R234:R251)</f>
        <v>3.11109</v>
      </c>
      <c r="S233" s="173"/>
      <c r="T233" s="175">
        <f>SUM(T234:T251)</f>
        <v>0</v>
      </c>
      <c r="AR233" s="168" t="s">
        <v>76</v>
      </c>
      <c r="AT233" s="176" t="s">
        <v>69</v>
      </c>
      <c r="AU233" s="176" t="s">
        <v>76</v>
      </c>
      <c r="AY233" s="168" t="s">
        <v>129</v>
      </c>
      <c r="BK233" s="177">
        <f>SUM(BK234:BK251)</f>
        <v>0</v>
      </c>
    </row>
    <row r="234" spans="2:65" s="1" customFormat="1" ht="22.9" customHeight="1">
      <c r="B234" s="180"/>
      <c r="C234" s="181" t="s">
        <v>381</v>
      </c>
      <c r="D234" s="181" t="s">
        <v>131</v>
      </c>
      <c r="E234" s="182" t="s">
        <v>382</v>
      </c>
      <c r="F234" s="183" t="s">
        <v>383</v>
      </c>
      <c r="G234" s="184" t="s">
        <v>297</v>
      </c>
      <c r="H234" s="185">
        <v>15</v>
      </c>
      <c r="I234" s="186"/>
      <c r="J234" s="187">
        <f>ROUND(I234*H234,2)</f>
        <v>0</v>
      </c>
      <c r="K234" s="183" t="s">
        <v>135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1E-05</v>
      </c>
      <c r="R234" s="190">
        <f>Q234*H234</f>
        <v>0.00015000000000000001</v>
      </c>
      <c r="S234" s="190">
        <v>0</v>
      </c>
      <c r="T234" s="191">
        <f>S234*H234</f>
        <v>0</v>
      </c>
      <c r="AR234" s="24" t="s">
        <v>136</v>
      </c>
      <c r="AT234" s="24" t="s">
        <v>131</v>
      </c>
      <c r="AU234" s="24" t="s">
        <v>78</v>
      </c>
      <c r="AY234" s="24" t="s">
        <v>129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4" t="s">
        <v>76</v>
      </c>
      <c r="BK234" s="192">
        <f>ROUND(I234*H234,2)</f>
        <v>0</v>
      </c>
      <c r="BL234" s="24" t="s">
        <v>136</v>
      </c>
      <c r="BM234" s="24" t="s">
        <v>384</v>
      </c>
    </row>
    <row r="235" spans="2:51" s="12" customFormat="1" ht="13.5">
      <c r="B235" s="193"/>
      <c r="D235" s="194" t="s">
        <v>138</v>
      </c>
      <c r="E235" s="195" t="s">
        <v>5</v>
      </c>
      <c r="F235" s="196" t="s">
        <v>305</v>
      </c>
      <c r="H235" s="195" t="s">
        <v>5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5" t="s">
        <v>138</v>
      </c>
      <c r="AU235" s="195" t="s">
        <v>78</v>
      </c>
      <c r="AV235" s="12" t="s">
        <v>76</v>
      </c>
      <c r="AW235" s="12" t="s">
        <v>34</v>
      </c>
      <c r="AX235" s="12" t="s">
        <v>70</v>
      </c>
      <c r="AY235" s="195" t="s">
        <v>129</v>
      </c>
    </row>
    <row r="236" spans="2:51" s="13" customFormat="1" ht="13.5">
      <c r="B236" s="201"/>
      <c r="D236" s="194" t="s">
        <v>138</v>
      </c>
      <c r="E236" s="202" t="s">
        <v>5</v>
      </c>
      <c r="F236" s="203" t="s">
        <v>11</v>
      </c>
      <c r="H236" s="204">
        <v>15</v>
      </c>
      <c r="I236" s="205"/>
      <c r="L236" s="201"/>
      <c r="M236" s="206"/>
      <c r="N236" s="207"/>
      <c r="O236" s="207"/>
      <c r="P236" s="207"/>
      <c r="Q236" s="207"/>
      <c r="R236" s="207"/>
      <c r="S236" s="207"/>
      <c r="T236" s="208"/>
      <c r="AT236" s="202" t="s">
        <v>138</v>
      </c>
      <c r="AU236" s="202" t="s">
        <v>78</v>
      </c>
      <c r="AV236" s="13" t="s">
        <v>78</v>
      </c>
      <c r="AW236" s="13" t="s">
        <v>34</v>
      </c>
      <c r="AX236" s="13" t="s">
        <v>76</v>
      </c>
      <c r="AY236" s="202" t="s">
        <v>129</v>
      </c>
    </row>
    <row r="237" spans="2:65" s="1" customFormat="1" ht="14.45" customHeight="1">
      <c r="B237" s="180"/>
      <c r="C237" s="225" t="s">
        <v>385</v>
      </c>
      <c r="D237" s="225" t="s">
        <v>195</v>
      </c>
      <c r="E237" s="226" t="s">
        <v>386</v>
      </c>
      <c r="F237" s="227" t="s">
        <v>387</v>
      </c>
      <c r="G237" s="228" t="s">
        <v>297</v>
      </c>
      <c r="H237" s="229">
        <v>15</v>
      </c>
      <c r="I237" s="230"/>
      <c r="J237" s="231">
        <f>ROUND(I237*H237,2)</f>
        <v>0</v>
      </c>
      <c r="K237" s="227" t="s">
        <v>135</v>
      </c>
      <c r="L237" s="232"/>
      <c r="M237" s="233" t="s">
        <v>5</v>
      </c>
      <c r="N237" s="234" t="s">
        <v>41</v>
      </c>
      <c r="O237" s="42"/>
      <c r="P237" s="190">
        <f>O237*H237</f>
        <v>0</v>
      </c>
      <c r="Q237" s="190">
        <v>0.00514</v>
      </c>
      <c r="R237" s="190">
        <f>Q237*H237</f>
        <v>0.07709999999999999</v>
      </c>
      <c r="S237" s="190">
        <v>0</v>
      </c>
      <c r="T237" s="191">
        <f>S237*H237</f>
        <v>0</v>
      </c>
      <c r="AR237" s="24" t="s">
        <v>170</v>
      </c>
      <c r="AT237" s="24" t="s">
        <v>195</v>
      </c>
      <c r="AU237" s="24" t="s">
        <v>78</v>
      </c>
      <c r="AY237" s="24" t="s">
        <v>129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4" t="s">
        <v>76</v>
      </c>
      <c r="BK237" s="192">
        <f>ROUND(I237*H237,2)</f>
        <v>0</v>
      </c>
      <c r="BL237" s="24" t="s">
        <v>136</v>
      </c>
      <c r="BM237" s="24" t="s">
        <v>388</v>
      </c>
    </row>
    <row r="238" spans="2:65" s="1" customFormat="1" ht="22.9" customHeight="1">
      <c r="B238" s="180"/>
      <c r="C238" s="181" t="s">
        <v>389</v>
      </c>
      <c r="D238" s="181" t="s">
        <v>131</v>
      </c>
      <c r="E238" s="182" t="s">
        <v>390</v>
      </c>
      <c r="F238" s="183" t="s">
        <v>391</v>
      </c>
      <c r="G238" s="184" t="s">
        <v>392</v>
      </c>
      <c r="H238" s="185">
        <v>4</v>
      </c>
      <c r="I238" s="186"/>
      <c r="J238" s="187">
        <f>ROUND(I238*H238,2)</f>
        <v>0</v>
      </c>
      <c r="K238" s="183" t="s">
        <v>135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0.05803</v>
      </c>
      <c r="R238" s="190">
        <f>Q238*H238</f>
        <v>0.23212</v>
      </c>
      <c r="S238" s="190">
        <v>0</v>
      </c>
      <c r="T238" s="191">
        <f>S238*H238</f>
        <v>0</v>
      </c>
      <c r="AR238" s="24" t="s">
        <v>136</v>
      </c>
      <c r="AT238" s="24" t="s">
        <v>131</v>
      </c>
      <c r="AU238" s="24" t="s">
        <v>78</v>
      </c>
      <c r="AY238" s="24" t="s">
        <v>129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4" t="s">
        <v>76</v>
      </c>
      <c r="BK238" s="192">
        <f>ROUND(I238*H238,2)</f>
        <v>0</v>
      </c>
      <c r="BL238" s="24" t="s">
        <v>136</v>
      </c>
      <c r="BM238" s="24" t="s">
        <v>393</v>
      </c>
    </row>
    <row r="239" spans="2:51" s="12" customFormat="1" ht="13.5">
      <c r="B239" s="193"/>
      <c r="D239" s="194" t="s">
        <v>138</v>
      </c>
      <c r="E239" s="195" t="s">
        <v>5</v>
      </c>
      <c r="F239" s="196" t="s">
        <v>394</v>
      </c>
      <c r="H239" s="195" t="s">
        <v>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5" t="s">
        <v>138</v>
      </c>
      <c r="AU239" s="195" t="s">
        <v>78</v>
      </c>
      <c r="AV239" s="12" t="s">
        <v>76</v>
      </c>
      <c r="AW239" s="12" t="s">
        <v>34</v>
      </c>
      <c r="AX239" s="12" t="s">
        <v>70</v>
      </c>
      <c r="AY239" s="195" t="s">
        <v>129</v>
      </c>
    </row>
    <row r="240" spans="2:51" s="13" customFormat="1" ht="13.5">
      <c r="B240" s="201"/>
      <c r="D240" s="194" t="s">
        <v>138</v>
      </c>
      <c r="E240" s="202" t="s">
        <v>5</v>
      </c>
      <c r="F240" s="203" t="s">
        <v>136</v>
      </c>
      <c r="H240" s="204">
        <v>4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138</v>
      </c>
      <c r="AU240" s="202" t="s">
        <v>78</v>
      </c>
      <c r="AV240" s="13" t="s">
        <v>78</v>
      </c>
      <c r="AW240" s="13" t="s">
        <v>34</v>
      </c>
      <c r="AX240" s="13" t="s">
        <v>76</v>
      </c>
      <c r="AY240" s="202" t="s">
        <v>129</v>
      </c>
    </row>
    <row r="241" spans="2:65" s="1" customFormat="1" ht="22.9" customHeight="1">
      <c r="B241" s="180"/>
      <c r="C241" s="181" t="s">
        <v>395</v>
      </c>
      <c r="D241" s="181" t="s">
        <v>131</v>
      </c>
      <c r="E241" s="182" t="s">
        <v>396</v>
      </c>
      <c r="F241" s="183" t="s">
        <v>397</v>
      </c>
      <c r="G241" s="184" t="s">
        <v>392</v>
      </c>
      <c r="H241" s="185">
        <v>4</v>
      </c>
      <c r="I241" s="186"/>
      <c r="J241" s="187">
        <f>ROUND(I241*H241,2)</f>
        <v>0</v>
      </c>
      <c r="K241" s="183" t="s">
        <v>135</v>
      </c>
      <c r="L241" s="41"/>
      <c r="M241" s="188" t="s">
        <v>5</v>
      </c>
      <c r="N241" s="189" t="s">
        <v>41</v>
      </c>
      <c r="O241" s="42"/>
      <c r="P241" s="190">
        <f>O241*H241</f>
        <v>0</v>
      </c>
      <c r="Q241" s="190">
        <v>0.01136</v>
      </c>
      <c r="R241" s="190">
        <f>Q241*H241</f>
        <v>0.04544</v>
      </c>
      <c r="S241" s="190">
        <v>0</v>
      </c>
      <c r="T241" s="191">
        <f>S241*H241</f>
        <v>0</v>
      </c>
      <c r="AR241" s="24" t="s">
        <v>136</v>
      </c>
      <c r="AT241" s="24" t="s">
        <v>131</v>
      </c>
      <c r="AU241" s="24" t="s">
        <v>78</v>
      </c>
      <c r="AY241" s="24" t="s">
        <v>129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76</v>
      </c>
      <c r="BK241" s="192">
        <f>ROUND(I241*H241,2)</f>
        <v>0</v>
      </c>
      <c r="BL241" s="24" t="s">
        <v>136</v>
      </c>
      <c r="BM241" s="24" t="s">
        <v>398</v>
      </c>
    </row>
    <row r="242" spans="2:65" s="1" customFormat="1" ht="22.9" customHeight="1">
      <c r="B242" s="180"/>
      <c r="C242" s="181" t="s">
        <v>399</v>
      </c>
      <c r="D242" s="181" t="s">
        <v>131</v>
      </c>
      <c r="E242" s="182" t="s">
        <v>400</v>
      </c>
      <c r="F242" s="183" t="s">
        <v>401</v>
      </c>
      <c r="G242" s="184" t="s">
        <v>392</v>
      </c>
      <c r="H242" s="185">
        <v>4</v>
      </c>
      <c r="I242" s="186"/>
      <c r="J242" s="187">
        <f>ROUND(I242*H242,2)</f>
        <v>0</v>
      </c>
      <c r="K242" s="183" t="s">
        <v>135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4" t="s">
        <v>136</v>
      </c>
      <c r="AT242" s="24" t="s">
        <v>131</v>
      </c>
      <c r="AU242" s="24" t="s">
        <v>78</v>
      </c>
      <c r="AY242" s="24" t="s">
        <v>129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4" t="s">
        <v>76</v>
      </c>
      <c r="BK242" s="192">
        <f>ROUND(I242*H242,2)</f>
        <v>0</v>
      </c>
      <c r="BL242" s="24" t="s">
        <v>136</v>
      </c>
      <c r="BM242" s="24" t="s">
        <v>402</v>
      </c>
    </row>
    <row r="243" spans="2:65" s="1" customFormat="1" ht="22.9" customHeight="1">
      <c r="B243" s="180"/>
      <c r="C243" s="181" t="s">
        <v>403</v>
      </c>
      <c r="D243" s="181" t="s">
        <v>131</v>
      </c>
      <c r="E243" s="182" t="s">
        <v>404</v>
      </c>
      <c r="F243" s="183" t="s">
        <v>405</v>
      </c>
      <c r="G243" s="184" t="s">
        <v>392</v>
      </c>
      <c r="H243" s="185">
        <v>4</v>
      </c>
      <c r="I243" s="186"/>
      <c r="J243" s="187">
        <f>ROUND(I243*H243,2)</f>
        <v>0</v>
      </c>
      <c r="K243" s="183" t="s">
        <v>135</v>
      </c>
      <c r="L243" s="41"/>
      <c r="M243" s="188" t="s">
        <v>5</v>
      </c>
      <c r="N243" s="189" t="s">
        <v>41</v>
      </c>
      <c r="O243" s="42"/>
      <c r="P243" s="190">
        <f>O243*H243</f>
        <v>0</v>
      </c>
      <c r="Q243" s="190">
        <v>0.03535</v>
      </c>
      <c r="R243" s="190">
        <f>Q243*H243</f>
        <v>0.1414</v>
      </c>
      <c r="S243" s="190">
        <v>0</v>
      </c>
      <c r="T243" s="191">
        <f>S243*H243</f>
        <v>0</v>
      </c>
      <c r="AR243" s="24" t="s">
        <v>136</v>
      </c>
      <c r="AT243" s="24" t="s">
        <v>131</v>
      </c>
      <c r="AU243" s="24" t="s">
        <v>78</v>
      </c>
      <c r="AY243" s="24" t="s">
        <v>129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4" t="s">
        <v>76</v>
      </c>
      <c r="BK243" s="192">
        <f>ROUND(I243*H243,2)</f>
        <v>0</v>
      </c>
      <c r="BL243" s="24" t="s">
        <v>136</v>
      </c>
      <c r="BM243" s="24" t="s">
        <v>406</v>
      </c>
    </row>
    <row r="244" spans="2:51" s="12" customFormat="1" ht="13.5">
      <c r="B244" s="193"/>
      <c r="D244" s="194" t="s">
        <v>138</v>
      </c>
      <c r="E244" s="195" t="s">
        <v>5</v>
      </c>
      <c r="F244" s="196" t="s">
        <v>394</v>
      </c>
      <c r="H244" s="195" t="s">
        <v>5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5" t="s">
        <v>138</v>
      </c>
      <c r="AU244" s="195" t="s">
        <v>78</v>
      </c>
      <c r="AV244" s="12" t="s">
        <v>76</v>
      </c>
      <c r="AW244" s="12" t="s">
        <v>34</v>
      </c>
      <c r="AX244" s="12" t="s">
        <v>70</v>
      </c>
      <c r="AY244" s="195" t="s">
        <v>129</v>
      </c>
    </row>
    <row r="245" spans="2:51" s="13" customFormat="1" ht="13.5">
      <c r="B245" s="201"/>
      <c r="D245" s="194" t="s">
        <v>138</v>
      </c>
      <c r="E245" s="202" t="s">
        <v>5</v>
      </c>
      <c r="F245" s="203" t="s">
        <v>136</v>
      </c>
      <c r="H245" s="204">
        <v>4</v>
      </c>
      <c r="I245" s="205"/>
      <c r="L245" s="201"/>
      <c r="M245" s="206"/>
      <c r="N245" s="207"/>
      <c r="O245" s="207"/>
      <c r="P245" s="207"/>
      <c r="Q245" s="207"/>
      <c r="R245" s="207"/>
      <c r="S245" s="207"/>
      <c r="T245" s="208"/>
      <c r="AT245" s="202" t="s">
        <v>138</v>
      </c>
      <c r="AU245" s="202" t="s">
        <v>78</v>
      </c>
      <c r="AV245" s="13" t="s">
        <v>78</v>
      </c>
      <c r="AW245" s="13" t="s">
        <v>34</v>
      </c>
      <c r="AX245" s="13" t="s">
        <v>76</v>
      </c>
      <c r="AY245" s="202" t="s">
        <v>129</v>
      </c>
    </row>
    <row r="246" spans="2:65" s="1" customFormat="1" ht="14.45" customHeight="1">
      <c r="B246" s="180"/>
      <c r="C246" s="181" t="s">
        <v>407</v>
      </c>
      <c r="D246" s="181" t="s">
        <v>131</v>
      </c>
      <c r="E246" s="182" t="s">
        <v>408</v>
      </c>
      <c r="F246" s="183" t="s">
        <v>409</v>
      </c>
      <c r="G246" s="184" t="s">
        <v>392</v>
      </c>
      <c r="H246" s="185">
        <v>1</v>
      </c>
      <c r="I246" s="186"/>
      <c r="J246" s="187">
        <f>ROUND(I246*H246,2)</f>
        <v>0</v>
      </c>
      <c r="K246" s="183" t="s">
        <v>5</v>
      </c>
      <c r="L246" s="41"/>
      <c r="M246" s="188" t="s">
        <v>5</v>
      </c>
      <c r="N246" s="189" t="s">
        <v>41</v>
      </c>
      <c r="O246" s="42"/>
      <c r="P246" s="190">
        <f>O246*H246</f>
        <v>0</v>
      </c>
      <c r="Q246" s="190">
        <v>2.61488</v>
      </c>
      <c r="R246" s="190">
        <f>Q246*H246</f>
        <v>2.61488</v>
      </c>
      <c r="S246" s="190">
        <v>0</v>
      </c>
      <c r="T246" s="191">
        <f>S246*H246</f>
        <v>0</v>
      </c>
      <c r="AR246" s="24" t="s">
        <v>136</v>
      </c>
      <c r="AT246" s="24" t="s">
        <v>131</v>
      </c>
      <c r="AU246" s="24" t="s">
        <v>78</v>
      </c>
      <c r="AY246" s="24" t="s">
        <v>129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4" t="s">
        <v>76</v>
      </c>
      <c r="BK246" s="192">
        <f>ROUND(I246*H246,2)</f>
        <v>0</v>
      </c>
      <c r="BL246" s="24" t="s">
        <v>136</v>
      </c>
      <c r="BM246" s="24" t="s">
        <v>410</v>
      </c>
    </row>
    <row r="247" spans="2:51" s="12" customFormat="1" ht="13.5">
      <c r="B247" s="193"/>
      <c r="D247" s="194" t="s">
        <v>138</v>
      </c>
      <c r="E247" s="195" t="s">
        <v>5</v>
      </c>
      <c r="F247" s="196" t="s">
        <v>305</v>
      </c>
      <c r="H247" s="195" t="s">
        <v>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5" t="s">
        <v>138</v>
      </c>
      <c r="AU247" s="195" t="s">
        <v>78</v>
      </c>
      <c r="AV247" s="12" t="s">
        <v>76</v>
      </c>
      <c r="AW247" s="12" t="s">
        <v>34</v>
      </c>
      <c r="AX247" s="12" t="s">
        <v>70</v>
      </c>
      <c r="AY247" s="195" t="s">
        <v>129</v>
      </c>
    </row>
    <row r="248" spans="2:51" s="13" customFormat="1" ht="13.5">
      <c r="B248" s="201"/>
      <c r="D248" s="194" t="s">
        <v>138</v>
      </c>
      <c r="E248" s="202" t="s">
        <v>5</v>
      </c>
      <c r="F248" s="203" t="s">
        <v>76</v>
      </c>
      <c r="H248" s="204">
        <v>1</v>
      </c>
      <c r="I248" s="205"/>
      <c r="L248" s="201"/>
      <c r="M248" s="206"/>
      <c r="N248" s="207"/>
      <c r="O248" s="207"/>
      <c r="P248" s="207"/>
      <c r="Q248" s="207"/>
      <c r="R248" s="207"/>
      <c r="S248" s="207"/>
      <c r="T248" s="208"/>
      <c r="AT248" s="202" t="s">
        <v>138</v>
      </c>
      <c r="AU248" s="202" t="s">
        <v>78</v>
      </c>
      <c r="AV248" s="13" t="s">
        <v>78</v>
      </c>
      <c r="AW248" s="13" t="s">
        <v>34</v>
      </c>
      <c r="AX248" s="13" t="s">
        <v>76</v>
      </c>
      <c r="AY248" s="202" t="s">
        <v>129</v>
      </c>
    </row>
    <row r="249" spans="2:51" s="12" customFormat="1" ht="27">
      <c r="B249" s="193"/>
      <c r="D249" s="194" t="s">
        <v>138</v>
      </c>
      <c r="E249" s="195" t="s">
        <v>5</v>
      </c>
      <c r="F249" s="196" t="s">
        <v>411</v>
      </c>
      <c r="H249" s="195" t="s">
        <v>5</v>
      </c>
      <c r="I249" s="197"/>
      <c r="L249" s="193"/>
      <c r="M249" s="198"/>
      <c r="N249" s="199"/>
      <c r="O249" s="199"/>
      <c r="P249" s="199"/>
      <c r="Q249" s="199"/>
      <c r="R249" s="199"/>
      <c r="S249" s="199"/>
      <c r="T249" s="200"/>
      <c r="AT249" s="195" t="s">
        <v>138</v>
      </c>
      <c r="AU249" s="195" t="s">
        <v>78</v>
      </c>
      <c r="AV249" s="12" t="s">
        <v>76</v>
      </c>
      <c r="AW249" s="12" t="s">
        <v>34</v>
      </c>
      <c r="AX249" s="12" t="s">
        <v>70</v>
      </c>
      <c r="AY249" s="195" t="s">
        <v>129</v>
      </c>
    </row>
    <row r="250" spans="2:51" s="12" customFormat="1" ht="13.5">
      <c r="B250" s="193"/>
      <c r="D250" s="194" t="s">
        <v>138</v>
      </c>
      <c r="E250" s="195" t="s">
        <v>5</v>
      </c>
      <c r="F250" s="196" t="s">
        <v>412</v>
      </c>
      <c r="H250" s="195" t="s">
        <v>5</v>
      </c>
      <c r="I250" s="197"/>
      <c r="L250" s="193"/>
      <c r="M250" s="198"/>
      <c r="N250" s="199"/>
      <c r="O250" s="199"/>
      <c r="P250" s="199"/>
      <c r="Q250" s="199"/>
      <c r="R250" s="199"/>
      <c r="S250" s="199"/>
      <c r="T250" s="200"/>
      <c r="AT250" s="195" t="s">
        <v>138</v>
      </c>
      <c r="AU250" s="195" t="s">
        <v>78</v>
      </c>
      <c r="AV250" s="12" t="s">
        <v>76</v>
      </c>
      <c r="AW250" s="12" t="s">
        <v>34</v>
      </c>
      <c r="AX250" s="12" t="s">
        <v>70</v>
      </c>
      <c r="AY250" s="195" t="s">
        <v>129</v>
      </c>
    </row>
    <row r="251" spans="2:51" s="12" customFormat="1" ht="13.5">
      <c r="B251" s="193"/>
      <c r="D251" s="194" t="s">
        <v>138</v>
      </c>
      <c r="E251" s="195" t="s">
        <v>5</v>
      </c>
      <c r="F251" s="196" t="s">
        <v>413</v>
      </c>
      <c r="H251" s="195" t="s">
        <v>5</v>
      </c>
      <c r="I251" s="197"/>
      <c r="L251" s="193"/>
      <c r="M251" s="198"/>
      <c r="N251" s="199"/>
      <c r="O251" s="199"/>
      <c r="P251" s="199"/>
      <c r="Q251" s="199"/>
      <c r="R251" s="199"/>
      <c r="S251" s="199"/>
      <c r="T251" s="200"/>
      <c r="AT251" s="195" t="s">
        <v>138</v>
      </c>
      <c r="AU251" s="195" t="s">
        <v>78</v>
      </c>
      <c r="AV251" s="12" t="s">
        <v>76</v>
      </c>
      <c r="AW251" s="12" t="s">
        <v>34</v>
      </c>
      <c r="AX251" s="12" t="s">
        <v>70</v>
      </c>
      <c r="AY251" s="195" t="s">
        <v>129</v>
      </c>
    </row>
    <row r="252" spans="2:63" s="11" customFormat="1" ht="29.85" customHeight="1">
      <c r="B252" s="167"/>
      <c r="D252" s="168" t="s">
        <v>69</v>
      </c>
      <c r="E252" s="178" t="s">
        <v>174</v>
      </c>
      <c r="F252" s="178" t="s">
        <v>414</v>
      </c>
      <c r="I252" s="170"/>
      <c r="J252" s="179">
        <f>BK252</f>
        <v>0</v>
      </c>
      <c r="L252" s="167"/>
      <c r="M252" s="172"/>
      <c r="N252" s="173"/>
      <c r="O252" s="173"/>
      <c r="P252" s="174">
        <f>SUM(P253:P314)</f>
        <v>0</v>
      </c>
      <c r="Q252" s="173"/>
      <c r="R252" s="174">
        <f>SUM(R253:R314)</f>
        <v>191.61853720000002</v>
      </c>
      <c r="S252" s="173"/>
      <c r="T252" s="175">
        <f>SUM(T253:T314)</f>
        <v>0</v>
      </c>
      <c r="AR252" s="168" t="s">
        <v>76</v>
      </c>
      <c r="AT252" s="176" t="s">
        <v>69</v>
      </c>
      <c r="AU252" s="176" t="s">
        <v>76</v>
      </c>
      <c r="AY252" s="168" t="s">
        <v>129</v>
      </c>
      <c r="BK252" s="177">
        <f>SUM(BK253:BK314)</f>
        <v>0</v>
      </c>
    </row>
    <row r="253" spans="2:65" s="1" customFormat="1" ht="22.9" customHeight="1">
      <c r="B253" s="180"/>
      <c r="C253" s="181" t="s">
        <v>415</v>
      </c>
      <c r="D253" s="181" t="s">
        <v>131</v>
      </c>
      <c r="E253" s="182" t="s">
        <v>416</v>
      </c>
      <c r="F253" s="183" t="s">
        <v>417</v>
      </c>
      <c r="G253" s="184" t="s">
        <v>392</v>
      </c>
      <c r="H253" s="185">
        <v>2</v>
      </c>
      <c r="I253" s="186"/>
      <c r="J253" s="187">
        <f>ROUND(I253*H253,2)</f>
        <v>0</v>
      </c>
      <c r="K253" s="183" t="s">
        <v>135</v>
      </c>
      <c r="L253" s="41"/>
      <c r="M253" s="188" t="s">
        <v>5</v>
      </c>
      <c r="N253" s="189" t="s">
        <v>41</v>
      </c>
      <c r="O253" s="4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24" t="s">
        <v>136</v>
      </c>
      <c r="AT253" s="24" t="s">
        <v>131</v>
      </c>
      <c r="AU253" s="24" t="s">
        <v>78</v>
      </c>
      <c r="AY253" s="24" t="s">
        <v>129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4" t="s">
        <v>76</v>
      </c>
      <c r="BK253" s="192">
        <f>ROUND(I253*H253,2)</f>
        <v>0</v>
      </c>
      <c r="BL253" s="24" t="s">
        <v>136</v>
      </c>
      <c r="BM253" s="24" t="s">
        <v>418</v>
      </c>
    </row>
    <row r="254" spans="2:51" s="12" customFormat="1" ht="13.5">
      <c r="B254" s="193"/>
      <c r="D254" s="194" t="s">
        <v>138</v>
      </c>
      <c r="E254" s="195" t="s">
        <v>5</v>
      </c>
      <c r="F254" s="196" t="s">
        <v>419</v>
      </c>
      <c r="H254" s="195" t="s">
        <v>5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5" t="s">
        <v>138</v>
      </c>
      <c r="AU254" s="195" t="s">
        <v>78</v>
      </c>
      <c r="AV254" s="12" t="s">
        <v>76</v>
      </c>
      <c r="AW254" s="12" t="s">
        <v>34</v>
      </c>
      <c r="AX254" s="12" t="s">
        <v>70</v>
      </c>
      <c r="AY254" s="195" t="s">
        <v>129</v>
      </c>
    </row>
    <row r="255" spans="2:51" s="13" customFormat="1" ht="13.5">
      <c r="B255" s="201"/>
      <c r="D255" s="194" t="s">
        <v>138</v>
      </c>
      <c r="E255" s="202" t="s">
        <v>5</v>
      </c>
      <c r="F255" s="203" t="s">
        <v>420</v>
      </c>
      <c r="H255" s="204">
        <v>2</v>
      </c>
      <c r="I255" s="205"/>
      <c r="L255" s="201"/>
      <c r="M255" s="206"/>
      <c r="N255" s="207"/>
      <c r="O255" s="207"/>
      <c r="P255" s="207"/>
      <c r="Q255" s="207"/>
      <c r="R255" s="207"/>
      <c r="S255" s="207"/>
      <c r="T255" s="208"/>
      <c r="AT255" s="202" t="s">
        <v>138</v>
      </c>
      <c r="AU255" s="202" t="s">
        <v>78</v>
      </c>
      <c r="AV255" s="13" t="s">
        <v>78</v>
      </c>
      <c r="AW255" s="13" t="s">
        <v>34</v>
      </c>
      <c r="AX255" s="13" t="s">
        <v>76</v>
      </c>
      <c r="AY255" s="202" t="s">
        <v>129</v>
      </c>
    </row>
    <row r="256" spans="2:65" s="1" customFormat="1" ht="14.45" customHeight="1">
      <c r="B256" s="180"/>
      <c r="C256" s="225" t="s">
        <v>421</v>
      </c>
      <c r="D256" s="225" t="s">
        <v>195</v>
      </c>
      <c r="E256" s="226" t="s">
        <v>422</v>
      </c>
      <c r="F256" s="227" t="s">
        <v>423</v>
      </c>
      <c r="G256" s="228" t="s">
        <v>392</v>
      </c>
      <c r="H256" s="229">
        <v>2</v>
      </c>
      <c r="I256" s="230"/>
      <c r="J256" s="231">
        <f>ROUND(I256*H256,2)</f>
        <v>0</v>
      </c>
      <c r="K256" s="227" t="s">
        <v>135</v>
      </c>
      <c r="L256" s="232"/>
      <c r="M256" s="233" t="s">
        <v>5</v>
      </c>
      <c r="N256" s="234" t="s">
        <v>41</v>
      </c>
      <c r="O256" s="42"/>
      <c r="P256" s="190">
        <f>O256*H256</f>
        <v>0</v>
      </c>
      <c r="Q256" s="190">
        <v>0.0021</v>
      </c>
      <c r="R256" s="190">
        <f>Q256*H256</f>
        <v>0.0042</v>
      </c>
      <c r="S256" s="190">
        <v>0</v>
      </c>
      <c r="T256" s="191">
        <f>S256*H256</f>
        <v>0</v>
      </c>
      <c r="AR256" s="24" t="s">
        <v>170</v>
      </c>
      <c r="AT256" s="24" t="s">
        <v>195</v>
      </c>
      <c r="AU256" s="24" t="s">
        <v>78</v>
      </c>
      <c r="AY256" s="24" t="s">
        <v>129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4" t="s">
        <v>76</v>
      </c>
      <c r="BK256" s="192">
        <f>ROUND(I256*H256,2)</f>
        <v>0</v>
      </c>
      <c r="BL256" s="24" t="s">
        <v>136</v>
      </c>
      <c r="BM256" s="24" t="s">
        <v>424</v>
      </c>
    </row>
    <row r="257" spans="2:65" s="1" customFormat="1" ht="22.9" customHeight="1">
      <c r="B257" s="180"/>
      <c r="C257" s="181" t="s">
        <v>425</v>
      </c>
      <c r="D257" s="181" t="s">
        <v>131</v>
      </c>
      <c r="E257" s="182" t="s">
        <v>426</v>
      </c>
      <c r="F257" s="183" t="s">
        <v>427</v>
      </c>
      <c r="G257" s="184" t="s">
        <v>392</v>
      </c>
      <c r="H257" s="185">
        <v>10</v>
      </c>
      <c r="I257" s="186"/>
      <c r="J257" s="187">
        <f>ROUND(I257*H257,2)</f>
        <v>0</v>
      </c>
      <c r="K257" s="183" t="s">
        <v>135</v>
      </c>
      <c r="L257" s="41"/>
      <c r="M257" s="188" t="s">
        <v>5</v>
      </c>
      <c r="N257" s="189" t="s">
        <v>41</v>
      </c>
      <c r="O257" s="42"/>
      <c r="P257" s="190">
        <f>O257*H257</f>
        <v>0</v>
      </c>
      <c r="Q257" s="190">
        <v>0.0007</v>
      </c>
      <c r="R257" s="190">
        <f>Q257*H257</f>
        <v>0.007</v>
      </c>
      <c r="S257" s="190">
        <v>0</v>
      </c>
      <c r="T257" s="191">
        <f>S257*H257</f>
        <v>0</v>
      </c>
      <c r="AR257" s="24" t="s">
        <v>136</v>
      </c>
      <c r="AT257" s="24" t="s">
        <v>131</v>
      </c>
      <c r="AU257" s="24" t="s">
        <v>78</v>
      </c>
      <c r="AY257" s="24" t="s">
        <v>129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24" t="s">
        <v>76</v>
      </c>
      <c r="BK257" s="192">
        <f>ROUND(I257*H257,2)</f>
        <v>0</v>
      </c>
      <c r="BL257" s="24" t="s">
        <v>136</v>
      </c>
      <c r="BM257" s="24" t="s">
        <v>428</v>
      </c>
    </row>
    <row r="258" spans="2:51" s="12" customFormat="1" ht="13.5">
      <c r="B258" s="193"/>
      <c r="D258" s="194" t="s">
        <v>138</v>
      </c>
      <c r="E258" s="195" t="s">
        <v>5</v>
      </c>
      <c r="F258" s="196" t="s">
        <v>419</v>
      </c>
      <c r="H258" s="195" t="s">
        <v>5</v>
      </c>
      <c r="I258" s="197"/>
      <c r="L258" s="193"/>
      <c r="M258" s="198"/>
      <c r="N258" s="199"/>
      <c r="O258" s="199"/>
      <c r="P258" s="199"/>
      <c r="Q258" s="199"/>
      <c r="R258" s="199"/>
      <c r="S258" s="199"/>
      <c r="T258" s="200"/>
      <c r="AT258" s="195" t="s">
        <v>138</v>
      </c>
      <c r="AU258" s="195" t="s">
        <v>78</v>
      </c>
      <c r="AV258" s="12" t="s">
        <v>76</v>
      </c>
      <c r="AW258" s="12" t="s">
        <v>34</v>
      </c>
      <c r="AX258" s="12" t="s">
        <v>70</v>
      </c>
      <c r="AY258" s="195" t="s">
        <v>129</v>
      </c>
    </row>
    <row r="259" spans="2:51" s="13" customFormat="1" ht="13.5">
      <c r="B259" s="201"/>
      <c r="D259" s="194" t="s">
        <v>138</v>
      </c>
      <c r="E259" s="202" t="s">
        <v>5</v>
      </c>
      <c r="F259" s="203" t="s">
        <v>184</v>
      </c>
      <c r="H259" s="204">
        <v>10</v>
      </c>
      <c r="I259" s="205"/>
      <c r="L259" s="201"/>
      <c r="M259" s="206"/>
      <c r="N259" s="207"/>
      <c r="O259" s="207"/>
      <c r="P259" s="207"/>
      <c r="Q259" s="207"/>
      <c r="R259" s="207"/>
      <c r="S259" s="207"/>
      <c r="T259" s="208"/>
      <c r="AT259" s="202" t="s">
        <v>138</v>
      </c>
      <c r="AU259" s="202" t="s">
        <v>78</v>
      </c>
      <c r="AV259" s="13" t="s">
        <v>78</v>
      </c>
      <c r="AW259" s="13" t="s">
        <v>34</v>
      </c>
      <c r="AX259" s="13" t="s">
        <v>76</v>
      </c>
      <c r="AY259" s="202" t="s">
        <v>129</v>
      </c>
    </row>
    <row r="260" spans="2:65" s="1" customFormat="1" ht="14.45" customHeight="1">
      <c r="B260" s="180"/>
      <c r="C260" s="225" t="s">
        <v>429</v>
      </c>
      <c r="D260" s="225" t="s">
        <v>195</v>
      </c>
      <c r="E260" s="226" t="s">
        <v>430</v>
      </c>
      <c r="F260" s="227" t="s">
        <v>431</v>
      </c>
      <c r="G260" s="228" t="s">
        <v>392</v>
      </c>
      <c r="H260" s="229">
        <v>2</v>
      </c>
      <c r="I260" s="230"/>
      <c r="J260" s="231">
        <f>ROUND(I260*H260,2)</f>
        <v>0</v>
      </c>
      <c r="K260" s="227" t="s">
        <v>5</v>
      </c>
      <c r="L260" s="232"/>
      <c r="M260" s="233" t="s">
        <v>5</v>
      </c>
      <c r="N260" s="234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4" t="s">
        <v>170</v>
      </c>
      <c r="AT260" s="24" t="s">
        <v>195</v>
      </c>
      <c r="AU260" s="24" t="s">
        <v>78</v>
      </c>
      <c r="AY260" s="24" t="s">
        <v>129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4" t="s">
        <v>76</v>
      </c>
      <c r="BK260" s="192">
        <f>ROUND(I260*H260,2)</f>
        <v>0</v>
      </c>
      <c r="BL260" s="24" t="s">
        <v>136</v>
      </c>
      <c r="BM260" s="24" t="s">
        <v>432</v>
      </c>
    </row>
    <row r="261" spans="2:65" s="1" customFormat="1" ht="14.45" customHeight="1">
      <c r="B261" s="180"/>
      <c r="C261" s="225" t="s">
        <v>433</v>
      </c>
      <c r="D261" s="225" t="s">
        <v>195</v>
      </c>
      <c r="E261" s="226" t="s">
        <v>434</v>
      </c>
      <c r="F261" s="227" t="s">
        <v>435</v>
      </c>
      <c r="G261" s="228" t="s">
        <v>392</v>
      </c>
      <c r="H261" s="229">
        <v>4</v>
      </c>
      <c r="I261" s="230"/>
      <c r="J261" s="231">
        <f>ROUND(I261*H261,2)</f>
        <v>0</v>
      </c>
      <c r="K261" s="227" t="s">
        <v>5</v>
      </c>
      <c r="L261" s="232"/>
      <c r="M261" s="233" t="s">
        <v>5</v>
      </c>
      <c r="N261" s="234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4" t="s">
        <v>170</v>
      </c>
      <c r="AT261" s="24" t="s">
        <v>195</v>
      </c>
      <c r="AU261" s="24" t="s">
        <v>78</v>
      </c>
      <c r="AY261" s="24" t="s">
        <v>129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4" t="s">
        <v>76</v>
      </c>
      <c r="BK261" s="192">
        <f>ROUND(I261*H261,2)</f>
        <v>0</v>
      </c>
      <c r="BL261" s="24" t="s">
        <v>136</v>
      </c>
      <c r="BM261" s="24" t="s">
        <v>436</v>
      </c>
    </row>
    <row r="262" spans="2:51" s="13" customFormat="1" ht="13.5">
      <c r="B262" s="201"/>
      <c r="D262" s="194" t="s">
        <v>138</v>
      </c>
      <c r="E262" s="202" t="s">
        <v>5</v>
      </c>
      <c r="F262" s="203" t="s">
        <v>437</v>
      </c>
      <c r="H262" s="204">
        <v>2</v>
      </c>
      <c r="I262" s="205"/>
      <c r="L262" s="201"/>
      <c r="M262" s="206"/>
      <c r="N262" s="207"/>
      <c r="O262" s="207"/>
      <c r="P262" s="207"/>
      <c r="Q262" s="207"/>
      <c r="R262" s="207"/>
      <c r="S262" s="207"/>
      <c r="T262" s="208"/>
      <c r="AT262" s="202" t="s">
        <v>138</v>
      </c>
      <c r="AU262" s="202" t="s">
        <v>78</v>
      </c>
      <c r="AV262" s="13" t="s">
        <v>78</v>
      </c>
      <c r="AW262" s="13" t="s">
        <v>34</v>
      </c>
      <c r="AX262" s="13" t="s">
        <v>70</v>
      </c>
      <c r="AY262" s="202" t="s">
        <v>129</v>
      </c>
    </row>
    <row r="263" spans="2:51" s="13" customFormat="1" ht="13.5">
      <c r="B263" s="201"/>
      <c r="D263" s="194" t="s">
        <v>138</v>
      </c>
      <c r="E263" s="202" t="s">
        <v>5</v>
      </c>
      <c r="F263" s="203" t="s">
        <v>438</v>
      </c>
      <c r="H263" s="204">
        <v>1</v>
      </c>
      <c r="I263" s="205"/>
      <c r="L263" s="201"/>
      <c r="M263" s="206"/>
      <c r="N263" s="207"/>
      <c r="O263" s="207"/>
      <c r="P263" s="207"/>
      <c r="Q263" s="207"/>
      <c r="R263" s="207"/>
      <c r="S263" s="207"/>
      <c r="T263" s="208"/>
      <c r="AT263" s="202" t="s">
        <v>138</v>
      </c>
      <c r="AU263" s="202" t="s">
        <v>78</v>
      </c>
      <c r="AV263" s="13" t="s">
        <v>78</v>
      </c>
      <c r="AW263" s="13" t="s">
        <v>34</v>
      </c>
      <c r="AX263" s="13" t="s">
        <v>70</v>
      </c>
      <c r="AY263" s="202" t="s">
        <v>129</v>
      </c>
    </row>
    <row r="264" spans="2:51" s="13" customFormat="1" ht="13.5">
      <c r="B264" s="201"/>
      <c r="D264" s="194" t="s">
        <v>138</v>
      </c>
      <c r="E264" s="202" t="s">
        <v>5</v>
      </c>
      <c r="F264" s="203" t="s">
        <v>439</v>
      </c>
      <c r="H264" s="204">
        <v>1</v>
      </c>
      <c r="I264" s="205"/>
      <c r="L264" s="201"/>
      <c r="M264" s="206"/>
      <c r="N264" s="207"/>
      <c r="O264" s="207"/>
      <c r="P264" s="207"/>
      <c r="Q264" s="207"/>
      <c r="R264" s="207"/>
      <c r="S264" s="207"/>
      <c r="T264" s="208"/>
      <c r="AT264" s="202" t="s">
        <v>138</v>
      </c>
      <c r="AU264" s="202" t="s">
        <v>78</v>
      </c>
      <c r="AV264" s="13" t="s">
        <v>78</v>
      </c>
      <c r="AW264" s="13" t="s">
        <v>34</v>
      </c>
      <c r="AX264" s="13" t="s">
        <v>70</v>
      </c>
      <c r="AY264" s="202" t="s">
        <v>129</v>
      </c>
    </row>
    <row r="265" spans="2:51" s="14" customFormat="1" ht="13.5">
      <c r="B265" s="209"/>
      <c r="D265" s="194" t="s">
        <v>138</v>
      </c>
      <c r="E265" s="210" t="s">
        <v>5</v>
      </c>
      <c r="F265" s="211" t="s">
        <v>147</v>
      </c>
      <c r="H265" s="212">
        <v>4</v>
      </c>
      <c r="I265" s="213"/>
      <c r="L265" s="209"/>
      <c r="M265" s="214"/>
      <c r="N265" s="215"/>
      <c r="O265" s="215"/>
      <c r="P265" s="215"/>
      <c r="Q265" s="215"/>
      <c r="R265" s="215"/>
      <c r="S265" s="215"/>
      <c r="T265" s="216"/>
      <c r="AT265" s="210" t="s">
        <v>138</v>
      </c>
      <c r="AU265" s="210" t="s">
        <v>78</v>
      </c>
      <c r="AV265" s="14" t="s">
        <v>136</v>
      </c>
      <c r="AW265" s="14" t="s">
        <v>34</v>
      </c>
      <c r="AX265" s="14" t="s">
        <v>76</v>
      </c>
      <c r="AY265" s="210" t="s">
        <v>129</v>
      </c>
    </row>
    <row r="266" spans="2:65" s="1" customFormat="1" ht="14.45" customHeight="1">
      <c r="B266" s="180"/>
      <c r="C266" s="225" t="s">
        <v>440</v>
      </c>
      <c r="D266" s="225" t="s">
        <v>195</v>
      </c>
      <c r="E266" s="226" t="s">
        <v>441</v>
      </c>
      <c r="F266" s="227" t="s">
        <v>442</v>
      </c>
      <c r="G266" s="228" t="s">
        <v>392</v>
      </c>
      <c r="H266" s="229">
        <v>3</v>
      </c>
      <c r="I266" s="230"/>
      <c r="J266" s="231">
        <f>ROUND(I266*H266,2)</f>
        <v>0</v>
      </c>
      <c r="K266" s="227" t="s">
        <v>5</v>
      </c>
      <c r="L266" s="232"/>
      <c r="M266" s="233" t="s">
        <v>5</v>
      </c>
      <c r="N266" s="234" t="s">
        <v>41</v>
      </c>
      <c r="O266" s="4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AR266" s="24" t="s">
        <v>170</v>
      </c>
      <c r="AT266" s="24" t="s">
        <v>195</v>
      </c>
      <c r="AU266" s="24" t="s">
        <v>78</v>
      </c>
      <c r="AY266" s="24" t="s">
        <v>129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4" t="s">
        <v>76</v>
      </c>
      <c r="BK266" s="192">
        <f>ROUND(I266*H266,2)</f>
        <v>0</v>
      </c>
      <c r="BL266" s="24" t="s">
        <v>136</v>
      </c>
      <c r="BM266" s="24" t="s">
        <v>443</v>
      </c>
    </row>
    <row r="267" spans="2:51" s="13" customFormat="1" ht="13.5">
      <c r="B267" s="201"/>
      <c r="D267" s="194" t="s">
        <v>138</v>
      </c>
      <c r="E267" s="202" t="s">
        <v>5</v>
      </c>
      <c r="F267" s="203" t="s">
        <v>444</v>
      </c>
      <c r="H267" s="204">
        <v>2</v>
      </c>
      <c r="I267" s="205"/>
      <c r="L267" s="201"/>
      <c r="M267" s="206"/>
      <c r="N267" s="207"/>
      <c r="O267" s="207"/>
      <c r="P267" s="207"/>
      <c r="Q267" s="207"/>
      <c r="R267" s="207"/>
      <c r="S267" s="207"/>
      <c r="T267" s="208"/>
      <c r="AT267" s="202" t="s">
        <v>138</v>
      </c>
      <c r="AU267" s="202" t="s">
        <v>78</v>
      </c>
      <c r="AV267" s="13" t="s">
        <v>78</v>
      </c>
      <c r="AW267" s="13" t="s">
        <v>34</v>
      </c>
      <c r="AX267" s="13" t="s">
        <v>70</v>
      </c>
      <c r="AY267" s="202" t="s">
        <v>129</v>
      </c>
    </row>
    <row r="268" spans="2:51" s="13" customFormat="1" ht="13.5">
      <c r="B268" s="201"/>
      <c r="D268" s="194" t="s">
        <v>138</v>
      </c>
      <c r="E268" s="202" t="s">
        <v>5</v>
      </c>
      <c r="F268" s="203" t="s">
        <v>445</v>
      </c>
      <c r="H268" s="204">
        <v>1</v>
      </c>
      <c r="I268" s="205"/>
      <c r="L268" s="201"/>
      <c r="M268" s="206"/>
      <c r="N268" s="207"/>
      <c r="O268" s="207"/>
      <c r="P268" s="207"/>
      <c r="Q268" s="207"/>
      <c r="R268" s="207"/>
      <c r="S268" s="207"/>
      <c r="T268" s="208"/>
      <c r="AT268" s="202" t="s">
        <v>138</v>
      </c>
      <c r="AU268" s="202" t="s">
        <v>78</v>
      </c>
      <c r="AV268" s="13" t="s">
        <v>78</v>
      </c>
      <c r="AW268" s="13" t="s">
        <v>34</v>
      </c>
      <c r="AX268" s="13" t="s">
        <v>70</v>
      </c>
      <c r="AY268" s="202" t="s">
        <v>129</v>
      </c>
    </row>
    <row r="269" spans="2:51" s="14" customFormat="1" ht="13.5">
      <c r="B269" s="209"/>
      <c r="D269" s="194" t="s">
        <v>138</v>
      </c>
      <c r="E269" s="210" t="s">
        <v>5</v>
      </c>
      <c r="F269" s="211" t="s">
        <v>147</v>
      </c>
      <c r="H269" s="212">
        <v>3</v>
      </c>
      <c r="I269" s="213"/>
      <c r="L269" s="209"/>
      <c r="M269" s="214"/>
      <c r="N269" s="215"/>
      <c r="O269" s="215"/>
      <c r="P269" s="215"/>
      <c r="Q269" s="215"/>
      <c r="R269" s="215"/>
      <c r="S269" s="215"/>
      <c r="T269" s="216"/>
      <c r="AT269" s="210" t="s">
        <v>138</v>
      </c>
      <c r="AU269" s="210" t="s">
        <v>78</v>
      </c>
      <c r="AV269" s="14" t="s">
        <v>136</v>
      </c>
      <c r="AW269" s="14" t="s">
        <v>34</v>
      </c>
      <c r="AX269" s="14" t="s">
        <v>76</v>
      </c>
      <c r="AY269" s="210" t="s">
        <v>129</v>
      </c>
    </row>
    <row r="270" spans="2:65" s="1" customFormat="1" ht="14.45" customHeight="1">
      <c r="B270" s="180"/>
      <c r="C270" s="225" t="s">
        <v>446</v>
      </c>
      <c r="D270" s="225" t="s">
        <v>195</v>
      </c>
      <c r="E270" s="226" t="s">
        <v>447</v>
      </c>
      <c r="F270" s="227" t="s">
        <v>448</v>
      </c>
      <c r="G270" s="228" t="s">
        <v>392</v>
      </c>
      <c r="H270" s="229">
        <v>1</v>
      </c>
      <c r="I270" s="230"/>
      <c r="J270" s="231">
        <f>ROUND(I270*H270,2)</f>
        <v>0</v>
      </c>
      <c r="K270" s="227" t="s">
        <v>5</v>
      </c>
      <c r="L270" s="232"/>
      <c r="M270" s="233" t="s">
        <v>5</v>
      </c>
      <c r="N270" s="234" t="s">
        <v>41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4" t="s">
        <v>170</v>
      </c>
      <c r="AT270" s="24" t="s">
        <v>195</v>
      </c>
      <c r="AU270" s="24" t="s">
        <v>78</v>
      </c>
      <c r="AY270" s="24" t="s">
        <v>129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4" t="s">
        <v>76</v>
      </c>
      <c r="BK270" s="192">
        <f>ROUND(I270*H270,2)</f>
        <v>0</v>
      </c>
      <c r="BL270" s="24" t="s">
        <v>136</v>
      </c>
      <c r="BM270" s="24" t="s">
        <v>449</v>
      </c>
    </row>
    <row r="271" spans="2:65" s="1" customFormat="1" ht="22.9" customHeight="1">
      <c r="B271" s="180"/>
      <c r="C271" s="181" t="s">
        <v>450</v>
      </c>
      <c r="D271" s="181" t="s">
        <v>131</v>
      </c>
      <c r="E271" s="182" t="s">
        <v>451</v>
      </c>
      <c r="F271" s="183" t="s">
        <v>452</v>
      </c>
      <c r="G271" s="184" t="s">
        <v>392</v>
      </c>
      <c r="H271" s="185">
        <v>7</v>
      </c>
      <c r="I271" s="186"/>
      <c r="J271" s="187">
        <f>ROUND(I271*H271,2)</f>
        <v>0</v>
      </c>
      <c r="K271" s="183" t="s">
        <v>135</v>
      </c>
      <c r="L271" s="41"/>
      <c r="M271" s="188" t="s">
        <v>5</v>
      </c>
      <c r="N271" s="189" t="s">
        <v>41</v>
      </c>
      <c r="O271" s="42"/>
      <c r="P271" s="190">
        <f>O271*H271</f>
        <v>0</v>
      </c>
      <c r="Q271" s="190">
        <v>0.11241</v>
      </c>
      <c r="R271" s="190">
        <f>Q271*H271</f>
        <v>0.78687</v>
      </c>
      <c r="S271" s="190">
        <v>0</v>
      </c>
      <c r="T271" s="191">
        <f>S271*H271</f>
        <v>0</v>
      </c>
      <c r="AR271" s="24" t="s">
        <v>136</v>
      </c>
      <c r="AT271" s="24" t="s">
        <v>131</v>
      </c>
      <c r="AU271" s="24" t="s">
        <v>78</v>
      </c>
      <c r="AY271" s="24" t="s">
        <v>129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24" t="s">
        <v>76</v>
      </c>
      <c r="BK271" s="192">
        <f>ROUND(I271*H271,2)</f>
        <v>0</v>
      </c>
      <c r="BL271" s="24" t="s">
        <v>136</v>
      </c>
      <c r="BM271" s="24" t="s">
        <v>453</v>
      </c>
    </row>
    <row r="272" spans="2:51" s="12" customFormat="1" ht="13.5">
      <c r="B272" s="193"/>
      <c r="D272" s="194" t="s">
        <v>138</v>
      </c>
      <c r="E272" s="195" t="s">
        <v>5</v>
      </c>
      <c r="F272" s="196" t="s">
        <v>419</v>
      </c>
      <c r="H272" s="195" t="s">
        <v>5</v>
      </c>
      <c r="I272" s="197"/>
      <c r="L272" s="193"/>
      <c r="M272" s="198"/>
      <c r="N272" s="199"/>
      <c r="O272" s="199"/>
      <c r="P272" s="199"/>
      <c r="Q272" s="199"/>
      <c r="R272" s="199"/>
      <c r="S272" s="199"/>
      <c r="T272" s="200"/>
      <c r="AT272" s="195" t="s">
        <v>138</v>
      </c>
      <c r="AU272" s="195" t="s">
        <v>78</v>
      </c>
      <c r="AV272" s="12" t="s">
        <v>76</v>
      </c>
      <c r="AW272" s="12" t="s">
        <v>34</v>
      </c>
      <c r="AX272" s="12" t="s">
        <v>70</v>
      </c>
      <c r="AY272" s="195" t="s">
        <v>129</v>
      </c>
    </row>
    <row r="273" spans="2:51" s="13" customFormat="1" ht="13.5">
      <c r="B273" s="201"/>
      <c r="D273" s="194" t="s">
        <v>138</v>
      </c>
      <c r="E273" s="202" t="s">
        <v>5</v>
      </c>
      <c r="F273" s="203" t="s">
        <v>164</v>
      </c>
      <c r="H273" s="204">
        <v>7</v>
      </c>
      <c r="I273" s="205"/>
      <c r="L273" s="201"/>
      <c r="M273" s="206"/>
      <c r="N273" s="207"/>
      <c r="O273" s="207"/>
      <c r="P273" s="207"/>
      <c r="Q273" s="207"/>
      <c r="R273" s="207"/>
      <c r="S273" s="207"/>
      <c r="T273" s="208"/>
      <c r="AT273" s="202" t="s">
        <v>138</v>
      </c>
      <c r="AU273" s="202" t="s">
        <v>78</v>
      </c>
      <c r="AV273" s="13" t="s">
        <v>78</v>
      </c>
      <c r="AW273" s="13" t="s">
        <v>34</v>
      </c>
      <c r="AX273" s="13" t="s">
        <v>76</v>
      </c>
      <c r="AY273" s="202" t="s">
        <v>129</v>
      </c>
    </row>
    <row r="274" spans="2:65" s="1" customFormat="1" ht="14.45" customHeight="1">
      <c r="B274" s="180"/>
      <c r="C274" s="225" t="s">
        <v>454</v>
      </c>
      <c r="D274" s="225" t="s">
        <v>195</v>
      </c>
      <c r="E274" s="226" t="s">
        <v>455</v>
      </c>
      <c r="F274" s="227" t="s">
        <v>456</v>
      </c>
      <c r="G274" s="228" t="s">
        <v>392</v>
      </c>
      <c r="H274" s="229">
        <v>7</v>
      </c>
      <c r="I274" s="230"/>
      <c r="J274" s="231">
        <f>ROUND(I274*H274,2)</f>
        <v>0</v>
      </c>
      <c r="K274" s="227" t="s">
        <v>135</v>
      </c>
      <c r="L274" s="232"/>
      <c r="M274" s="233" t="s">
        <v>5</v>
      </c>
      <c r="N274" s="234" t="s">
        <v>41</v>
      </c>
      <c r="O274" s="42"/>
      <c r="P274" s="190">
        <f>O274*H274</f>
        <v>0</v>
      </c>
      <c r="Q274" s="190">
        <v>0.0061</v>
      </c>
      <c r="R274" s="190">
        <f>Q274*H274</f>
        <v>0.0427</v>
      </c>
      <c r="S274" s="190">
        <v>0</v>
      </c>
      <c r="T274" s="191">
        <f>S274*H274</f>
        <v>0</v>
      </c>
      <c r="AR274" s="24" t="s">
        <v>170</v>
      </c>
      <c r="AT274" s="24" t="s">
        <v>195</v>
      </c>
      <c r="AU274" s="24" t="s">
        <v>78</v>
      </c>
      <c r="AY274" s="24" t="s">
        <v>129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24" t="s">
        <v>76</v>
      </c>
      <c r="BK274" s="192">
        <f>ROUND(I274*H274,2)</f>
        <v>0</v>
      </c>
      <c r="BL274" s="24" t="s">
        <v>136</v>
      </c>
      <c r="BM274" s="24" t="s">
        <v>457</v>
      </c>
    </row>
    <row r="275" spans="2:65" s="1" customFormat="1" ht="22.9" customHeight="1">
      <c r="B275" s="180"/>
      <c r="C275" s="181" t="s">
        <v>458</v>
      </c>
      <c r="D275" s="181" t="s">
        <v>131</v>
      </c>
      <c r="E275" s="182" t="s">
        <v>459</v>
      </c>
      <c r="F275" s="183" t="s">
        <v>460</v>
      </c>
      <c r="G275" s="184" t="s">
        <v>297</v>
      </c>
      <c r="H275" s="185">
        <v>146</v>
      </c>
      <c r="I275" s="186"/>
      <c r="J275" s="187">
        <f>ROUND(I275*H275,2)</f>
        <v>0</v>
      </c>
      <c r="K275" s="183" t="s">
        <v>135</v>
      </c>
      <c r="L275" s="41"/>
      <c r="M275" s="188" t="s">
        <v>5</v>
      </c>
      <c r="N275" s="189" t="s">
        <v>41</v>
      </c>
      <c r="O275" s="42"/>
      <c r="P275" s="190">
        <f>O275*H275</f>
        <v>0</v>
      </c>
      <c r="Q275" s="190">
        <v>8E-05</v>
      </c>
      <c r="R275" s="190">
        <f>Q275*H275</f>
        <v>0.011680000000000001</v>
      </c>
      <c r="S275" s="190">
        <v>0</v>
      </c>
      <c r="T275" s="191">
        <f>S275*H275</f>
        <v>0</v>
      </c>
      <c r="AR275" s="24" t="s">
        <v>136</v>
      </c>
      <c r="AT275" s="24" t="s">
        <v>131</v>
      </c>
      <c r="AU275" s="24" t="s">
        <v>78</v>
      </c>
      <c r="AY275" s="24" t="s">
        <v>129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24" t="s">
        <v>76</v>
      </c>
      <c r="BK275" s="192">
        <f>ROUND(I275*H275,2)</f>
        <v>0</v>
      </c>
      <c r="BL275" s="24" t="s">
        <v>136</v>
      </c>
      <c r="BM275" s="24" t="s">
        <v>461</v>
      </c>
    </row>
    <row r="276" spans="2:51" s="12" customFormat="1" ht="13.5">
      <c r="B276" s="193"/>
      <c r="D276" s="194" t="s">
        <v>138</v>
      </c>
      <c r="E276" s="195" t="s">
        <v>5</v>
      </c>
      <c r="F276" s="196" t="s">
        <v>419</v>
      </c>
      <c r="H276" s="195" t="s">
        <v>5</v>
      </c>
      <c r="I276" s="197"/>
      <c r="L276" s="193"/>
      <c r="M276" s="198"/>
      <c r="N276" s="199"/>
      <c r="O276" s="199"/>
      <c r="P276" s="199"/>
      <c r="Q276" s="199"/>
      <c r="R276" s="199"/>
      <c r="S276" s="199"/>
      <c r="T276" s="200"/>
      <c r="AT276" s="195" t="s">
        <v>138</v>
      </c>
      <c r="AU276" s="195" t="s">
        <v>78</v>
      </c>
      <c r="AV276" s="12" t="s">
        <v>76</v>
      </c>
      <c r="AW276" s="12" t="s">
        <v>34</v>
      </c>
      <c r="AX276" s="12" t="s">
        <v>70</v>
      </c>
      <c r="AY276" s="195" t="s">
        <v>129</v>
      </c>
    </row>
    <row r="277" spans="2:51" s="13" customFormat="1" ht="13.5">
      <c r="B277" s="201"/>
      <c r="D277" s="194" t="s">
        <v>138</v>
      </c>
      <c r="E277" s="202" t="s">
        <v>5</v>
      </c>
      <c r="F277" s="203" t="s">
        <v>462</v>
      </c>
      <c r="H277" s="204">
        <v>146</v>
      </c>
      <c r="I277" s="205"/>
      <c r="L277" s="201"/>
      <c r="M277" s="206"/>
      <c r="N277" s="207"/>
      <c r="O277" s="207"/>
      <c r="P277" s="207"/>
      <c r="Q277" s="207"/>
      <c r="R277" s="207"/>
      <c r="S277" s="207"/>
      <c r="T277" s="208"/>
      <c r="AT277" s="202" t="s">
        <v>138</v>
      </c>
      <c r="AU277" s="202" t="s">
        <v>78</v>
      </c>
      <c r="AV277" s="13" t="s">
        <v>78</v>
      </c>
      <c r="AW277" s="13" t="s">
        <v>34</v>
      </c>
      <c r="AX277" s="13" t="s">
        <v>76</v>
      </c>
      <c r="AY277" s="202" t="s">
        <v>129</v>
      </c>
    </row>
    <row r="278" spans="2:65" s="1" customFormat="1" ht="22.9" customHeight="1">
      <c r="B278" s="180"/>
      <c r="C278" s="181" t="s">
        <v>463</v>
      </c>
      <c r="D278" s="181" t="s">
        <v>131</v>
      </c>
      <c r="E278" s="182" t="s">
        <v>464</v>
      </c>
      <c r="F278" s="183" t="s">
        <v>465</v>
      </c>
      <c r="G278" s="184" t="s">
        <v>297</v>
      </c>
      <c r="H278" s="185">
        <v>99</v>
      </c>
      <c r="I278" s="186"/>
      <c r="J278" s="187">
        <f>ROUND(I278*H278,2)</f>
        <v>0</v>
      </c>
      <c r="K278" s="183" t="s">
        <v>135</v>
      </c>
      <c r="L278" s="41"/>
      <c r="M278" s="188" t="s">
        <v>5</v>
      </c>
      <c r="N278" s="189" t="s">
        <v>41</v>
      </c>
      <c r="O278" s="42"/>
      <c r="P278" s="190">
        <f>O278*H278</f>
        <v>0</v>
      </c>
      <c r="Q278" s="190">
        <v>5E-05</v>
      </c>
      <c r="R278" s="190">
        <f>Q278*H278</f>
        <v>0.00495</v>
      </c>
      <c r="S278" s="190">
        <v>0</v>
      </c>
      <c r="T278" s="191">
        <f>S278*H278</f>
        <v>0</v>
      </c>
      <c r="AR278" s="24" t="s">
        <v>136</v>
      </c>
      <c r="AT278" s="24" t="s">
        <v>131</v>
      </c>
      <c r="AU278" s="24" t="s">
        <v>78</v>
      </c>
      <c r="AY278" s="24" t="s">
        <v>129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4" t="s">
        <v>76</v>
      </c>
      <c r="BK278" s="192">
        <f>ROUND(I278*H278,2)</f>
        <v>0</v>
      </c>
      <c r="BL278" s="24" t="s">
        <v>136</v>
      </c>
      <c r="BM278" s="24" t="s">
        <v>466</v>
      </c>
    </row>
    <row r="279" spans="2:51" s="12" customFormat="1" ht="13.5">
      <c r="B279" s="193"/>
      <c r="D279" s="194" t="s">
        <v>138</v>
      </c>
      <c r="E279" s="195" t="s">
        <v>5</v>
      </c>
      <c r="F279" s="196" t="s">
        <v>419</v>
      </c>
      <c r="H279" s="195" t="s">
        <v>5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195" t="s">
        <v>138</v>
      </c>
      <c r="AU279" s="195" t="s">
        <v>78</v>
      </c>
      <c r="AV279" s="12" t="s">
        <v>76</v>
      </c>
      <c r="AW279" s="12" t="s">
        <v>34</v>
      </c>
      <c r="AX279" s="12" t="s">
        <v>70</v>
      </c>
      <c r="AY279" s="195" t="s">
        <v>129</v>
      </c>
    </row>
    <row r="280" spans="2:51" s="13" customFormat="1" ht="13.5">
      <c r="B280" s="201"/>
      <c r="D280" s="194" t="s">
        <v>138</v>
      </c>
      <c r="E280" s="202" t="s">
        <v>5</v>
      </c>
      <c r="F280" s="203" t="s">
        <v>467</v>
      </c>
      <c r="H280" s="204">
        <v>99</v>
      </c>
      <c r="I280" s="205"/>
      <c r="L280" s="201"/>
      <c r="M280" s="206"/>
      <c r="N280" s="207"/>
      <c r="O280" s="207"/>
      <c r="P280" s="207"/>
      <c r="Q280" s="207"/>
      <c r="R280" s="207"/>
      <c r="S280" s="207"/>
      <c r="T280" s="208"/>
      <c r="AT280" s="202" t="s">
        <v>138</v>
      </c>
      <c r="AU280" s="202" t="s">
        <v>78</v>
      </c>
      <c r="AV280" s="13" t="s">
        <v>78</v>
      </c>
      <c r="AW280" s="13" t="s">
        <v>34</v>
      </c>
      <c r="AX280" s="13" t="s">
        <v>76</v>
      </c>
      <c r="AY280" s="202" t="s">
        <v>129</v>
      </c>
    </row>
    <row r="281" spans="2:65" s="1" customFormat="1" ht="22.9" customHeight="1">
      <c r="B281" s="180"/>
      <c r="C281" s="181" t="s">
        <v>468</v>
      </c>
      <c r="D281" s="181" t="s">
        <v>131</v>
      </c>
      <c r="E281" s="182" t="s">
        <v>469</v>
      </c>
      <c r="F281" s="183" t="s">
        <v>470</v>
      </c>
      <c r="G281" s="184" t="s">
        <v>245</v>
      </c>
      <c r="H281" s="185">
        <v>8</v>
      </c>
      <c r="I281" s="186"/>
      <c r="J281" s="187">
        <f>ROUND(I281*H281,2)</f>
        <v>0</v>
      </c>
      <c r="K281" s="183" t="s">
        <v>135</v>
      </c>
      <c r="L281" s="41"/>
      <c r="M281" s="188" t="s">
        <v>5</v>
      </c>
      <c r="N281" s="189" t="s">
        <v>41</v>
      </c>
      <c r="O281" s="42"/>
      <c r="P281" s="190">
        <f>O281*H281</f>
        <v>0</v>
      </c>
      <c r="Q281" s="190">
        <v>0.0006</v>
      </c>
      <c r="R281" s="190">
        <f>Q281*H281</f>
        <v>0.0048</v>
      </c>
      <c r="S281" s="190">
        <v>0</v>
      </c>
      <c r="T281" s="191">
        <f>S281*H281</f>
        <v>0</v>
      </c>
      <c r="AR281" s="24" t="s">
        <v>136</v>
      </c>
      <c r="AT281" s="24" t="s">
        <v>131</v>
      </c>
      <c r="AU281" s="24" t="s">
        <v>78</v>
      </c>
      <c r="AY281" s="24" t="s">
        <v>129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24" t="s">
        <v>76</v>
      </c>
      <c r="BK281" s="192">
        <f>ROUND(I281*H281,2)</f>
        <v>0</v>
      </c>
      <c r="BL281" s="24" t="s">
        <v>136</v>
      </c>
      <c r="BM281" s="24" t="s">
        <v>471</v>
      </c>
    </row>
    <row r="282" spans="2:51" s="12" customFormat="1" ht="13.5">
      <c r="B282" s="193"/>
      <c r="D282" s="194" t="s">
        <v>138</v>
      </c>
      <c r="E282" s="195" t="s">
        <v>5</v>
      </c>
      <c r="F282" s="196" t="s">
        <v>419</v>
      </c>
      <c r="H282" s="195" t="s">
        <v>5</v>
      </c>
      <c r="I282" s="197"/>
      <c r="L282" s="193"/>
      <c r="M282" s="198"/>
      <c r="N282" s="199"/>
      <c r="O282" s="199"/>
      <c r="P282" s="199"/>
      <c r="Q282" s="199"/>
      <c r="R282" s="199"/>
      <c r="S282" s="199"/>
      <c r="T282" s="200"/>
      <c r="AT282" s="195" t="s">
        <v>138</v>
      </c>
      <c r="AU282" s="195" t="s">
        <v>78</v>
      </c>
      <c r="AV282" s="12" t="s">
        <v>76</v>
      </c>
      <c r="AW282" s="12" t="s">
        <v>34</v>
      </c>
      <c r="AX282" s="12" t="s">
        <v>70</v>
      </c>
      <c r="AY282" s="195" t="s">
        <v>129</v>
      </c>
    </row>
    <row r="283" spans="2:51" s="13" customFormat="1" ht="13.5">
      <c r="B283" s="201"/>
      <c r="D283" s="194" t="s">
        <v>138</v>
      </c>
      <c r="E283" s="202" t="s">
        <v>5</v>
      </c>
      <c r="F283" s="203" t="s">
        <v>472</v>
      </c>
      <c r="H283" s="204">
        <v>8</v>
      </c>
      <c r="I283" s="205"/>
      <c r="L283" s="201"/>
      <c r="M283" s="206"/>
      <c r="N283" s="207"/>
      <c r="O283" s="207"/>
      <c r="P283" s="207"/>
      <c r="Q283" s="207"/>
      <c r="R283" s="207"/>
      <c r="S283" s="207"/>
      <c r="T283" s="208"/>
      <c r="AT283" s="202" t="s">
        <v>138</v>
      </c>
      <c r="AU283" s="202" t="s">
        <v>78</v>
      </c>
      <c r="AV283" s="13" t="s">
        <v>78</v>
      </c>
      <c r="AW283" s="13" t="s">
        <v>34</v>
      </c>
      <c r="AX283" s="13" t="s">
        <v>76</v>
      </c>
      <c r="AY283" s="202" t="s">
        <v>129</v>
      </c>
    </row>
    <row r="284" spans="2:65" s="1" customFormat="1" ht="22.9" customHeight="1">
      <c r="B284" s="180"/>
      <c r="C284" s="181" t="s">
        <v>473</v>
      </c>
      <c r="D284" s="181" t="s">
        <v>131</v>
      </c>
      <c r="E284" s="182" t="s">
        <v>474</v>
      </c>
      <c r="F284" s="183" t="s">
        <v>475</v>
      </c>
      <c r="G284" s="184" t="s">
        <v>297</v>
      </c>
      <c r="H284" s="185">
        <v>180</v>
      </c>
      <c r="I284" s="186"/>
      <c r="J284" s="187">
        <f>ROUND(I284*H284,2)</f>
        <v>0</v>
      </c>
      <c r="K284" s="183" t="s">
        <v>5</v>
      </c>
      <c r="L284" s="41"/>
      <c r="M284" s="188" t="s">
        <v>5</v>
      </c>
      <c r="N284" s="189" t="s">
        <v>41</v>
      </c>
      <c r="O284" s="42"/>
      <c r="P284" s="190">
        <f>O284*H284</f>
        <v>0</v>
      </c>
      <c r="Q284" s="190">
        <v>0.14321</v>
      </c>
      <c r="R284" s="190">
        <f>Q284*H284</f>
        <v>25.7778</v>
      </c>
      <c r="S284" s="190">
        <v>0</v>
      </c>
      <c r="T284" s="191">
        <f>S284*H284</f>
        <v>0</v>
      </c>
      <c r="AR284" s="24" t="s">
        <v>136</v>
      </c>
      <c r="AT284" s="24" t="s">
        <v>131</v>
      </c>
      <c r="AU284" s="24" t="s">
        <v>78</v>
      </c>
      <c r="AY284" s="24" t="s">
        <v>129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4" t="s">
        <v>76</v>
      </c>
      <c r="BK284" s="192">
        <f>ROUND(I284*H284,2)</f>
        <v>0</v>
      </c>
      <c r="BL284" s="24" t="s">
        <v>136</v>
      </c>
      <c r="BM284" s="24" t="s">
        <v>476</v>
      </c>
    </row>
    <row r="285" spans="2:51" s="12" customFormat="1" ht="13.5">
      <c r="B285" s="193"/>
      <c r="D285" s="194" t="s">
        <v>138</v>
      </c>
      <c r="E285" s="195" t="s">
        <v>5</v>
      </c>
      <c r="F285" s="196" t="s">
        <v>247</v>
      </c>
      <c r="H285" s="195" t="s">
        <v>5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5" t="s">
        <v>138</v>
      </c>
      <c r="AU285" s="195" t="s">
        <v>78</v>
      </c>
      <c r="AV285" s="12" t="s">
        <v>76</v>
      </c>
      <c r="AW285" s="12" t="s">
        <v>34</v>
      </c>
      <c r="AX285" s="12" t="s">
        <v>70</v>
      </c>
      <c r="AY285" s="195" t="s">
        <v>129</v>
      </c>
    </row>
    <row r="286" spans="2:51" s="13" customFormat="1" ht="13.5">
      <c r="B286" s="201"/>
      <c r="D286" s="194" t="s">
        <v>138</v>
      </c>
      <c r="E286" s="202" t="s">
        <v>5</v>
      </c>
      <c r="F286" s="203" t="s">
        <v>477</v>
      </c>
      <c r="H286" s="204">
        <v>180</v>
      </c>
      <c r="I286" s="205"/>
      <c r="L286" s="201"/>
      <c r="M286" s="206"/>
      <c r="N286" s="207"/>
      <c r="O286" s="207"/>
      <c r="P286" s="207"/>
      <c r="Q286" s="207"/>
      <c r="R286" s="207"/>
      <c r="S286" s="207"/>
      <c r="T286" s="208"/>
      <c r="AT286" s="202" t="s">
        <v>138</v>
      </c>
      <c r="AU286" s="202" t="s">
        <v>78</v>
      </c>
      <c r="AV286" s="13" t="s">
        <v>78</v>
      </c>
      <c r="AW286" s="13" t="s">
        <v>34</v>
      </c>
      <c r="AX286" s="13" t="s">
        <v>76</v>
      </c>
      <c r="AY286" s="202" t="s">
        <v>129</v>
      </c>
    </row>
    <row r="287" spans="2:65" s="1" customFormat="1" ht="14.45" customHeight="1">
      <c r="B287" s="180"/>
      <c r="C287" s="225" t="s">
        <v>478</v>
      </c>
      <c r="D287" s="225" t="s">
        <v>195</v>
      </c>
      <c r="E287" s="226" t="s">
        <v>479</v>
      </c>
      <c r="F287" s="227" t="s">
        <v>480</v>
      </c>
      <c r="G287" s="228" t="s">
        <v>297</v>
      </c>
      <c r="H287" s="229">
        <v>180</v>
      </c>
      <c r="I287" s="230"/>
      <c r="J287" s="231">
        <f>ROUND(I287*H287,2)</f>
        <v>0</v>
      </c>
      <c r="K287" s="227" t="s">
        <v>5</v>
      </c>
      <c r="L287" s="232"/>
      <c r="M287" s="233" t="s">
        <v>5</v>
      </c>
      <c r="N287" s="234" t="s">
        <v>41</v>
      </c>
      <c r="O287" s="42"/>
      <c r="P287" s="190">
        <f>O287*H287</f>
        <v>0</v>
      </c>
      <c r="Q287" s="190">
        <v>0.056</v>
      </c>
      <c r="R287" s="190">
        <f>Q287*H287</f>
        <v>10.08</v>
      </c>
      <c r="S287" s="190">
        <v>0</v>
      </c>
      <c r="T287" s="191">
        <f>S287*H287</f>
        <v>0</v>
      </c>
      <c r="AR287" s="24" t="s">
        <v>170</v>
      </c>
      <c r="AT287" s="24" t="s">
        <v>195</v>
      </c>
      <c r="AU287" s="24" t="s">
        <v>78</v>
      </c>
      <c r="AY287" s="24" t="s">
        <v>129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24" t="s">
        <v>76</v>
      </c>
      <c r="BK287" s="192">
        <f>ROUND(I287*H287,2)</f>
        <v>0</v>
      </c>
      <c r="BL287" s="24" t="s">
        <v>136</v>
      </c>
      <c r="BM287" s="24" t="s">
        <v>481</v>
      </c>
    </row>
    <row r="288" spans="2:65" s="1" customFormat="1" ht="22.9" customHeight="1">
      <c r="B288" s="180"/>
      <c r="C288" s="181" t="s">
        <v>482</v>
      </c>
      <c r="D288" s="181" t="s">
        <v>131</v>
      </c>
      <c r="E288" s="182" t="s">
        <v>483</v>
      </c>
      <c r="F288" s="183" t="s">
        <v>484</v>
      </c>
      <c r="G288" s="184" t="s">
        <v>297</v>
      </c>
      <c r="H288" s="185">
        <v>180</v>
      </c>
      <c r="I288" s="186"/>
      <c r="J288" s="187">
        <f>ROUND(I288*H288,2)</f>
        <v>0</v>
      </c>
      <c r="K288" s="183" t="s">
        <v>5</v>
      </c>
      <c r="L288" s="41"/>
      <c r="M288" s="188" t="s">
        <v>5</v>
      </c>
      <c r="N288" s="189" t="s">
        <v>41</v>
      </c>
      <c r="O288" s="42"/>
      <c r="P288" s="190">
        <f>O288*H288</f>
        <v>0</v>
      </c>
      <c r="Q288" s="190">
        <v>0.1554</v>
      </c>
      <c r="R288" s="190">
        <f>Q288*H288</f>
        <v>27.972</v>
      </c>
      <c r="S288" s="190">
        <v>0</v>
      </c>
      <c r="T288" s="191">
        <f>S288*H288</f>
        <v>0</v>
      </c>
      <c r="AR288" s="24" t="s">
        <v>136</v>
      </c>
      <c r="AT288" s="24" t="s">
        <v>131</v>
      </c>
      <c r="AU288" s="24" t="s">
        <v>78</v>
      </c>
      <c r="AY288" s="24" t="s">
        <v>129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24" t="s">
        <v>76</v>
      </c>
      <c r="BK288" s="192">
        <f>ROUND(I288*H288,2)</f>
        <v>0</v>
      </c>
      <c r="BL288" s="24" t="s">
        <v>136</v>
      </c>
      <c r="BM288" s="24" t="s">
        <v>485</v>
      </c>
    </row>
    <row r="289" spans="2:51" s="12" customFormat="1" ht="13.5">
      <c r="B289" s="193"/>
      <c r="D289" s="194" t="s">
        <v>138</v>
      </c>
      <c r="E289" s="195" t="s">
        <v>5</v>
      </c>
      <c r="F289" s="196" t="s">
        <v>139</v>
      </c>
      <c r="H289" s="195" t="s">
        <v>5</v>
      </c>
      <c r="I289" s="197"/>
      <c r="L289" s="193"/>
      <c r="M289" s="198"/>
      <c r="N289" s="199"/>
      <c r="O289" s="199"/>
      <c r="P289" s="199"/>
      <c r="Q289" s="199"/>
      <c r="R289" s="199"/>
      <c r="S289" s="199"/>
      <c r="T289" s="200"/>
      <c r="AT289" s="195" t="s">
        <v>138</v>
      </c>
      <c r="AU289" s="195" t="s">
        <v>78</v>
      </c>
      <c r="AV289" s="12" t="s">
        <v>76</v>
      </c>
      <c r="AW289" s="12" t="s">
        <v>34</v>
      </c>
      <c r="AX289" s="12" t="s">
        <v>70</v>
      </c>
      <c r="AY289" s="195" t="s">
        <v>129</v>
      </c>
    </row>
    <row r="290" spans="2:51" s="13" customFormat="1" ht="13.5">
      <c r="B290" s="201"/>
      <c r="D290" s="194" t="s">
        <v>138</v>
      </c>
      <c r="E290" s="202" t="s">
        <v>5</v>
      </c>
      <c r="F290" s="203" t="s">
        <v>486</v>
      </c>
      <c r="H290" s="204">
        <v>180</v>
      </c>
      <c r="I290" s="205"/>
      <c r="L290" s="201"/>
      <c r="M290" s="206"/>
      <c r="N290" s="207"/>
      <c r="O290" s="207"/>
      <c r="P290" s="207"/>
      <c r="Q290" s="207"/>
      <c r="R290" s="207"/>
      <c r="S290" s="207"/>
      <c r="T290" s="208"/>
      <c r="AT290" s="202" t="s">
        <v>138</v>
      </c>
      <c r="AU290" s="202" t="s">
        <v>78</v>
      </c>
      <c r="AV290" s="13" t="s">
        <v>78</v>
      </c>
      <c r="AW290" s="13" t="s">
        <v>34</v>
      </c>
      <c r="AX290" s="13" t="s">
        <v>76</v>
      </c>
      <c r="AY290" s="202" t="s">
        <v>129</v>
      </c>
    </row>
    <row r="291" spans="2:65" s="1" customFormat="1" ht="14.45" customHeight="1">
      <c r="B291" s="180"/>
      <c r="C291" s="225" t="s">
        <v>487</v>
      </c>
      <c r="D291" s="225" t="s">
        <v>195</v>
      </c>
      <c r="E291" s="226" t="s">
        <v>488</v>
      </c>
      <c r="F291" s="227" t="s">
        <v>489</v>
      </c>
      <c r="G291" s="228" t="s">
        <v>297</v>
      </c>
      <c r="H291" s="229">
        <v>174</v>
      </c>
      <c r="I291" s="230"/>
      <c r="J291" s="231">
        <f>ROUND(I291*H291,2)</f>
        <v>0</v>
      </c>
      <c r="K291" s="227" t="s">
        <v>135</v>
      </c>
      <c r="L291" s="232"/>
      <c r="M291" s="233" t="s">
        <v>5</v>
      </c>
      <c r="N291" s="234" t="s">
        <v>41</v>
      </c>
      <c r="O291" s="42"/>
      <c r="P291" s="190">
        <f>O291*H291</f>
        <v>0</v>
      </c>
      <c r="Q291" s="190">
        <v>0.081</v>
      </c>
      <c r="R291" s="190">
        <f>Q291*H291</f>
        <v>14.094000000000001</v>
      </c>
      <c r="S291" s="190">
        <v>0</v>
      </c>
      <c r="T291" s="191">
        <f>S291*H291</f>
        <v>0</v>
      </c>
      <c r="AR291" s="24" t="s">
        <v>170</v>
      </c>
      <c r="AT291" s="24" t="s">
        <v>195</v>
      </c>
      <c r="AU291" s="24" t="s">
        <v>78</v>
      </c>
      <c r="AY291" s="24" t="s">
        <v>129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4" t="s">
        <v>76</v>
      </c>
      <c r="BK291" s="192">
        <f>ROUND(I291*H291,2)</f>
        <v>0</v>
      </c>
      <c r="BL291" s="24" t="s">
        <v>136</v>
      </c>
      <c r="BM291" s="24" t="s">
        <v>490</v>
      </c>
    </row>
    <row r="292" spans="2:65" s="1" customFormat="1" ht="14.45" customHeight="1">
      <c r="B292" s="180"/>
      <c r="C292" s="225" t="s">
        <v>491</v>
      </c>
      <c r="D292" s="225" t="s">
        <v>195</v>
      </c>
      <c r="E292" s="226" t="s">
        <v>492</v>
      </c>
      <c r="F292" s="227" t="s">
        <v>493</v>
      </c>
      <c r="G292" s="228" t="s">
        <v>297</v>
      </c>
      <c r="H292" s="229">
        <v>3</v>
      </c>
      <c r="I292" s="230"/>
      <c r="J292" s="231">
        <f>ROUND(I292*H292,2)</f>
        <v>0</v>
      </c>
      <c r="K292" s="227" t="s">
        <v>135</v>
      </c>
      <c r="L292" s="232"/>
      <c r="M292" s="233" t="s">
        <v>5</v>
      </c>
      <c r="N292" s="234" t="s">
        <v>41</v>
      </c>
      <c r="O292" s="42"/>
      <c r="P292" s="190">
        <f>O292*H292</f>
        <v>0</v>
      </c>
      <c r="Q292" s="190">
        <v>0.0483</v>
      </c>
      <c r="R292" s="190">
        <f>Q292*H292</f>
        <v>0.1449</v>
      </c>
      <c r="S292" s="190">
        <v>0</v>
      </c>
      <c r="T292" s="191">
        <f>S292*H292</f>
        <v>0</v>
      </c>
      <c r="AR292" s="24" t="s">
        <v>170</v>
      </c>
      <c r="AT292" s="24" t="s">
        <v>195</v>
      </c>
      <c r="AU292" s="24" t="s">
        <v>78</v>
      </c>
      <c r="AY292" s="24" t="s">
        <v>129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4" t="s">
        <v>76</v>
      </c>
      <c r="BK292" s="192">
        <f>ROUND(I292*H292,2)</f>
        <v>0</v>
      </c>
      <c r="BL292" s="24" t="s">
        <v>136</v>
      </c>
      <c r="BM292" s="24" t="s">
        <v>494</v>
      </c>
    </row>
    <row r="293" spans="2:65" s="1" customFormat="1" ht="14.45" customHeight="1">
      <c r="B293" s="180"/>
      <c r="C293" s="225" t="s">
        <v>495</v>
      </c>
      <c r="D293" s="225" t="s">
        <v>195</v>
      </c>
      <c r="E293" s="226" t="s">
        <v>496</v>
      </c>
      <c r="F293" s="227" t="s">
        <v>497</v>
      </c>
      <c r="G293" s="228" t="s">
        <v>297</v>
      </c>
      <c r="H293" s="229">
        <v>3</v>
      </c>
      <c r="I293" s="230"/>
      <c r="J293" s="231">
        <f>ROUND(I293*H293,2)</f>
        <v>0</v>
      </c>
      <c r="K293" s="227" t="s">
        <v>135</v>
      </c>
      <c r="L293" s="232"/>
      <c r="M293" s="233" t="s">
        <v>5</v>
      </c>
      <c r="N293" s="234" t="s">
        <v>41</v>
      </c>
      <c r="O293" s="42"/>
      <c r="P293" s="190">
        <f>O293*H293</f>
        <v>0</v>
      </c>
      <c r="Q293" s="190">
        <v>0.0484</v>
      </c>
      <c r="R293" s="190">
        <f>Q293*H293</f>
        <v>0.1452</v>
      </c>
      <c r="S293" s="190">
        <v>0</v>
      </c>
      <c r="T293" s="191">
        <f>S293*H293</f>
        <v>0</v>
      </c>
      <c r="AR293" s="24" t="s">
        <v>170</v>
      </c>
      <c r="AT293" s="24" t="s">
        <v>195</v>
      </c>
      <c r="AU293" s="24" t="s">
        <v>78</v>
      </c>
      <c r="AY293" s="24" t="s">
        <v>129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4" t="s">
        <v>76</v>
      </c>
      <c r="BK293" s="192">
        <f>ROUND(I293*H293,2)</f>
        <v>0</v>
      </c>
      <c r="BL293" s="24" t="s">
        <v>136</v>
      </c>
      <c r="BM293" s="24" t="s">
        <v>498</v>
      </c>
    </row>
    <row r="294" spans="2:51" s="13" customFormat="1" ht="13.5">
      <c r="B294" s="201"/>
      <c r="D294" s="194" t="s">
        <v>138</v>
      </c>
      <c r="E294" s="202" t="s">
        <v>5</v>
      </c>
      <c r="F294" s="203" t="s">
        <v>499</v>
      </c>
      <c r="H294" s="204">
        <v>2</v>
      </c>
      <c r="I294" s="205"/>
      <c r="L294" s="201"/>
      <c r="M294" s="206"/>
      <c r="N294" s="207"/>
      <c r="O294" s="207"/>
      <c r="P294" s="207"/>
      <c r="Q294" s="207"/>
      <c r="R294" s="207"/>
      <c r="S294" s="207"/>
      <c r="T294" s="208"/>
      <c r="AT294" s="202" t="s">
        <v>138</v>
      </c>
      <c r="AU294" s="202" t="s">
        <v>78</v>
      </c>
      <c r="AV294" s="13" t="s">
        <v>78</v>
      </c>
      <c r="AW294" s="13" t="s">
        <v>34</v>
      </c>
      <c r="AX294" s="13" t="s">
        <v>70</v>
      </c>
      <c r="AY294" s="202" t="s">
        <v>129</v>
      </c>
    </row>
    <row r="295" spans="2:51" s="13" customFormat="1" ht="13.5">
      <c r="B295" s="201"/>
      <c r="D295" s="194" t="s">
        <v>138</v>
      </c>
      <c r="E295" s="202" t="s">
        <v>5</v>
      </c>
      <c r="F295" s="203" t="s">
        <v>500</v>
      </c>
      <c r="H295" s="204">
        <v>1</v>
      </c>
      <c r="I295" s="205"/>
      <c r="L295" s="201"/>
      <c r="M295" s="206"/>
      <c r="N295" s="207"/>
      <c r="O295" s="207"/>
      <c r="P295" s="207"/>
      <c r="Q295" s="207"/>
      <c r="R295" s="207"/>
      <c r="S295" s="207"/>
      <c r="T295" s="208"/>
      <c r="AT295" s="202" t="s">
        <v>138</v>
      </c>
      <c r="AU295" s="202" t="s">
        <v>78</v>
      </c>
      <c r="AV295" s="13" t="s">
        <v>78</v>
      </c>
      <c r="AW295" s="13" t="s">
        <v>34</v>
      </c>
      <c r="AX295" s="13" t="s">
        <v>70</v>
      </c>
      <c r="AY295" s="202" t="s">
        <v>129</v>
      </c>
    </row>
    <row r="296" spans="2:51" s="14" customFormat="1" ht="13.5">
      <c r="B296" s="209"/>
      <c r="D296" s="194" t="s">
        <v>138</v>
      </c>
      <c r="E296" s="210" t="s">
        <v>5</v>
      </c>
      <c r="F296" s="211" t="s">
        <v>147</v>
      </c>
      <c r="H296" s="212">
        <v>3</v>
      </c>
      <c r="I296" s="213"/>
      <c r="L296" s="209"/>
      <c r="M296" s="214"/>
      <c r="N296" s="215"/>
      <c r="O296" s="215"/>
      <c r="P296" s="215"/>
      <c r="Q296" s="215"/>
      <c r="R296" s="215"/>
      <c r="S296" s="215"/>
      <c r="T296" s="216"/>
      <c r="AT296" s="210" t="s">
        <v>138</v>
      </c>
      <c r="AU296" s="210" t="s">
        <v>78</v>
      </c>
      <c r="AV296" s="14" t="s">
        <v>136</v>
      </c>
      <c r="AW296" s="14" t="s">
        <v>34</v>
      </c>
      <c r="AX296" s="14" t="s">
        <v>76</v>
      </c>
      <c r="AY296" s="210" t="s">
        <v>129</v>
      </c>
    </row>
    <row r="297" spans="2:65" s="1" customFormat="1" ht="22.9" customHeight="1">
      <c r="B297" s="180"/>
      <c r="C297" s="181" t="s">
        <v>501</v>
      </c>
      <c r="D297" s="181" t="s">
        <v>131</v>
      </c>
      <c r="E297" s="182" t="s">
        <v>502</v>
      </c>
      <c r="F297" s="183" t="s">
        <v>503</v>
      </c>
      <c r="G297" s="184" t="s">
        <v>297</v>
      </c>
      <c r="H297" s="185">
        <v>178</v>
      </c>
      <c r="I297" s="186"/>
      <c r="J297" s="187">
        <f>ROUND(I297*H297,2)</f>
        <v>0</v>
      </c>
      <c r="K297" s="183" t="s">
        <v>5</v>
      </c>
      <c r="L297" s="41"/>
      <c r="M297" s="188" t="s">
        <v>5</v>
      </c>
      <c r="N297" s="189" t="s">
        <v>41</v>
      </c>
      <c r="O297" s="42"/>
      <c r="P297" s="190">
        <f>O297*H297</f>
        <v>0</v>
      </c>
      <c r="Q297" s="190">
        <v>0.1295</v>
      </c>
      <c r="R297" s="190">
        <f>Q297*H297</f>
        <v>23.051000000000002</v>
      </c>
      <c r="S297" s="190">
        <v>0</v>
      </c>
      <c r="T297" s="191">
        <f>S297*H297</f>
        <v>0</v>
      </c>
      <c r="AR297" s="24" t="s">
        <v>136</v>
      </c>
      <c r="AT297" s="24" t="s">
        <v>131</v>
      </c>
      <c r="AU297" s="24" t="s">
        <v>78</v>
      </c>
      <c r="AY297" s="24" t="s">
        <v>129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4" t="s">
        <v>76</v>
      </c>
      <c r="BK297" s="192">
        <f>ROUND(I297*H297,2)</f>
        <v>0</v>
      </c>
      <c r="BL297" s="24" t="s">
        <v>136</v>
      </c>
      <c r="BM297" s="24" t="s">
        <v>504</v>
      </c>
    </row>
    <row r="298" spans="2:51" s="12" customFormat="1" ht="13.5">
      <c r="B298" s="193"/>
      <c r="D298" s="194" t="s">
        <v>138</v>
      </c>
      <c r="E298" s="195" t="s">
        <v>5</v>
      </c>
      <c r="F298" s="196" t="s">
        <v>139</v>
      </c>
      <c r="H298" s="195" t="s">
        <v>5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195" t="s">
        <v>138</v>
      </c>
      <c r="AU298" s="195" t="s">
        <v>78</v>
      </c>
      <c r="AV298" s="12" t="s">
        <v>76</v>
      </c>
      <c r="AW298" s="12" t="s">
        <v>34</v>
      </c>
      <c r="AX298" s="12" t="s">
        <v>70</v>
      </c>
      <c r="AY298" s="195" t="s">
        <v>129</v>
      </c>
    </row>
    <row r="299" spans="2:51" s="13" customFormat="1" ht="13.5">
      <c r="B299" s="201"/>
      <c r="D299" s="194" t="s">
        <v>138</v>
      </c>
      <c r="E299" s="202" t="s">
        <v>5</v>
      </c>
      <c r="F299" s="203" t="s">
        <v>505</v>
      </c>
      <c r="H299" s="204">
        <v>178</v>
      </c>
      <c r="I299" s="205"/>
      <c r="L299" s="201"/>
      <c r="M299" s="206"/>
      <c r="N299" s="207"/>
      <c r="O299" s="207"/>
      <c r="P299" s="207"/>
      <c r="Q299" s="207"/>
      <c r="R299" s="207"/>
      <c r="S299" s="207"/>
      <c r="T299" s="208"/>
      <c r="AT299" s="202" t="s">
        <v>138</v>
      </c>
      <c r="AU299" s="202" t="s">
        <v>78</v>
      </c>
      <c r="AV299" s="13" t="s">
        <v>78</v>
      </c>
      <c r="AW299" s="13" t="s">
        <v>34</v>
      </c>
      <c r="AX299" s="13" t="s">
        <v>76</v>
      </c>
      <c r="AY299" s="202" t="s">
        <v>129</v>
      </c>
    </row>
    <row r="300" spans="2:65" s="1" customFormat="1" ht="14.45" customHeight="1">
      <c r="B300" s="180"/>
      <c r="C300" s="225" t="s">
        <v>506</v>
      </c>
      <c r="D300" s="225" t="s">
        <v>195</v>
      </c>
      <c r="E300" s="226" t="s">
        <v>507</v>
      </c>
      <c r="F300" s="227" t="s">
        <v>508</v>
      </c>
      <c r="G300" s="228" t="s">
        <v>297</v>
      </c>
      <c r="H300" s="229">
        <v>178</v>
      </c>
      <c r="I300" s="230"/>
      <c r="J300" s="231">
        <f>ROUND(I300*H300,2)</f>
        <v>0</v>
      </c>
      <c r="K300" s="227" t="s">
        <v>135</v>
      </c>
      <c r="L300" s="232"/>
      <c r="M300" s="233" t="s">
        <v>5</v>
      </c>
      <c r="N300" s="234" t="s">
        <v>41</v>
      </c>
      <c r="O300" s="42"/>
      <c r="P300" s="190">
        <f>O300*H300</f>
        <v>0</v>
      </c>
      <c r="Q300" s="190">
        <v>0.045</v>
      </c>
      <c r="R300" s="190">
        <f>Q300*H300</f>
        <v>8.01</v>
      </c>
      <c r="S300" s="190">
        <v>0</v>
      </c>
      <c r="T300" s="191">
        <f>S300*H300</f>
        <v>0</v>
      </c>
      <c r="AR300" s="24" t="s">
        <v>170</v>
      </c>
      <c r="AT300" s="24" t="s">
        <v>195</v>
      </c>
      <c r="AU300" s="24" t="s">
        <v>78</v>
      </c>
      <c r="AY300" s="24" t="s">
        <v>129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4" t="s">
        <v>76</v>
      </c>
      <c r="BK300" s="192">
        <f>ROUND(I300*H300,2)</f>
        <v>0</v>
      </c>
      <c r="BL300" s="24" t="s">
        <v>136</v>
      </c>
      <c r="BM300" s="24" t="s">
        <v>509</v>
      </c>
    </row>
    <row r="301" spans="2:65" s="1" customFormat="1" ht="22.9" customHeight="1">
      <c r="B301" s="180"/>
      <c r="C301" s="181" t="s">
        <v>510</v>
      </c>
      <c r="D301" s="181" t="s">
        <v>131</v>
      </c>
      <c r="E301" s="182" t="s">
        <v>511</v>
      </c>
      <c r="F301" s="183" t="s">
        <v>512</v>
      </c>
      <c r="G301" s="184" t="s">
        <v>134</v>
      </c>
      <c r="H301" s="185">
        <v>7.2</v>
      </c>
      <c r="I301" s="186"/>
      <c r="J301" s="187">
        <f>ROUND(I301*H301,2)</f>
        <v>0</v>
      </c>
      <c r="K301" s="183" t="s">
        <v>135</v>
      </c>
      <c r="L301" s="41"/>
      <c r="M301" s="188" t="s">
        <v>5</v>
      </c>
      <c r="N301" s="189" t="s">
        <v>41</v>
      </c>
      <c r="O301" s="42"/>
      <c r="P301" s="190">
        <f>O301*H301</f>
        <v>0</v>
      </c>
      <c r="Q301" s="190">
        <v>2.25634</v>
      </c>
      <c r="R301" s="190">
        <f>Q301*H301</f>
        <v>16.245648</v>
      </c>
      <c r="S301" s="190">
        <v>0</v>
      </c>
      <c r="T301" s="191">
        <f>S301*H301</f>
        <v>0</v>
      </c>
      <c r="AR301" s="24" t="s">
        <v>136</v>
      </c>
      <c r="AT301" s="24" t="s">
        <v>131</v>
      </c>
      <c r="AU301" s="24" t="s">
        <v>78</v>
      </c>
      <c r="AY301" s="24" t="s">
        <v>129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4" t="s">
        <v>76</v>
      </c>
      <c r="BK301" s="192">
        <f>ROUND(I301*H301,2)</f>
        <v>0</v>
      </c>
      <c r="BL301" s="24" t="s">
        <v>136</v>
      </c>
      <c r="BM301" s="24" t="s">
        <v>513</v>
      </c>
    </row>
    <row r="302" spans="2:51" s="12" customFormat="1" ht="13.5">
      <c r="B302" s="193"/>
      <c r="D302" s="194" t="s">
        <v>138</v>
      </c>
      <c r="E302" s="195" t="s">
        <v>5</v>
      </c>
      <c r="F302" s="196" t="s">
        <v>139</v>
      </c>
      <c r="H302" s="195" t="s">
        <v>5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5" t="s">
        <v>138</v>
      </c>
      <c r="AU302" s="195" t="s">
        <v>78</v>
      </c>
      <c r="AV302" s="12" t="s">
        <v>76</v>
      </c>
      <c r="AW302" s="12" t="s">
        <v>34</v>
      </c>
      <c r="AX302" s="12" t="s">
        <v>70</v>
      </c>
      <c r="AY302" s="195" t="s">
        <v>129</v>
      </c>
    </row>
    <row r="303" spans="2:51" s="13" customFormat="1" ht="13.5">
      <c r="B303" s="201"/>
      <c r="D303" s="194" t="s">
        <v>138</v>
      </c>
      <c r="E303" s="202" t="s">
        <v>5</v>
      </c>
      <c r="F303" s="203" t="s">
        <v>514</v>
      </c>
      <c r="H303" s="204">
        <v>7.2</v>
      </c>
      <c r="I303" s="205"/>
      <c r="L303" s="201"/>
      <c r="M303" s="206"/>
      <c r="N303" s="207"/>
      <c r="O303" s="207"/>
      <c r="P303" s="207"/>
      <c r="Q303" s="207"/>
      <c r="R303" s="207"/>
      <c r="S303" s="207"/>
      <c r="T303" s="208"/>
      <c r="AT303" s="202" t="s">
        <v>138</v>
      </c>
      <c r="AU303" s="202" t="s">
        <v>78</v>
      </c>
      <c r="AV303" s="13" t="s">
        <v>78</v>
      </c>
      <c r="AW303" s="13" t="s">
        <v>34</v>
      </c>
      <c r="AX303" s="13" t="s">
        <v>76</v>
      </c>
      <c r="AY303" s="202" t="s">
        <v>129</v>
      </c>
    </row>
    <row r="304" spans="2:65" s="1" customFormat="1" ht="22.9" customHeight="1">
      <c r="B304" s="180"/>
      <c r="C304" s="181" t="s">
        <v>515</v>
      </c>
      <c r="D304" s="181" t="s">
        <v>131</v>
      </c>
      <c r="E304" s="182" t="s">
        <v>516</v>
      </c>
      <c r="F304" s="183" t="s">
        <v>517</v>
      </c>
      <c r="G304" s="184" t="s">
        <v>245</v>
      </c>
      <c r="H304" s="185">
        <v>2296.36</v>
      </c>
      <c r="I304" s="186"/>
      <c r="J304" s="187">
        <f>ROUND(I304*H304,2)</f>
        <v>0</v>
      </c>
      <c r="K304" s="183" t="s">
        <v>135</v>
      </c>
      <c r="L304" s="41"/>
      <c r="M304" s="188" t="s">
        <v>5</v>
      </c>
      <c r="N304" s="189" t="s">
        <v>41</v>
      </c>
      <c r="O304" s="42"/>
      <c r="P304" s="190">
        <f>O304*H304</f>
        <v>0</v>
      </c>
      <c r="Q304" s="190">
        <v>0.00047</v>
      </c>
      <c r="R304" s="190">
        <f>Q304*H304</f>
        <v>1.0792892</v>
      </c>
      <c r="S304" s="190">
        <v>0</v>
      </c>
      <c r="T304" s="191">
        <f>S304*H304</f>
        <v>0</v>
      </c>
      <c r="AR304" s="24" t="s">
        <v>136</v>
      </c>
      <c r="AT304" s="24" t="s">
        <v>131</v>
      </c>
      <c r="AU304" s="24" t="s">
        <v>78</v>
      </c>
      <c r="AY304" s="24" t="s">
        <v>129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4" t="s">
        <v>76</v>
      </c>
      <c r="BK304" s="192">
        <f>ROUND(I304*H304,2)</f>
        <v>0</v>
      </c>
      <c r="BL304" s="24" t="s">
        <v>136</v>
      </c>
      <c r="BM304" s="24" t="s">
        <v>518</v>
      </c>
    </row>
    <row r="305" spans="2:51" s="12" customFormat="1" ht="13.5">
      <c r="B305" s="193"/>
      <c r="D305" s="194" t="s">
        <v>138</v>
      </c>
      <c r="E305" s="195" t="s">
        <v>5</v>
      </c>
      <c r="F305" s="196" t="s">
        <v>312</v>
      </c>
      <c r="H305" s="195" t="s">
        <v>5</v>
      </c>
      <c r="I305" s="197"/>
      <c r="L305" s="193"/>
      <c r="M305" s="198"/>
      <c r="N305" s="199"/>
      <c r="O305" s="199"/>
      <c r="P305" s="199"/>
      <c r="Q305" s="199"/>
      <c r="R305" s="199"/>
      <c r="S305" s="199"/>
      <c r="T305" s="200"/>
      <c r="AT305" s="195" t="s">
        <v>138</v>
      </c>
      <c r="AU305" s="195" t="s">
        <v>78</v>
      </c>
      <c r="AV305" s="12" t="s">
        <v>76</v>
      </c>
      <c r="AW305" s="12" t="s">
        <v>34</v>
      </c>
      <c r="AX305" s="12" t="s">
        <v>70</v>
      </c>
      <c r="AY305" s="195" t="s">
        <v>129</v>
      </c>
    </row>
    <row r="306" spans="2:51" s="13" customFormat="1" ht="13.5">
      <c r="B306" s="201"/>
      <c r="D306" s="194" t="s">
        <v>138</v>
      </c>
      <c r="E306" s="202" t="s">
        <v>5</v>
      </c>
      <c r="F306" s="203" t="s">
        <v>519</v>
      </c>
      <c r="H306" s="204">
        <v>2087.6</v>
      </c>
      <c r="I306" s="205"/>
      <c r="L306" s="201"/>
      <c r="M306" s="206"/>
      <c r="N306" s="207"/>
      <c r="O306" s="207"/>
      <c r="P306" s="207"/>
      <c r="Q306" s="207"/>
      <c r="R306" s="207"/>
      <c r="S306" s="207"/>
      <c r="T306" s="208"/>
      <c r="AT306" s="202" t="s">
        <v>138</v>
      </c>
      <c r="AU306" s="202" t="s">
        <v>78</v>
      </c>
      <c r="AV306" s="13" t="s">
        <v>78</v>
      </c>
      <c r="AW306" s="13" t="s">
        <v>34</v>
      </c>
      <c r="AX306" s="13" t="s">
        <v>76</v>
      </c>
      <c r="AY306" s="202" t="s">
        <v>129</v>
      </c>
    </row>
    <row r="307" spans="2:51" s="13" customFormat="1" ht="13.5">
      <c r="B307" s="201"/>
      <c r="D307" s="194" t="s">
        <v>138</v>
      </c>
      <c r="F307" s="203" t="s">
        <v>520</v>
      </c>
      <c r="H307" s="204">
        <v>2296.36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138</v>
      </c>
      <c r="AU307" s="202" t="s">
        <v>78</v>
      </c>
      <c r="AV307" s="13" t="s">
        <v>78</v>
      </c>
      <c r="AW307" s="13" t="s">
        <v>6</v>
      </c>
      <c r="AX307" s="13" t="s">
        <v>76</v>
      </c>
      <c r="AY307" s="202" t="s">
        <v>129</v>
      </c>
    </row>
    <row r="308" spans="2:65" s="1" customFormat="1" ht="22.9" customHeight="1">
      <c r="B308" s="180"/>
      <c r="C308" s="181" t="s">
        <v>521</v>
      </c>
      <c r="D308" s="181" t="s">
        <v>131</v>
      </c>
      <c r="E308" s="182" t="s">
        <v>522</v>
      </c>
      <c r="F308" s="183" t="s">
        <v>523</v>
      </c>
      <c r="G308" s="184" t="s">
        <v>297</v>
      </c>
      <c r="H308" s="185">
        <v>150</v>
      </c>
      <c r="I308" s="186"/>
      <c r="J308" s="187">
        <f>ROUND(I308*H308,2)</f>
        <v>0</v>
      </c>
      <c r="K308" s="183" t="s">
        <v>135</v>
      </c>
      <c r="L308" s="41"/>
      <c r="M308" s="188" t="s">
        <v>5</v>
      </c>
      <c r="N308" s="189" t="s">
        <v>41</v>
      </c>
      <c r="O308" s="42"/>
      <c r="P308" s="190">
        <f>O308*H308</f>
        <v>0</v>
      </c>
      <c r="Q308" s="190">
        <v>0.16371</v>
      </c>
      <c r="R308" s="190">
        <f>Q308*H308</f>
        <v>24.5565</v>
      </c>
      <c r="S308" s="190">
        <v>0</v>
      </c>
      <c r="T308" s="191">
        <f>S308*H308</f>
        <v>0</v>
      </c>
      <c r="AR308" s="24" t="s">
        <v>136</v>
      </c>
      <c r="AT308" s="24" t="s">
        <v>131</v>
      </c>
      <c r="AU308" s="24" t="s">
        <v>78</v>
      </c>
      <c r="AY308" s="24" t="s">
        <v>129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4" t="s">
        <v>76</v>
      </c>
      <c r="BK308" s="192">
        <f>ROUND(I308*H308,2)</f>
        <v>0</v>
      </c>
      <c r="BL308" s="24" t="s">
        <v>136</v>
      </c>
      <c r="BM308" s="24" t="s">
        <v>524</v>
      </c>
    </row>
    <row r="309" spans="2:51" s="12" customFormat="1" ht="13.5">
      <c r="B309" s="193"/>
      <c r="D309" s="194" t="s">
        <v>138</v>
      </c>
      <c r="E309" s="195" t="s">
        <v>5</v>
      </c>
      <c r="F309" s="196" t="s">
        <v>139</v>
      </c>
      <c r="H309" s="195" t="s">
        <v>5</v>
      </c>
      <c r="I309" s="197"/>
      <c r="L309" s="193"/>
      <c r="M309" s="198"/>
      <c r="N309" s="199"/>
      <c r="O309" s="199"/>
      <c r="P309" s="199"/>
      <c r="Q309" s="199"/>
      <c r="R309" s="199"/>
      <c r="S309" s="199"/>
      <c r="T309" s="200"/>
      <c r="AT309" s="195" t="s">
        <v>138</v>
      </c>
      <c r="AU309" s="195" t="s">
        <v>78</v>
      </c>
      <c r="AV309" s="12" t="s">
        <v>76</v>
      </c>
      <c r="AW309" s="12" t="s">
        <v>34</v>
      </c>
      <c r="AX309" s="12" t="s">
        <v>70</v>
      </c>
      <c r="AY309" s="195" t="s">
        <v>129</v>
      </c>
    </row>
    <row r="310" spans="2:51" s="13" customFormat="1" ht="13.5">
      <c r="B310" s="201"/>
      <c r="D310" s="194" t="s">
        <v>138</v>
      </c>
      <c r="E310" s="202" t="s">
        <v>5</v>
      </c>
      <c r="F310" s="203" t="s">
        <v>525</v>
      </c>
      <c r="H310" s="204">
        <v>150</v>
      </c>
      <c r="I310" s="205"/>
      <c r="L310" s="201"/>
      <c r="M310" s="206"/>
      <c r="N310" s="207"/>
      <c r="O310" s="207"/>
      <c r="P310" s="207"/>
      <c r="Q310" s="207"/>
      <c r="R310" s="207"/>
      <c r="S310" s="207"/>
      <c r="T310" s="208"/>
      <c r="AT310" s="202" t="s">
        <v>138</v>
      </c>
      <c r="AU310" s="202" t="s">
        <v>78</v>
      </c>
      <c r="AV310" s="13" t="s">
        <v>78</v>
      </c>
      <c r="AW310" s="13" t="s">
        <v>34</v>
      </c>
      <c r="AX310" s="13" t="s">
        <v>76</v>
      </c>
      <c r="AY310" s="202" t="s">
        <v>129</v>
      </c>
    </row>
    <row r="311" spans="2:65" s="1" customFormat="1" ht="14.45" customHeight="1">
      <c r="B311" s="180"/>
      <c r="C311" s="225" t="s">
        <v>526</v>
      </c>
      <c r="D311" s="225" t="s">
        <v>195</v>
      </c>
      <c r="E311" s="226" t="s">
        <v>527</v>
      </c>
      <c r="F311" s="227" t="s">
        <v>528</v>
      </c>
      <c r="G311" s="228" t="s">
        <v>297</v>
      </c>
      <c r="H311" s="229">
        <v>150</v>
      </c>
      <c r="I311" s="230"/>
      <c r="J311" s="231">
        <f>ROUND(I311*H311,2)</f>
        <v>0</v>
      </c>
      <c r="K311" s="227" t="s">
        <v>5</v>
      </c>
      <c r="L311" s="232"/>
      <c r="M311" s="233" t="s">
        <v>5</v>
      </c>
      <c r="N311" s="234" t="s">
        <v>41</v>
      </c>
      <c r="O311" s="42"/>
      <c r="P311" s="190">
        <f>O311*H311</f>
        <v>0</v>
      </c>
      <c r="Q311" s="190">
        <v>0.264</v>
      </c>
      <c r="R311" s="190">
        <f>Q311*H311</f>
        <v>39.6</v>
      </c>
      <c r="S311" s="190">
        <v>0</v>
      </c>
      <c r="T311" s="191">
        <f>S311*H311</f>
        <v>0</v>
      </c>
      <c r="AR311" s="24" t="s">
        <v>170</v>
      </c>
      <c r="AT311" s="24" t="s">
        <v>195</v>
      </c>
      <c r="AU311" s="24" t="s">
        <v>78</v>
      </c>
      <c r="AY311" s="24" t="s">
        <v>129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24" t="s">
        <v>76</v>
      </c>
      <c r="BK311" s="192">
        <f>ROUND(I311*H311,2)</f>
        <v>0</v>
      </c>
      <c r="BL311" s="24" t="s">
        <v>136</v>
      </c>
      <c r="BM311" s="24" t="s">
        <v>529</v>
      </c>
    </row>
    <row r="312" spans="2:65" s="1" customFormat="1" ht="14.45" customHeight="1">
      <c r="B312" s="180"/>
      <c r="C312" s="181" t="s">
        <v>530</v>
      </c>
      <c r="D312" s="181" t="s">
        <v>131</v>
      </c>
      <c r="E312" s="182" t="s">
        <v>531</v>
      </c>
      <c r="F312" s="183" t="s">
        <v>532</v>
      </c>
      <c r="G312" s="184" t="s">
        <v>392</v>
      </c>
      <c r="H312" s="185">
        <v>8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4" t="s">
        <v>136</v>
      </c>
      <c r="AT312" s="24" t="s">
        <v>131</v>
      </c>
      <c r="AU312" s="24" t="s">
        <v>78</v>
      </c>
      <c r="AY312" s="24" t="s">
        <v>129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4" t="s">
        <v>76</v>
      </c>
      <c r="BK312" s="192">
        <f>ROUND(I312*H312,2)</f>
        <v>0</v>
      </c>
      <c r="BL312" s="24" t="s">
        <v>136</v>
      </c>
      <c r="BM312" s="24" t="s">
        <v>533</v>
      </c>
    </row>
    <row r="313" spans="2:51" s="12" customFormat="1" ht="13.5">
      <c r="B313" s="193"/>
      <c r="D313" s="194" t="s">
        <v>138</v>
      </c>
      <c r="E313" s="195" t="s">
        <v>5</v>
      </c>
      <c r="F313" s="196" t="s">
        <v>534</v>
      </c>
      <c r="H313" s="195" t="s">
        <v>5</v>
      </c>
      <c r="I313" s="197"/>
      <c r="L313" s="193"/>
      <c r="M313" s="198"/>
      <c r="N313" s="199"/>
      <c r="O313" s="199"/>
      <c r="P313" s="199"/>
      <c r="Q313" s="199"/>
      <c r="R313" s="199"/>
      <c r="S313" s="199"/>
      <c r="T313" s="200"/>
      <c r="AT313" s="195" t="s">
        <v>138</v>
      </c>
      <c r="AU313" s="195" t="s">
        <v>78</v>
      </c>
      <c r="AV313" s="12" t="s">
        <v>76</v>
      </c>
      <c r="AW313" s="12" t="s">
        <v>34</v>
      </c>
      <c r="AX313" s="12" t="s">
        <v>70</v>
      </c>
      <c r="AY313" s="195" t="s">
        <v>129</v>
      </c>
    </row>
    <row r="314" spans="2:51" s="13" customFormat="1" ht="13.5">
      <c r="B314" s="201"/>
      <c r="D314" s="194" t="s">
        <v>138</v>
      </c>
      <c r="E314" s="202" t="s">
        <v>5</v>
      </c>
      <c r="F314" s="203" t="s">
        <v>170</v>
      </c>
      <c r="H314" s="204">
        <v>8</v>
      </c>
      <c r="I314" s="205"/>
      <c r="L314" s="201"/>
      <c r="M314" s="206"/>
      <c r="N314" s="207"/>
      <c r="O314" s="207"/>
      <c r="P314" s="207"/>
      <c r="Q314" s="207"/>
      <c r="R314" s="207"/>
      <c r="S314" s="207"/>
      <c r="T314" s="208"/>
      <c r="AT314" s="202" t="s">
        <v>138</v>
      </c>
      <c r="AU314" s="202" t="s">
        <v>78</v>
      </c>
      <c r="AV314" s="13" t="s">
        <v>78</v>
      </c>
      <c r="AW314" s="13" t="s">
        <v>34</v>
      </c>
      <c r="AX314" s="13" t="s">
        <v>76</v>
      </c>
      <c r="AY314" s="202" t="s">
        <v>129</v>
      </c>
    </row>
    <row r="315" spans="2:63" s="11" customFormat="1" ht="29.85" customHeight="1">
      <c r="B315" s="167"/>
      <c r="D315" s="168" t="s">
        <v>69</v>
      </c>
      <c r="E315" s="178" t="s">
        <v>535</v>
      </c>
      <c r="F315" s="178" t="s">
        <v>536</v>
      </c>
      <c r="I315" s="170"/>
      <c r="J315" s="179">
        <f>BK315</f>
        <v>0</v>
      </c>
      <c r="L315" s="167"/>
      <c r="M315" s="172"/>
      <c r="N315" s="173"/>
      <c r="O315" s="173"/>
      <c r="P315" s="174">
        <f>P316</f>
        <v>0</v>
      </c>
      <c r="Q315" s="173"/>
      <c r="R315" s="174">
        <f>R316</f>
        <v>0</v>
      </c>
      <c r="S315" s="173"/>
      <c r="T315" s="175">
        <f>T316</f>
        <v>0</v>
      </c>
      <c r="AR315" s="168" t="s">
        <v>76</v>
      </c>
      <c r="AT315" s="176" t="s">
        <v>69</v>
      </c>
      <c r="AU315" s="176" t="s">
        <v>76</v>
      </c>
      <c r="AY315" s="168" t="s">
        <v>129</v>
      </c>
      <c r="BK315" s="177">
        <f>BK316</f>
        <v>0</v>
      </c>
    </row>
    <row r="316" spans="2:65" s="1" customFormat="1" ht="22.9" customHeight="1">
      <c r="B316" s="180"/>
      <c r="C316" s="181" t="s">
        <v>537</v>
      </c>
      <c r="D316" s="181" t="s">
        <v>131</v>
      </c>
      <c r="E316" s="182" t="s">
        <v>538</v>
      </c>
      <c r="F316" s="183" t="s">
        <v>539</v>
      </c>
      <c r="G316" s="184" t="s">
        <v>198</v>
      </c>
      <c r="H316" s="185">
        <v>506.679</v>
      </c>
      <c r="I316" s="186"/>
      <c r="J316" s="187">
        <f>ROUND(I316*H316,2)</f>
        <v>0</v>
      </c>
      <c r="K316" s="183" t="s">
        <v>135</v>
      </c>
      <c r="L316" s="41"/>
      <c r="M316" s="188" t="s">
        <v>5</v>
      </c>
      <c r="N316" s="235" t="s">
        <v>41</v>
      </c>
      <c r="O316" s="236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AR316" s="24" t="s">
        <v>136</v>
      </c>
      <c r="AT316" s="24" t="s">
        <v>131</v>
      </c>
      <c r="AU316" s="24" t="s">
        <v>78</v>
      </c>
      <c r="AY316" s="24" t="s">
        <v>129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4" t="s">
        <v>76</v>
      </c>
      <c r="BK316" s="192">
        <f>ROUND(I316*H316,2)</f>
        <v>0</v>
      </c>
      <c r="BL316" s="24" t="s">
        <v>136</v>
      </c>
      <c r="BM316" s="24" t="s">
        <v>540</v>
      </c>
    </row>
    <row r="317" spans="2:12" s="1" customFormat="1" ht="6.95" customHeight="1">
      <c r="B317" s="56"/>
      <c r="C317" s="57"/>
      <c r="D317" s="57"/>
      <c r="E317" s="57"/>
      <c r="F317" s="57"/>
      <c r="G317" s="57"/>
      <c r="H317" s="57"/>
      <c r="I317" s="134"/>
      <c r="J317" s="57"/>
      <c r="K317" s="57"/>
      <c r="L317" s="41"/>
    </row>
  </sheetData>
  <autoFilter ref="C96:K316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3:H83"/>
    <mergeCell ref="E87:H87"/>
    <mergeCell ref="E85:H85"/>
    <mergeCell ref="E89:H89"/>
    <mergeCell ref="J59:J60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82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14" activePane="bottomLeft" state="frozen"/>
      <selection pane="bottomLeft" activeCell="L17" sqref="L17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6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88</v>
      </c>
      <c r="G1" s="472" t="s">
        <v>89</v>
      </c>
      <c r="H1" s="472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7" t="s">
        <v>8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78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2"/>
      <c r="J6" s="29"/>
      <c r="K6" s="31"/>
    </row>
    <row r="7" spans="2:11" ht="14.45" customHeight="1">
      <c r="B7" s="28"/>
      <c r="C7" s="29"/>
      <c r="D7" s="29"/>
      <c r="E7" s="473" t="str">
        <f>'SO01 Příjezdová komunikace rek'!K6</f>
        <v>Příjezdová komunikace</v>
      </c>
      <c r="F7" s="474"/>
      <c r="G7" s="474"/>
      <c r="H7" s="474"/>
      <c r="I7" s="112"/>
      <c r="J7" s="29"/>
      <c r="K7" s="31"/>
    </row>
    <row r="8" spans="2:11" ht="15">
      <c r="B8" s="28"/>
      <c r="C8" s="29"/>
      <c r="D8" s="37" t="s">
        <v>94</v>
      </c>
      <c r="E8" s="29"/>
      <c r="F8" s="29"/>
      <c r="G8" s="29"/>
      <c r="H8" s="29"/>
      <c r="I8" s="112"/>
      <c r="J8" s="29"/>
      <c r="K8" s="31"/>
    </row>
    <row r="9" spans="2:11" ht="14.45" customHeight="1">
      <c r="B9" s="28"/>
      <c r="C9" s="29"/>
      <c r="D9" s="29"/>
      <c r="E9" s="473" t="s">
        <v>95</v>
      </c>
      <c r="F9" s="459"/>
      <c r="G9" s="459"/>
      <c r="H9" s="459"/>
      <c r="I9" s="112"/>
      <c r="J9" s="29"/>
      <c r="K9" s="31"/>
    </row>
    <row r="10" spans="2:11" ht="15">
      <c r="B10" s="28"/>
      <c r="C10" s="29"/>
      <c r="D10" s="37" t="s">
        <v>96</v>
      </c>
      <c r="E10" s="29"/>
      <c r="F10" s="29"/>
      <c r="G10" s="29"/>
      <c r="H10" s="29"/>
      <c r="I10" s="112"/>
      <c r="J10" s="29"/>
      <c r="K10" s="31"/>
    </row>
    <row r="11" spans="2:11" s="1" customFormat="1" ht="14.45" customHeight="1">
      <c r="B11" s="41"/>
      <c r="C11" s="42"/>
      <c r="D11" s="42"/>
      <c r="E11" s="441" t="s">
        <v>97</v>
      </c>
      <c r="F11" s="475"/>
      <c r="G11" s="475"/>
      <c r="H11" s="475"/>
      <c r="I11" s="113"/>
      <c r="J11" s="42"/>
      <c r="K11" s="45"/>
    </row>
    <row r="12" spans="2:11" s="1" customFormat="1" ht="15">
      <c r="B12" s="41"/>
      <c r="C12" s="42"/>
      <c r="D12" s="37" t="s">
        <v>98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476" t="s">
        <v>663</v>
      </c>
      <c r="F13" s="475"/>
      <c r="G13" s="475"/>
      <c r="H13" s="475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20</v>
      </c>
      <c r="E15" s="42"/>
      <c r="F15" s="35" t="s">
        <v>5</v>
      </c>
      <c r="G15" s="42"/>
      <c r="H15" s="42"/>
      <c r="I15" s="114" t="s">
        <v>21</v>
      </c>
      <c r="J15" s="35" t="s">
        <v>5</v>
      </c>
      <c r="K15" s="45"/>
    </row>
    <row r="16" spans="2:11" s="1" customFormat="1" ht="14.45" customHeight="1">
      <c r="B16" s="41"/>
      <c r="C16" s="42"/>
      <c r="D16" s="37" t="s">
        <v>22</v>
      </c>
      <c r="E16" s="42"/>
      <c r="F16" s="35" t="s">
        <v>23</v>
      </c>
      <c r="G16" s="42"/>
      <c r="H16" s="42"/>
      <c r="I16" s="114" t="s">
        <v>24</v>
      </c>
      <c r="J16" s="115" t="str">
        <f>'SO01 Příjezdová komunikace rek'!AN8</f>
        <v>27. 3. 2018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26</v>
      </c>
      <c r="E18" s="42"/>
      <c r="F18" s="42"/>
      <c r="G18" s="42"/>
      <c r="H18" s="42"/>
      <c r="I18" s="114" t="s">
        <v>27</v>
      </c>
      <c r="J18" s="35" t="s">
        <v>5</v>
      </c>
      <c r="K18" s="45"/>
    </row>
    <row r="19" spans="2:11" s="1" customFormat="1" ht="18" customHeight="1">
      <c r="B19" s="41"/>
      <c r="C19" s="42"/>
      <c r="D19" s="42"/>
      <c r="E19" s="35" t="s">
        <v>28</v>
      </c>
      <c r="F19" s="42"/>
      <c r="G19" s="42"/>
      <c r="H19" s="42"/>
      <c r="I19" s="114" t="s">
        <v>29</v>
      </c>
      <c r="J19" s="35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30</v>
      </c>
      <c r="E21" s="42"/>
      <c r="F21" s="42"/>
      <c r="G21" s="42"/>
      <c r="H21" s="42"/>
      <c r="I21" s="114" t="s">
        <v>27</v>
      </c>
      <c r="J21" s="35" t="str">
        <f>IF('SO01 Příjezdová komunikace rek'!AN13="Vyplň údaj","",IF('SO01 Příjezdová komunikace rek'!AN13="","",'SO01 Příjezdová komunikace rek'!AN13))</f>
        <v/>
      </c>
      <c r="K21" s="45"/>
    </row>
    <row r="22" spans="2:11" s="1" customFormat="1" ht="18" customHeight="1">
      <c r="B22" s="41"/>
      <c r="C22" s="42"/>
      <c r="D22" s="42"/>
      <c r="E22" s="35" t="str">
        <f>IF('SO01 Příjezdová komunikace rek'!E14="Vyplň údaj","",IF('SO01 Příjezdová komunikace rek'!E14="","",'SO01 Příjezdová komunikace rek'!E14))</f>
        <v/>
      </c>
      <c r="F22" s="42"/>
      <c r="G22" s="42"/>
      <c r="H22" s="42"/>
      <c r="I22" s="114" t="s">
        <v>29</v>
      </c>
      <c r="J22" s="35" t="str">
        <f>IF('SO01 Příjezdová komunikace rek'!AN14="Vyplň údaj","",IF('SO01 Příjezdová komunikace rek'!AN14="","",'SO01 Příjezdová komunikace rek'!AN14))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7" t="s">
        <v>32</v>
      </c>
      <c r="E24" s="42"/>
      <c r="F24" s="42"/>
      <c r="G24" s="42"/>
      <c r="H24" s="42"/>
      <c r="I24" s="114" t="s">
        <v>27</v>
      </c>
      <c r="J24" s="35" t="str">
        <f>IF('SO01 Příjezdová komunikace rek'!AN16="","",'SO01 Příjezdová komunikace rek'!AN16)</f>
        <v/>
      </c>
      <c r="K24" s="45"/>
    </row>
    <row r="25" spans="2:11" s="1" customFormat="1" ht="18" customHeight="1">
      <c r="B25" s="41"/>
      <c r="C25" s="42"/>
      <c r="D25" s="42"/>
      <c r="E25" s="35" t="str">
        <f>IF('SO01 Příjezdová komunikace rek'!E17="","",'SO01 Příjezdová komunikace rek'!E17)</f>
        <v xml:space="preserve"> </v>
      </c>
      <c r="F25" s="42"/>
      <c r="G25" s="42"/>
      <c r="H25" s="42"/>
      <c r="I25" s="114" t="s">
        <v>29</v>
      </c>
      <c r="J25" s="35" t="str">
        <f>IF('SO01 Příjezdová komunikace rek'!AN17="","",'SO01 Příjezdová komunikace rek'!AN17)</f>
        <v/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7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4.45" customHeight="1">
      <c r="B28" s="116"/>
      <c r="C28" s="117"/>
      <c r="D28" s="117"/>
      <c r="E28" s="463" t="s">
        <v>5</v>
      </c>
      <c r="F28" s="463"/>
      <c r="G28" s="463"/>
      <c r="H28" s="463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ROUND(J96,2)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ROUND(SUM(BE96:BE172),2)</f>
        <v>0</v>
      </c>
      <c r="G34" s="42"/>
      <c r="H34" s="42"/>
      <c r="I34" s="126">
        <v>0.21</v>
      </c>
      <c r="J34" s="125">
        <f>ROUND(ROUND((SUM(BE96:BE172)),2)*I34,2)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ROUND(SUM(BF96:BF172),2)</f>
        <v>0</v>
      </c>
      <c r="G35" s="42"/>
      <c r="H35" s="42"/>
      <c r="I35" s="126">
        <v>0.15</v>
      </c>
      <c r="J35" s="125">
        <f>ROUND(ROUND((SUM(BF96:BF172)),2)*I35,2)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ROUND(SUM(BG96:BG172),2)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ROUND(SUM(BH96:BH172),2)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ROUND(SUM(BI96:BI172),2)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0" t="s">
        <v>99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7" t="s">
        <v>18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4.45" customHeight="1">
      <c r="B49" s="41"/>
      <c r="C49" s="42"/>
      <c r="D49" s="42"/>
      <c r="E49" s="473" t="str">
        <f>E7</f>
        <v>Příjezdová komunikace</v>
      </c>
      <c r="F49" s="474"/>
      <c r="G49" s="474"/>
      <c r="H49" s="474"/>
      <c r="I49" s="113"/>
      <c r="J49" s="42"/>
      <c r="K49" s="45"/>
    </row>
    <row r="50" spans="2:11" ht="15">
      <c r="B50" s="28"/>
      <c r="C50" s="37" t="s">
        <v>94</v>
      </c>
      <c r="D50" s="29"/>
      <c r="E50" s="29"/>
      <c r="F50" s="29"/>
      <c r="G50" s="29"/>
      <c r="H50" s="29"/>
      <c r="I50" s="112"/>
      <c r="J50" s="29"/>
      <c r="K50" s="31"/>
    </row>
    <row r="51" spans="2:11" ht="14.45" customHeight="1">
      <c r="B51" s="28"/>
      <c r="C51" s="29"/>
      <c r="D51" s="29"/>
      <c r="E51" s="473" t="s">
        <v>95</v>
      </c>
      <c r="F51" s="459"/>
      <c r="G51" s="459"/>
      <c r="H51" s="459"/>
      <c r="I51" s="112"/>
      <c r="J51" s="29"/>
      <c r="K51" s="31"/>
    </row>
    <row r="52" spans="2:11" ht="15">
      <c r="B52" s="28"/>
      <c r="C52" s="37" t="s">
        <v>96</v>
      </c>
      <c r="D52" s="29"/>
      <c r="E52" s="29"/>
      <c r="F52" s="29"/>
      <c r="G52" s="29"/>
      <c r="H52" s="29"/>
      <c r="I52" s="112"/>
      <c r="J52" s="29"/>
      <c r="K52" s="31"/>
    </row>
    <row r="53" spans="2:11" s="1" customFormat="1" ht="14.45" customHeight="1">
      <c r="B53" s="41"/>
      <c r="C53" s="42"/>
      <c r="D53" s="42"/>
      <c r="E53" s="441" t="s">
        <v>97</v>
      </c>
      <c r="F53" s="475"/>
      <c r="G53" s="475"/>
      <c r="H53" s="475"/>
      <c r="I53" s="113"/>
      <c r="J53" s="42"/>
      <c r="K53" s="45"/>
    </row>
    <row r="54" spans="2:11" s="1" customFormat="1" ht="14.45" customHeight="1">
      <c r="B54" s="41"/>
      <c r="C54" s="37" t="s">
        <v>98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6.15" customHeight="1">
      <c r="B55" s="41"/>
      <c r="C55" s="42"/>
      <c r="D55" s="42"/>
      <c r="E55" s="476" t="str">
        <f>E13</f>
        <v>b) - Ochrana stávajících sítí</v>
      </c>
      <c r="F55" s="475"/>
      <c r="G55" s="475"/>
      <c r="H55" s="475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7" t="s">
        <v>22</v>
      </c>
      <c r="D57" s="42"/>
      <c r="E57" s="42"/>
      <c r="F57" s="35" t="str">
        <f>F16</f>
        <v>Odry</v>
      </c>
      <c r="G57" s="42"/>
      <c r="H57" s="42"/>
      <c r="I57" s="114" t="s">
        <v>24</v>
      </c>
      <c r="J57" s="115" t="str">
        <f>IF(J16="","",J16)</f>
        <v>27. 3. 2018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7" t="s">
        <v>26</v>
      </c>
      <c r="D59" s="42"/>
      <c r="E59" s="42"/>
      <c r="F59" s="35" t="str">
        <f>E19</f>
        <v>Město Odry</v>
      </c>
      <c r="G59" s="42"/>
      <c r="H59" s="42"/>
      <c r="I59" s="114" t="s">
        <v>32</v>
      </c>
      <c r="J59" s="463" t="str">
        <f>E25</f>
        <v xml:space="preserve"> </v>
      </c>
      <c r="K59" s="45"/>
    </row>
    <row r="60" spans="2:11" s="1" customFormat="1" ht="14.45" customHeight="1">
      <c r="B60" s="41"/>
      <c r="C60" s="37" t="s">
        <v>30</v>
      </c>
      <c r="D60" s="42"/>
      <c r="E60" s="42"/>
      <c r="F60" s="35" t="str">
        <f>IF(E22="","",E22)</f>
        <v/>
      </c>
      <c r="G60" s="42"/>
      <c r="H60" s="42"/>
      <c r="I60" s="113"/>
      <c r="J60" s="471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100</v>
      </c>
      <c r="D62" s="127"/>
      <c r="E62" s="127"/>
      <c r="F62" s="127"/>
      <c r="G62" s="127"/>
      <c r="H62" s="127"/>
      <c r="I62" s="138"/>
      <c r="J62" s="139" t="s">
        <v>101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102</v>
      </c>
      <c r="D64" s="42"/>
      <c r="E64" s="42"/>
      <c r="F64" s="42"/>
      <c r="G64" s="42"/>
      <c r="H64" s="42"/>
      <c r="I64" s="113"/>
      <c r="J64" s="123">
        <f>J96</f>
        <v>0</v>
      </c>
      <c r="K64" s="45"/>
      <c r="AU64" s="24" t="s">
        <v>103</v>
      </c>
    </row>
    <row r="65" spans="2:11" s="8" customFormat="1" ht="24.95" customHeight="1">
      <c r="B65" s="142"/>
      <c r="C65" s="143"/>
      <c r="D65" s="144" t="s">
        <v>104</v>
      </c>
      <c r="E65" s="145"/>
      <c r="F65" s="145"/>
      <c r="G65" s="145"/>
      <c r="H65" s="145"/>
      <c r="I65" s="146"/>
      <c r="J65" s="147">
        <f>J97</f>
        <v>0</v>
      </c>
      <c r="K65" s="148"/>
    </row>
    <row r="66" spans="2:11" s="9" customFormat="1" ht="19.9" customHeight="1">
      <c r="B66" s="149"/>
      <c r="C66" s="150"/>
      <c r="D66" s="151" t="s">
        <v>105</v>
      </c>
      <c r="E66" s="152"/>
      <c r="F66" s="152"/>
      <c r="G66" s="152"/>
      <c r="H66" s="152"/>
      <c r="I66" s="153"/>
      <c r="J66" s="154">
        <f>J98</f>
        <v>0</v>
      </c>
      <c r="K66" s="155"/>
    </row>
    <row r="67" spans="2:11" s="9" customFormat="1" ht="19.9" customHeight="1">
      <c r="B67" s="149"/>
      <c r="C67" s="150"/>
      <c r="D67" s="151" t="s">
        <v>107</v>
      </c>
      <c r="E67" s="152"/>
      <c r="F67" s="152"/>
      <c r="G67" s="152"/>
      <c r="H67" s="152"/>
      <c r="I67" s="153"/>
      <c r="J67" s="154">
        <f>J133</f>
        <v>0</v>
      </c>
      <c r="K67" s="155"/>
    </row>
    <row r="68" spans="2:11" s="9" customFormat="1" ht="19.9" customHeight="1">
      <c r="B68" s="149"/>
      <c r="C68" s="150"/>
      <c r="D68" s="151" t="s">
        <v>110</v>
      </c>
      <c r="E68" s="152"/>
      <c r="F68" s="152"/>
      <c r="G68" s="152"/>
      <c r="H68" s="152"/>
      <c r="I68" s="153"/>
      <c r="J68" s="154">
        <f>J138</f>
        <v>0</v>
      </c>
      <c r="K68" s="155"/>
    </row>
    <row r="69" spans="2:11" s="9" customFormat="1" ht="19.9" customHeight="1">
      <c r="B69" s="149"/>
      <c r="C69" s="150"/>
      <c r="D69" s="151" t="s">
        <v>112</v>
      </c>
      <c r="E69" s="152"/>
      <c r="F69" s="152"/>
      <c r="G69" s="152"/>
      <c r="H69" s="152"/>
      <c r="I69" s="153"/>
      <c r="J69" s="154">
        <f>J149</f>
        <v>0</v>
      </c>
      <c r="K69" s="155"/>
    </row>
    <row r="70" spans="2:11" s="8" customFormat="1" ht="24.95" customHeight="1">
      <c r="B70" s="142"/>
      <c r="C70" s="143"/>
      <c r="D70" s="144" t="s">
        <v>541</v>
      </c>
      <c r="E70" s="145"/>
      <c r="F70" s="145"/>
      <c r="G70" s="145"/>
      <c r="H70" s="145"/>
      <c r="I70" s="146"/>
      <c r="J70" s="147">
        <f>J151</f>
        <v>0</v>
      </c>
      <c r="K70" s="148"/>
    </row>
    <row r="71" spans="2:11" s="9" customFormat="1" ht="19.9" customHeight="1">
      <c r="B71" s="149"/>
      <c r="C71" s="150"/>
      <c r="D71" s="151" t="s">
        <v>542</v>
      </c>
      <c r="E71" s="152"/>
      <c r="F71" s="152"/>
      <c r="G71" s="152"/>
      <c r="H71" s="152"/>
      <c r="I71" s="153"/>
      <c r="J71" s="154">
        <f>J152</f>
        <v>0</v>
      </c>
      <c r="K71" s="155"/>
    </row>
    <row r="72" spans="2:11" s="9" customFormat="1" ht="19.9" customHeight="1">
      <c r="B72" s="149"/>
      <c r="C72" s="150"/>
      <c r="D72" s="151" t="s">
        <v>543</v>
      </c>
      <c r="E72" s="152"/>
      <c r="F72" s="152"/>
      <c r="G72" s="152"/>
      <c r="H72" s="152"/>
      <c r="I72" s="153"/>
      <c r="J72" s="154">
        <f>J161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113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18</v>
      </c>
      <c r="L81" s="41"/>
    </row>
    <row r="82" spans="2:12" s="1" customFormat="1" ht="14.45" customHeight="1">
      <c r="B82" s="41"/>
      <c r="E82" s="467" t="str">
        <f>E7</f>
        <v>Příjezdová komunikace</v>
      </c>
      <c r="F82" s="468"/>
      <c r="G82" s="468"/>
      <c r="H82" s="468"/>
      <c r="L82" s="41"/>
    </row>
    <row r="83" spans="2:12" ht="15">
      <c r="B83" s="28"/>
      <c r="C83" s="63" t="s">
        <v>94</v>
      </c>
      <c r="L83" s="28"/>
    </row>
    <row r="84" spans="2:12" ht="14.45" customHeight="1">
      <c r="B84" s="28"/>
      <c r="E84" s="467" t="s">
        <v>95</v>
      </c>
      <c r="F84" s="428"/>
      <c r="G84" s="428"/>
      <c r="H84" s="428"/>
      <c r="L84" s="28"/>
    </row>
    <row r="85" spans="2:12" ht="15">
      <c r="B85" s="28"/>
      <c r="C85" s="63" t="s">
        <v>96</v>
      </c>
      <c r="L85" s="28"/>
    </row>
    <row r="86" spans="2:12" s="1" customFormat="1" ht="14.45" customHeight="1">
      <c r="B86" s="41"/>
      <c r="E86" s="469" t="s">
        <v>97</v>
      </c>
      <c r="F86" s="470"/>
      <c r="G86" s="470"/>
      <c r="H86" s="470"/>
      <c r="L86" s="41"/>
    </row>
    <row r="87" spans="2:12" s="1" customFormat="1" ht="14.45" customHeight="1">
      <c r="B87" s="41"/>
      <c r="C87" s="63" t="s">
        <v>98</v>
      </c>
      <c r="L87" s="41"/>
    </row>
    <row r="88" spans="2:12" s="1" customFormat="1" ht="16.15" customHeight="1">
      <c r="B88" s="41"/>
      <c r="E88" s="434" t="str">
        <f>E13</f>
        <v>b) - Ochrana stávajících sítí</v>
      </c>
      <c r="F88" s="470"/>
      <c r="G88" s="470"/>
      <c r="H88" s="470"/>
      <c r="L88" s="41"/>
    </row>
    <row r="89" spans="2:12" s="1" customFormat="1" ht="6.95" customHeight="1">
      <c r="B89" s="41"/>
      <c r="L89" s="41"/>
    </row>
    <row r="90" spans="2:12" s="1" customFormat="1" ht="18" customHeight="1">
      <c r="B90" s="41"/>
      <c r="C90" s="63" t="s">
        <v>22</v>
      </c>
      <c r="F90" s="156" t="str">
        <f>F16</f>
        <v>Odry</v>
      </c>
      <c r="I90" s="157" t="s">
        <v>24</v>
      </c>
      <c r="J90" s="67" t="str">
        <f>IF(J16="","",J16)</f>
        <v>27. 3. 2018</v>
      </c>
      <c r="L90" s="41"/>
    </row>
    <row r="91" spans="2:12" s="1" customFormat="1" ht="6.95" customHeight="1">
      <c r="B91" s="41"/>
      <c r="L91" s="41"/>
    </row>
    <row r="92" spans="2:12" s="1" customFormat="1" ht="15">
      <c r="B92" s="41"/>
      <c r="C92" s="63" t="s">
        <v>26</v>
      </c>
      <c r="F92" s="156" t="str">
        <f>E19</f>
        <v>Město Odry</v>
      </c>
      <c r="I92" s="157" t="s">
        <v>32</v>
      </c>
      <c r="J92" s="156" t="str">
        <f>E25</f>
        <v xml:space="preserve"> </v>
      </c>
      <c r="L92" s="41"/>
    </row>
    <row r="93" spans="2:12" s="1" customFormat="1" ht="14.45" customHeight="1">
      <c r="B93" s="41"/>
      <c r="C93" s="63" t="s">
        <v>30</v>
      </c>
      <c r="F93" s="156" t="str">
        <f>IF(E22="","",E22)</f>
        <v/>
      </c>
      <c r="L93" s="41"/>
    </row>
    <row r="94" spans="2:12" s="1" customFormat="1" ht="10.35" customHeight="1">
      <c r="B94" s="41"/>
      <c r="L94" s="41"/>
    </row>
    <row r="95" spans="2:20" s="10" customFormat="1" ht="29.25" customHeight="1">
      <c r="B95" s="158"/>
      <c r="C95" s="159" t="s">
        <v>114</v>
      </c>
      <c r="D95" s="160" t="s">
        <v>55</v>
      </c>
      <c r="E95" s="160" t="s">
        <v>51</v>
      </c>
      <c r="F95" s="160" t="s">
        <v>115</v>
      </c>
      <c r="G95" s="160" t="s">
        <v>116</v>
      </c>
      <c r="H95" s="160" t="s">
        <v>117</v>
      </c>
      <c r="I95" s="161" t="s">
        <v>118</v>
      </c>
      <c r="J95" s="160" t="s">
        <v>101</v>
      </c>
      <c r="K95" s="162" t="s">
        <v>119</v>
      </c>
      <c r="L95" s="158"/>
      <c r="M95" s="73" t="s">
        <v>120</v>
      </c>
      <c r="N95" s="74" t="s">
        <v>40</v>
      </c>
      <c r="O95" s="74" t="s">
        <v>121</v>
      </c>
      <c r="P95" s="74" t="s">
        <v>122</v>
      </c>
      <c r="Q95" s="74" t="s">
        <v>123</v>
      </c>
      <c r="R95" s="74" t="s">
        <v>124</v>
      </c>
      <c r="S95" s="74" t="s">
        <v>125</v>
      </c>
      <c r="T95" s="75" t="s">
        <v>126</v>
      </c>
    </row>
    <row r="96" spans="2:63" s="1" customFormat="1" ht="29.25" customHeight="1">
      <c r="B96" s="41"/>
      <c r="C96" s="77" t="s">
        <v>102</v>
      </c>
      <c r="J96" s="163">
        <f>BK96</f>
        <v>0</v>
      </c>
      <c r="L96" s="41"/>
      <c r="M96" s="76"/>
      <c r="N96" s="68"/>
      <c r="O96" s="68"/>
      <c r="P96" s="164">
        <f>P97+P151</f>
        <v>0</v>
      </c>
      <c r="Q96" s="68"/>
      <c r="R96" s="164">
        <f>R97+R151</f>
        <v>0.25070000000000003</v>
      </c>
      <c r="S96" s="68"/>
      <c r="T96" s="165">
        <f>T97+T151</f>
        <v>0</v>
      </c>
      <c r="AT96" s="24" t="s">
        <v>69</v>
      </c>
      <c r="AU96" s="24" t="s">
        <v>103</v>
      </c>
      <c r="BK96" s="166">
        <f>BK97+BK151</f>
        <v>0</v>
      </c>
    </row>
    <row r="97" spans="2:63" s="11" customFormat="1" ht="37.35" customHeight="1">
      <c r="B97" s="167"/>
      <c r="D97" s="168" t="s">
        <v>69</v>
      </c>
      <c r="E97" s="169" t="s">
        <v>127</v>
      </c>
      <c r="F97" s="169" t="s">
        <v>128</v>
      </c>
      <c r="I97" s="170"/>
      <c r="J97" s="171">
        <f>BK97</f>
        <v>0</v>
      </c>
      <c r="L97" s="167"/>
      <c r="M97" s="172"/>
      <c r="N97" s="173"/>
      <c r="O97" s="173"/>
      <c r="P97" s="174">
        <f>P98+P133+P138+P149</f>
        <v>0</v>
      </c>
      <c r="Q97" s="173"/>
      <c r="R97" s="174">
        <f>R98+R133+R138+R149</f>
        <v>0.18602000000000002</v>
      </c>
      <c r="S97" s="173"/>
      <c r="T97" s="175">
        <f>T98+T133+T138+T149</f>
        <v>0</v>
      </c>
      <c r="AR97" s="168" t="s">
        <v>76</v>
      </c>
      <c r="AT97" s="176" t="s">
        <v>69</v>
      </c>
      <c r="AU97" s="176" t="s">
        <v>70</v>
      </c>
      <c r="AY97" s="168" t="s">
        <v>129</v>
      </c>
      <c r="BK97" s="177">
        <f>BK98+BK133+BK138+BK149</f>
        <v>0</v>
      </c>
    </row>
    <row r="98" spans="2:63" s="11" customFormat="1" ht="19.9" customHeight="1">
      <c r="B98" s="167"/>
      <c r="D98" s="168" t="s">
        <v>69</v>
      </c>
      <c r="E98" s="178" t="s">
        <v>76</v>
      </c>
      <c r="F98" s="178" t="s">
        <v>130</v>
      </c>
      <c r="I98" s="170"/>
      <c r="J98" s="179">
        <f>BK98</f>
        <v>0</v>
      </c>
      <c r="L98" s="167"/>
      <c r="M98" s="172"/>
      <c r="N98" s="173"/>
      <c r="O98" s="173"/>
      <c r="P98" s="174">
        <f>SUM(P99:P132)</f>
        <v>0</v>
      </c>
      <c r="Q98" s="173"/>
      <c r="R98" s="174">
        <f>SUM(R99:R132)</f>
        <v>0</v>
      </c>
      <c r="S98" s="173"/>
      <c r="T98" s="175">
        <f>SUM(T99:T132)</f>
        <v>0</v>
      </c>
      <c r="AR98" s="168" t="s">
        <v>76</v>
      </c>
      <c r="AT98" s="176" t="s">
        <v>69</v>
      </c>
      <c r="AU98" s="176" t="s">
        <v>76</v>
      </c>
      <c r="AY98" s="168" t="s">
        <v>129</v>
      </c>
      <c r="BK98" s="177">
        <f>SUM(BK99:BK132)</f>
        <v>0</v>
      </c>
    </row>
    <row r="99" spans="2:65" s="1" customFormat="1" ht="14.45" customHeight="1">
      <c r="B99" s="180"/>
      <c r="C99" s="181" t="s">
        <v>76</v>
      </c>
      <c r="D99" s="181" t="s">
        <v>131</v>
      </c>
      <c r="E99" s="182" t="s">
        <v>544</v>
      </c>
      <c r="F99" s="183" t="s">
        <v>545</v>
      </c>
      <c r="G99" s="184" t="s">
        <v>134</v>
      </c>
      <c r="H99" s="185">
        <v>32</v>
      </c>
      <c r="I99" s="186"/>
      <c r="J99" s="187">
        <f>ROUND(I99*H99,2)</f>
        <v>0</v>
      </c>
      <c r="K99" s="183" t="s">
        <v>135</v>
      </c>
      <c r="L99" s="41"/>
      <c r="M99" s="188" t="s">
        <v>5</v>
      </c>
      <c r="N99" s="189" t="s">
        <v>41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24" t="s">
        <v>136</v>
      </c>
      <c r="AT99" s="24" t="s">
        <v>131</v>
      </c>
      <c r="AU99" s="24" t="s">
        <v>78</v>
      </c>
      <c r="AY99" s="24" t="s">
        <v>129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76</v>
      </c>
      <c r="BK99" s="192">
        <f>ROUND(I99*H99,2)</f>
        <v>0</v>
      </c>
      <c r="BL99" s="24" t="s">
        <v>136</v>
      </c>
      <c r="BM99" s="24" t="s">
        <v>546</v>
      </c>
    </row>
    <row r="100" spans="2:51" s="13" customFormat="1" ht="13.5">
      <c r="B100" s="201"/>
      <c r="D100" s="194" t="s">
        <v>138</v>
      </c>
      <c r="E100" s="202" t="s">
        <v>5</v>
      </c>
      <c r="F100" s="203" t="s">
        <v>547</v>
      </c>
      <c r="H100" s="204">
        <v>32</v>
      </c>
      <c r="I100" s="205"/>
      <c r="L100" s="201"/>
      <c r="M100" s="206"/>
      <c r="N100" s="207"/>
      <c r="O100" s="207"/>
      <c r="P100" s="207"/>
      <c r="Q100" s="207"/>
      <c r="R100" s="207"/>
      <c r="S100" s="207"/>
      <c r="T100" s="208"/>
      <c r="AT100" s="202" t="s">
        <v>138</v>
      </c>
      <c r="AU100" s="202" t="s">
        <v>78</v>
      </c>
      <c r="AV100" s="13" t="s">
        <v>78</v>
      </c>
      <c r="AW100" s="13" t="s">
        <v>34</v>
      </c>
      <c r="AX100" s="13" t="s">
        <v>76</v>
      </c>
      <c r="AY100" s="202" t="s">
        <v>129</v>
      </c>
    </row>
    <row r="101" spans="2:65" s="1" customFormat="1" ht="22.9" customHeight="1">
      <c r="B101" s="180"/>
      <c r="C101" s="181" t="s">
        <v>78</v>
      </c>
      <c r="D101" s="181" t="s">
        <v>131</v>
      </c>
      <c r="E101" s="182" t="s">
        <v>548</v>
      </c>
      <c r="F101" s="183" t="s">
        <v>549</v>
      </c>
      <c r="G101" s="184" t="s">
        <v>134</v>
      </c>
      <c r="H101" s="185">
        <v>64</v>
      </c>
      <c r="I101" s="186"/>
      <c r="J101" s="187">
        <f>ROUND(I101*H101,2)</f>
        <v>0</v>
      </c>
      <c r="K101" s="183" t="s">
        <v>135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4" t="s">
        <v>136</v>
      </c>
      <c r="AT101" s="24" t="s">
        <v>131</v>
      </c>
      <c r="AU101" s="24" t="s">
        <v>78</v>
      </c>
      <c r="AY101" s="24" t="s">
        <v>129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4" t="s">
        <v>76</v>
      </c>
      <c r="BK101" s="192">
        <f>ROUND(I101*H101,2)</f>
        <v>0</v>
      </c>
      <c r="BL101" s="24" t="s">
        <v>136</v>
      </c>
      <c r="BM101" s="24" t="s">
        <v>550</v>
      </c>
    </row>
    <row r="102" spans="2:51" s="12" customFormat="1" ht="13.5">
      <c r="B102" s="193"/>
      <c r="D102" s="194" t="s">
        <v>138</v>
      </c>
      <c r="E102" s="195" t="s">
        <v>5</v>
      </c>
      <c r="F102" s="196" t="s">
        <v>253</v>
      </c>
      <c r="H102" s="195" t="s">
        <v>5</v>
      </c>
      <c r="I102" s="197"/>
      <c r="L102" s="193"/>
      <c r="M102" s="198"/>
      <c r="N102" s="199"/>
      <c r="O102" s="199"/>
      <c r="P102" s="199"/>
      <c r="Q102" s="199"/>
      <c r="R102" s="199"/>
      <c r="S102" s="199"/>
      <c r="T102" s="200"/>
      <c r="AT102" s="195" t="s">
        <v>138</v>
      </c>
      <c r="AU102" s="195" t="s">
        <v>78</v>
      </c>
      <c r="AV102" s="12" t="s">
        <v>76</v>
      </c>
      <c r="AW102" s="12" t="s">
        <v>34</v>
      </c>
      <c r="AX102" s="12" t="s">
        <v>70</v>
      </c>
      <c r="AY102" s="195" t="s">
        <v>129</v>
      </c>
    </row>
    <row r="103" spans="2:51" s="13" customFormat="1" ht="13.5">
      <c r="B103" s="201"/>
      <c r="D103" s="194" t="s">
        <v>138</v>
      </c>
      <c r="E103" s="202" t="s">
        <v>5</v>
      </c>
      <c r="F103" s="203" t="s">
        <v>551</v>
      </c>
      <c r="H103" s="204">
        <v>48</v>
      </c>
      <c r="I103" s="205"/>
      <c r="L103" s="201"/>
      <c r="M103" s="206"/>
      <c r="N103" s="207"/>
      <c r="O103" s="207"/>
      <c r="P103" s="207"/>
      <c r="Q103" s="207"/>
      <c r="R103" s="207"/>
      <c r="S103" s="207"/>
      <c r="T103" s="208"/>
      <c r="AT103" s="202" t="s">
        <v>138</v>
      </c>
      <c r="AU103" s="202" t="s">
        <v>78</v>
      </c>
      <c r="AV103" s="13" t="s">
        <v>78</v>
      </c>
      <c r="AW103" s="13" t="s">
        <v>34</v>
      </c>
      <c r="AX103" s="13" t="s">
        <v>70</v>
      </c>
      <c r="AY103" s="202" t="s">
        <v>129</v>
      </c>
    </row>
    <row r="104" spans="2:51" s="13" customFormat="1" ht="13.5">
      <c r="B104" s="201"/>
      <c r="D104" s="194" t="s">
        <v>138</v>
      </c>
      <c r="E104" s="202" t="s">
        <v>5</v>
      </c>
      <c r="F104" s="203" t="s">
        <v>552</v>
      </c>
      <c r="H104" s="204">
        <v>16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2" t="s">
        <v>138</v>
      </c>
      <c r="AU104" s="202" t="s">
        <v>78</v>
      </c>
      <c r="AV104" s="13" t="s">
        <v>78</v>
      </c>
      <c r="AW104" s="13" t="s">
        <v>34</v>
      </c>
      <c r="AX104" s="13" t="s">
        <v>70</v>
      </c>
      <c r="AY104" s="202" t="s">
        <v>129</v>
      </c>
    </row>
    <row r="105" spans="2:51" s="14" customFormat="1" ht="13.5">
      <c r="B105" s="209"/>
      <c r="D105" s="194" t="s">
        <v>138</v>
      </c>
      <c r="E105" s="210" t="s">
        <v>5</v>
      </c>
      <c r="F105" s="211" t="s">
        <v>147</v>
      </c>
      <c r="H105" s="212">
        <v>64</v>
      </c>
      <c r="I105" s="213"/>
      <c r="L105" s="209"/>
      <c r="M105" s="214"/>
      <c r="N105" s="215"/>
      <c r="O105" s="215"/>
      <c r="P105" s="215"/>
      <c r="Q105" s="215"/>
      <c r="R105" s="215"/>
      <c r="S105" s="215"/>
      <c r="T105" s="216"/>
      <c r="AT105" s="210" t="s">
        <v>138</v>
      </c>
      <c r="AU105" s="210" t="s">
        <v>78</v>
      </c>
      <c r="AV105" s="14" t="s">
        <v>136</v>
      </c>
      <c r="AW105" s="14" t="s">
        <v>34</v>
      </c>
      <c r="AX105" s="14" t="s">
        <v>76</v>
      </c>
      <c r="AY105" s="210" t="s">
        <v>129</v>
      </c>
    </row>
    <row r="106" spans="2:65" s="1" customFormat="1" ht="22.9" customHeight="1">
      <c r="B106" s="180"/>
      <c r="C106" s="181" t="s">
        <v>84</v>
      </c>
      <c r="D106" s="181" t="s">
        <v>131</v>
      </c>
      <c r="E106" s="182" t="s">
        <v>553</v>
      </c>
      <c r="F106" s="183" t="s">
        <v>554</v>
      </c>
      <c r="G106" s="184" t="s">
        <v>134</v>
      </c>
      <c r="H106" s="185">
        <v>64</v>
      </c>
      <c r="I106" s="186"/>
      <c r="J106" s="187">
        <f>ROUND(I106*H106,2)</f>
        <v>0</v>
      </c>
      <c r="K106" s="183" t="s">
        <v>135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4" t="s">
        <v>136</v>
      </c>
      <c r="AT106" s="24" t="s">
        <v>131</v>
      </c>
      <c r="AU106" s="24" t="s">
        <v>78</v>
      </c>
      <c r="AY106" s="24" t="s">
        <v>129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76</v>
      </c>
      <c r="BK106" s="192">
        <f>ROUND(I106*H106,2)</f>
        <v>0</v>
      </c>
      <c r="BL106" s="24" t="s">
        <v>136</v>
      </c>
      <c r="BM106" s="24" t="s">
        <v>555</v>
      </c>
    </row>
    <row r="107" spans="2:65" s="1" customFormat="1" ht="22.9" customHeight="1">
      <c r="B107" s="180"/>
      <c r="C107" s="181" t="s">
        <v>136</v>
      </c>
      <c r="D107" s="181" t="s">
        <v>131</v>
      </c>
      <c r="E107" s="182" t="s">
        <v>556</v>
      </c>
      <c r="F107" s="183" t="s">
        <v>557</v>
      </c>
      <c r="G107" s="184" t="s">
        <v>134</v>
      </c>
      <c r="H107" s="185">
        <v>64</v>
      </c>
      <c r="I107" s="186"/>
      <c r="J107" s="187">
        <f>ROUND(I107*H107,2)</f>
        <v>0</v>
      </c>
      <c r="K107" s="183" t="s">
        <v>135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4" t="s">
        <v>136</v>
      </c>
      <c r="AT107" s="24" t="s">
        <v>131</v>
      </c>
      <c r="AU107" s="24" t="s">
        <v>78</v>
      </c>
      <c r="AY107" s="24" t="s">
        <v>129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4" t="s">
        <v>76</v>
      </c>
      <c r="BK107" s="192">
        <f>ROUND(I107*H107,2)</f>
        <v>0</v>
      </c>
      <c r="BL107" s="24" t="s">
        <v>136</v>
      </c>
      <c r="BM107" s="24" t="s">
        <v>558</v>
      </c>
    </row>
    <row r="108" spans="2:65" s="1" customFormat="1" ht="22.9" customHeight="1">
      <c r="B108" s="180"/>
      <c r="C108" s="181" t="s">
        <v>154</v>
      </c>
      <c r="D108" s="181" t="s">
        <v>131</v>
      </c>
      <c r="E108" s="182" t="s">
        <v>559</v>
      </c>
      <c r="F108" s="183" t="s">
        <v>560</v>
      </c>
      <c r="G108" s="184" t="s">
        <v>134</v>
      </c>
      <c r="H108" s="185">
        <v>47.4</v>
      </c>
      <c r="I108" s="186"/>
      <c r="J108" s="187">
        <f>ROUND(I108*H108,2)</f>
        <v>0</v>
      </c>
      <c r="K108" s="183" t="s">
        <v>135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4" t="s">
        <v>136</v>
      </c>
      <c r="AT108" s="24" t="s">
        <v>131</v>
      </c>
      <c r="AU108" s="24" t="s">
        <v>78</v>
      </c>
      <c r="AY108" s="24" t="s">
        <v>129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4" t="s">
        <v>76</v>
      </c>
      <c r="BK108" s="192">
        <f>ROUND(I108*H108,2)</f>
        <v>0</v>
      </c>
      <c r="BL108" s="24" t="s">
        <v>136</v>
      </c>
      <c r="BM108" s="24" t="s">
        <v>561</v>
      </c>
    </row>
    <row r="109" spans="2:51" s="12" customFormat="1" ht="13.5">
      <c r="B109" s="193"/>
      <c r="D109" s="194" t="s">
        <v>138</v>
      </c>
      <c r="E109" s="195" t="s">
        <v>5</v>
      </c>
      <c r="F109" s="196" t="s">
        <v>562</v>
      </c>
      <c r="H109" s="195" t="s">
        <v>5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5" t="s">
        <v>138</v>
      </c>
      <c r="AU109" s="195" t="s">
        <v>78</v>
      </c>
      <c r="AV109" s="12" t="s">
        <v>76</v>
      </c>
      <c r="AW109" s="12" t="s">
        <v>34</v>
      </c>
      <c r="AX109" s="12" t="s">
        <v>70</v>
      </c>
      <c r="AY109" s="195" t="s">
        <v>129</v>
      </c>
    </row>
    <row r="110" spans="2:51" s="13" customFormat="1" ht="13.5">
      <c r="B110" s="201"/>
      <c r="D110" s="194" t="s">
        <v>138</v>
      </c>
      <c r="E110" s="202" t="s">
        <v>5</v>
      </c>
      <c r="F110" s="203" t="s">
        <v>563</v>
      </c>
      <c r="H110" s="204">
        <v>47.4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138</v>
      </c>
      <c r="AU110" s="202" t="s">
        <v>78</v>
      </c>
      <c r="AV110" s="13" t="s">
        <v>78</v>
      </c>
      <c r="AW110" s="13" t="s">
        <v>34</v>
      </c>
      <c r="AX110" s="13" t="s">
        <v>76</v>
      </c>
      <c r="AY110" s="202" t="s">
        <v>129</v>
      </c>
    </row>
    <row r="111" spans="2:65" s="1" customFormat="1" ht="22.9" customHeight="1">
      <c r="B111" s="180"/>
      <c r="C111" s="181" t="s">
        <v>160</v>
      </c>
      <c r="D111" s="181" t="s">
        <v>131</v>
      </c>
      <c r="E111" s="182" t="s">
        <v>175</v>
      </c>
      <c r="F111" s="183" t="s">
        <v>176</v>
      </c>
      <c r="G111" s="184" t="s">
        <v>134</v>
      </c>
      <c r="H111" s="185">
        <v>64</v>
      </c>
      <c r="I111" s="186"/>
      <c r="J111" s="187">
        <f>ROUND(I111*H111,2)</f>
        <v>0</v>
      </c>
      <c r="K111" s="183" t="s">
        <v>135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136</v>
      </c>
      <c r="AT111" s="24" t="s">
        <v>131</v>
      </c>
      <c r="AU111" s="24" t="s">
        <v>78</v>
      </c>
      <c r="AY111" s="24" t="s">
        <v>129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76</v>
      </c>
      <c r="BK111" s="192">
        <f>ROUND(I111*H111,2)</f>
        <v>0</v>
      </c>
      <c r="BL111" s="24" t="s">
        <v>136</v>
      </c>
      <c r="BM111" s="24" t="s">
        <v>564</v>
      </c>
    </row>
    <row r="112" spans="2:65" s="1" customFormat="1" ht="14.45" customHeight="1">
      <c r="B112" s="180"/>
      <c r="C112" s="181" t="s">
        <v>164</v>
      </c>
      <c r="D112" s="181" t="s">
        <v>131</v>
      </c>
      <c r="E112" s="182" t="s">
        <v>565</v>
      </c>
      <c r="F112" s="183" t="s">
        <v>566</v>
      </c>
      <c r="G112" s="184" t="s">
        <v>134</v>
      </c>
      <c r="H112" s="185">
        <v>47.4</v>
      </c>
      <c r="I112" s="186"/>
      <c r="J112" s="187">
        <f>ROUND(I112*H112,2)</f>
        <v>0</v>
      </c>
      <c r="K112" s="183" t="s">
        <v>135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4" t="s">
        <v>136</v>
      </c>
      <c r="AT112" s="24" t="s">
        <v>131</v>
      </c>
      <c r="AU112" s="24" t="s">
        <v>78</v>
      </c>
      <c r="AY112" s="24" t="s">
        <v>129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4" t="s">
        <v>76</v>
      </c>
      <c r="BK112" s="192">
        <f>ROUND(I112*H112,2)</f>
        <v>0</v>
      </c>
      <c r="BL112" s="24" t="s">
        <v>136</v>
      </c>
      <c r="BM112" s="24" t="s">
        <v>567</v>
      </c>
    </row>
    <row r="113" spans="2:65" s="1" customFormat="1" ht="14.45" customHeight="1">
      <c r="B113" s="180"/>
      <c r="C113" s="181" t="s">
        <v>170</v>
      </c>
      <c r="D113" s="181" t="s">
        <v>131</v>
      </c>
      <c r="E113" s="182" t="s">
        <v>202</v>
      </c>
      <c r="F113" s="183" t="s">
        <v>203</v>
      </c>
      <c r="G113" s="184" t="s">
        <v>134</v>
      </c>
      <c r="H113" s="185">
        <v>64</v>
      </c>
      <c r="I113" s="186"/>
      <c r="J113" s="187">
        <f>ROUND(I113*H113,2)</f>
        <v>0</v>
      </c>
      <c r="K113" s="183" t="s">
        <v>135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4" t="s">
        <v>136</v>
      </c>
      <c r="AT113" s="24" t="s">
        <v>131</v>
      </c>
      <c r="AU113" s="24" t="s">
        <v>78</v>
      </c>
      <c r="AY113" s="24" t="s">
        <v>129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4" t="s">
        <v>76</v>
      </c>
      <c r="BK113" s="192">
        <f>ROUND(I113*H113,2)</f>
        <v>0</v>
      </c>
      <c r="BL113" s="24" t="s">
        <v>136</v>
      </c>
      <c r="BM113" s="24" t="s">
        <v>568</v>
      </c>
    </row>
    <row r="114" spans="2:65" s="1" customFormat="1" ht="22.9" customHeight="1">
      <c r="B114" s="180"/>
      <c r="C114" s="181" t="s">
        <v>174</v>
      </c>
      <c r="D114" s="181" t="s">
        <v>131</v>
      </c>
      <c r="E114" s="182" t="s">
        <v>210</v>
      </c>
      <c r="F114" s="183" t="s">
        <v>211</v>
      </c>
      <c r="G114" s="184" t="s">
        <v>198</v>
      </c>
      <c r="H114" s="185">
        <v>115.2</v>
      </c>
      <c r="I114" s="186"/>
      <c r="J114" s="187">
        <f>ROUND(I114*H114,2)</f>
        <v>0</v>
      </c>
      <c r="K114" s="183" t="s">
        <v>135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4" t="s">
        <v>136</v>
      </c>
      <c r="AT114" s="24" t="s">
        <v>131</v>
      </c>
      <c r="AU114" s="24" t="s">
        <v>78</v>
      </c>
      <c r="AY114" s="24" t="s">
        <v>129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4" t="s">
        <v>76</v>
      </c>
      <c r="BK114" s="192">
        <f>ROUND(I114*H114,2)</f>
        <v>0</v>
      </c>
      <c r="BL114" s="24" t="s">
        <v>136</v>
      </c>
      <c r="BM114" s="24" t="s">
        <v>569</v>
      </c>
    </row>
    <row r="115" spans="2:51" s="13" customFormat="1" ht="13.5">
      <c r="B115" s="201"/>
      <c r="D115" s="194" t="s">
        <v>138</v>
      </c>
      <c r="F115" s="203" t="s">
        <v>570</v>
      </c>
      <c r="H115" s="204">
        <v>115.2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138</v>
      </c>
      <c r="AU115" s="202" t="s">
        <v>78</v>
      </c>
      <c r="AV115" s="13" t="s">
        <v>78</v>
      </c>
      <c r="AW115" s="13" t="s">
        <v>6</v>
      </c>
      <c r="AX115" s="13" t="s">
        <v>76</v>
      </c>
      <c r="AY115" s="202" t="s">
        <v>129</v>
      </c>
    </row>
    <row r="116" spans="2:65" s="1" customFormat="1" ht="22.9" customHeight="1">
      <c r="B116" s="180"/>
      <c r="C116" s="181" t="s">
        <v>184</v>
      </c>
      <c r="D116" s="181" t="s">
        <v>131</v>
      </c>
      <c r="E116" s="182" t="s">
        <v>220</v>
      </c>
      <c r="F116" s="183" t="s">
        <v>221</v>
      </c>
      <c r="G116" s="184" t="s">
        <v>134</v>
      </c>
      <c r="H116" s="185">
        <v>39.2</v>
      </c>
      <c r="I116" s="186"/>
      <c r="J116" s="187">
        <f>ROUND(I116*H116,2)</f>
        <v>0</v>
      </c>
      <c r="K116" s="183" t="s">
        <v>135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4" t="s">
        <v>136</v>
      </c>
      <c r="AT116" s="24" t="s">
        <v>131</v>
      </c>
      <c r="AU116" s="24" t="s">
        <v>78</v>
      </c>
      <c r="AY116" s="24" t="s">
        <v>129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4" t="s">
        <v>76</v>
      </c>
      <c r="BK116" s="192">
        <f>ROUND(I116*H116,2)</f>
        <v>0</v>
      </c>
      <c r="BL116" s="24" t="s">
        <v>136</v>
      </c>
      <c r="BM116" s="24" t="s">
        <v>571</v>
      </c>
    </row>
    <row r="117" spans="2:51" s="13" customFormat="1" ht="13.5">
      <c r="B117" s="201"/>
      <c r="D117" s="194" t="s">
        <v>138</v>
      </c>
      <c r="E117" s="202" t="s">
        <v>5</v>
      </c>
      <c r="F117" s="203" t="s">
        <v>572</v>
      </c>
      <c r="H117" s="204">
        <v>31.2</v>
      </c>
      <c r="I117" s="205"/>
      <c r="L117" s="201"/>
      <c r="M117" s="206"/>
      <c r="N117" s="207"/>
      <c r="O117" s="207"/>
      <c r="P117" s="207"/>
      <c r="Q117" s="207"/>
      <c r="R117" s="207"/>
      <c r="S117" s="207"/>
      <c r="T117" s="208"/>
      <c r="AT117" s="202" t="s">
        <v>138</v>
      </c>
      <c r="AU117" s="202" t="s">
        <v>78</v>
      </c>
      <c r="AV117" s="13" t="s">
        <v>78</v>
      </c>
      <c r="AW117" s="13" t="s">
        <v>34</v>
      </c>
      <c r="AX117" s="13" t="s">
        <v>70</v>
      </c>
      <c r="AY117" s="202" t="s">
        <v>129</v>
      </c>
    </row>
    <row r="118" spans="2:51" s="13" customFormat="1" ht="13.5">
      <c r="B118" s="201"/>
      <c r="D118" s="194" t="s">
        <v>138</v>
      </c>
      <c r="E118" s="202" t="s">
        <v>5</v>
      </c>
      <c r="F118" s="203" t="s">
        <v>573</v>
      </c>
      <c r="H118" s="204">
        <v>8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138</v>
      </c>
      <c r="AU118" s="202" t="s">
        <v>78</v>
      </c>
      <c r="AV118" s="13" t="s">
        <v>78</v>
      </c>
      <c r="AW118" s="13" t="s">
        <v>34</v>
      </c>
      <c r="AX118" s="13" t="s">
        <v>70</v>
      </c>
      <c r="AY118" s="202" t="s">
        <v>129</v>
      </c>
    </row>
    <row r="119" spans="2:51" s="14" customFormat="1" ht="13.5">
      <c r="B119" s="209"/>
      <c r="D119" s="194" t="s">
        <v>138</v>
      </c>
      <c r="E119" s="210" t="s">
        <v>5</v>
      </c>
      <c r="F119" s="211" t="s">
        <v>147</v>
      </c>
      <c r="H119" s="212">
        <v>39.2</v>
      </c>
      <c r="I119" s="213"/>
      <c r="L119" s="209"/>
      <c r="M119" s="214"/>
      <c r="N119" s="215"/>
      <c r="O119" s="215"/>
      <c r="P119" s="215"/>
      <c r="Q119" s="215"/>
      <c r="R119" s="215"/>
      <c r="S119" s="215"/>
      <c r="T119" s="216"/>
      <c r="AT119" s="210" t="s">
        <v>138</v>
      </c>
      <c r="AU119" s="210" t="s">
        <v>78</v>
      </c>
      <c r="AV119" s="14" t="s">
        <v>136</v>
      </c>
      <c r="AW119" s="14" t="s">
        <v>34</v>
      </c>
      <c r="AX119" s="14" t="s">
        <v>76</v>
      </c>
      <c r="AY119" s="210" t="s">
        <v>129</v>
      </c>
    </row>
    <row r="120" spans="2:65" s="1" customFormat="1" ht="14.45" customHeight="1">
      <c r="B120" s="180"/>
      <c r="C120" s="225" t="s">
        <v>189</v>
      </c>
      <c r="D120" s="225" t="s">
        <v>195</v>
      </c>
      <c r="E120" s="226" t="s">
        <v>196</v>
      </c>
      <c r="F120" s="227" t="s">
        <v>197</v>
      </c>
      <c r="G120" s="228" t="s">
        <v>198</v>
      </c>
      <c r="H120" s="229">
        <v>78.4</v>
      </c>
      <c r="I120" s="230"/>
      <c r="J120" s="231">
        <f>ROUND(I120*H120,2)</f>
        <v>0</v>
      </c>
      <c r="K120" s="227" t="s">
        <v>135</v>
      </c>
      <c r="L120" s="232"/>
      <c r="M120" s="233" t="s">
        <v>5</v>
      </c>
      <c r="N120" s="234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4" t="s">
        <v>170</v>
      </c>
      <c r="AT120" s="24" t="s">
        <v>195</v>
      </c>
      <c r="AU120" s="24" t="s">
        <v>78</v>
      </c>
      <c r="AY120" s="24" t="s">
        <v>129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4" t="s">
        <v>76</v>
      </c>
      <c r="BK120" s="192">
        <f>ROUND(I120*H120,2)</f>
        <v>0</v>
      </c>
      <c r="BL120" s="24" t="s">
        <v>136</v>
      </c>
      <c r="BM120" s="24" t="s">
        <v>574</v>
      </c>
    </row>
    <row r="121" spans="2:51" s="13" customFormat="1" ht="13.5">
      <c r="B121" s="201"/>
      <c r="D121" s="194" t="s">
        <v>138</v>
      </c>
      <c r="F121" s="203" t="s">
        <v>575</v>
      </c>
      <c r="H121" s="204">
        <v>78.4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138</v>
      </c>
      <c r="AU121" s="202" t="s">
        <v>78</v>
      </c>
      <c r="AV121" s="13" t="s">
        <v>78</v>
      </c>
      <c r="AW121" s="13" t="s">
        <v>6</v>
      </c>
      <c r="AX121" s="13" t="s">
        <v>76</v>
      </c>
      <c r="AY121" s="202" t="s">
        <v>129</v>
      </c>
    </row>
    <row r="122" spans="2:65" s="1" customFormat="1" ht="22.9" customHeight="1">
      <c r="B122" s="180"/>
      <c r="C122" s="181" t="s">
        <v>194</v>
      </c>
      <c r="D122" s="181" t="s">
        <v>131</v>
      </c>
      <c r="E122" s="182" t="s">
        <v>225</v>
      </c>
      <c r="F122" s="183" t="s">
        <v>226</v>
      </c>
      <c r="G122" s="184" t="s">
        <v>134</v>
      </c>
      <c r="H122" s="185">
        <v>20.211</v>
      </c>
      <c r="I122" s="186"/>
      <c r="J122" s="187">
        <f>ROUND(I122*H122,2)</f>
        <v>0</v>
      </c>
      <c r="K122" s="183" t="s">
        <v>135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4" t="s">
        <v>136</v>
      </c>
      <c r="AT122" s="24" t="s">
        <v>131</v>
      </c>
      <c r="AU122" s="24" t="s">
        <v>78</v>
      </c>
      <c r="AY122" s="24" t="s">
        <v>129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4" t="s">
        <v>76</v>
      </c>
      <c r="BK122" s="192">
        <f>ROUND(I122*H122,2)</f>
        <v>0</v>
      </c>
      <c r="BL122" s="24" t="s">
        <v>136</v>
      </c>
      <c r="BM122" s="24" t="s">
        <v>576</v>
      </c>
    </row>
    <row r="123" spans="2:51" s="13" customFormat="1" ht="13.5">
      <c r="B123" s="201"/>
      <c r="D123" s="194" t="s">
        <v>138</v>
      </c>
      <c r="E123" s="202" t="s">
        <v>5</v>
      </c>
      <c r="F123" s="203" t="s">
        <v>577</v>
      </c>
      <c r="H123" s="204">
        <v>14.4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2" t="s">
        <v>138</v>
      </c>
      <c r="AU123" s="202" t="s">
        <v>78</v>
      </c>
      <c r="AV123" s="13" t="s">
        <v>78</v>
      </c>
      <c r="AW123" s="13" t="s">
        <v>34</v>
      </c>
      <c r="AX123" s="13" t="s">
        <v>70</v>
      </c>
      <c r="AY123" s="202" t="s">
        <v>129</v>
      </c>
    </row>
    <row r="124" spans="2:51" s="13" customFormat="1" ht="13.5">
      <c r="B124" s="201"/>
      <c r="D124" s="194" t="s">
        <v>138</v>
      </c>
      <c r="E124" s="202" t="s">
        <v>5</v>
      </c>
      <c r="F124" s="203" t="s">
        <v>578</v>
      </c>
      <c r="H124" s="204">
        <v>-0.589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138</v>
      </c>
      <c r="AU124" s="202" t="s">
        <v>78</v>
      </c>
      <c r="AV124" s="13" t="s">
        <v>78</v>
      </c>
      <c r="AW124" s="13" t="s">
        <v>34</v>
      </c>
      <c r="AX124" s="13" t="s">
        <v>70</v>
      </c>
      <c r="AY124" s="202" t="s">
        <v>129</v>
      </c>
    </row>
    <row r="125" spans="2:51" s="15" customFormat="1" ht="13.5">
      <c r="B125" s="217"/>
      <c r="D125" s="194" t="s">
        <v>138</v>
      </c>
      <c r="E125" s="218" t="s">
        <v>5</v>
      </c>
      <c r="F125" s="219" t="s">
        <v>182</v>
      </c>
      <c r="H125" s="220">
        <v>13.811</v>
      </c>
      <c r="I125" s="221"/>
      <c r="L125" s="217"/>
      <c r="M125" s="222"/>
      <c r="N125" s="223"/>
      <c r="O125" s="223"/>
      <c r="P125" s="223"/>
      <c r="Q125" s="223"/>
      <c r="R125" s="223"/>
      <c r="S125" s="223"/>
      <c r="T125" s="224"/>
      <c r="AT125" s="218" t="s">
        <v>138</v>
      </c>
      <c r="AU125" s="218" t="s">
        <v>78</v>
      </c>
      <c r="AV125" s="15" t="s">
        <v>84</v>
      </c>
      <c r="AW125" s="15" t="s">
        <v>34</v>
      </c>
      <c r="AX125" s="15" t="s">
        <v>70</v>
      </c>
      <c r="AY125" s="218" t="s">
        <v>129</v>
      </c>
    </row>
    <row r="126" spans="2:51" s="13" customFormat="1" ht="13.5">
      <c r="B126" s="201"/>
      <c r="D126" s="194" t="s">
        <v>138</v>
      </c>
      <c r="E126" s="202" t="s">
        <v>5</v>
      </c>
      <c r="F126" s="203" t="s">
        <v>579</v>
      </c>
      <c r="H126" s="204">
        <v>6.4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138</v>
      </c>
      <c r="AU126" s="202" t="s">
        <v>78</v>
      </c>
      <c r="AV126" s="13" t="s">
        <v>78</v>
      </c>
      <c r="AW126" s="13" t="s">
        <v>34</v>
      </c>
      <c r="AX126" s="13" t="s">
        <v>70</v>
      </c>
      <c r="AY126" s="202" t="s">
        <v>129</v>
      </c>
    </row>
    <row r="127" spans="2:51" s="15" customFormat="1" ht="13.5">
      <c r="B127" s="217"/>
      <c r="D127" s="194" t="s">
        <v>138</v>
      </c>
      <c r="E127" s="218" t="s">
        <v>5</v>
      </c>
      <c r="F127" s="219" t="s">
        <v>182</v>
      </c>
      <c r="H127" s="220">
        <v>6.4</v>
      </c>
      <c r="I127" s="221"/>
      <c r="L127" s="217"/>
      <c r="M127" s="222"/>
      <c r="N127" s="223"/>
      <c r="O127" s="223"/>
      <c r="P127" s="223"/>
      <c r="Q127" s="223"/>
      <c r="R127" s="223"/>
      <c r="S127" s="223"/>
      <c r="T127" s="224"/>
      <c r="AT127" s="218" t="s">
        <v>138</v>
      </c>
      <c r="AU127" s="218" t="s">
        <v>78</v>
      </c>
      <c r="AV127" s="15" t="s">
        <v>84</v>
      </c>
      <c r="AW127" s="15" t="s">
        <v>34</v>
      </c>
      <c r="AX127" s="15" t="s">
        <v>70</v>
      </c>
      <c r="AY127" s="218" t="s">
        <v>129</v>
      </c>
    </row>
    <row r="128" spans="2:51" s="14" customFormat="1" ht="13.5">
      <c r="B128" s="209"/>
      <c r="D128" s="194" t="s">
        <v>138</v>
      </c>
      <c r="E128" s="210" t="s">
        <v>5</v>
      </c>
      <c r="F128" s="211" t="s">
        <v>147</v>
      </c>
      <c r="H128" s="212">
        <v>20.211</v>
      </c>
      <c r="I128" s="213"/>
      <c r="L128" s="209"/>
      <c r="M128" s="214"/>
      <c r="N128" s="215"/>
      <c r="O128" s="215"/>
      <c r="P128" s="215"/>
      <c r="Q128" s="215"/>
      <c r="R128" s="215"/>
      <c r="S128" s="215"/>
      <c r="T128" s="216"/>
      <c r="AT128" s="210" t="s">
        <v>138</v>
      </c>
      <c r="AU128" s="210" t="s">
        <v>78</v>
      </c>
      <c r="AV128" s="14" t="s">
        <v>136</v>
      </c>
      <c r="AW128" s="14" t="s">
        <v>34</v>
      </c>
      <c r="AX128" s="14" t="s">
        <v>76</v>
      </c>
      <c r="AY128" s="210" t="s">
        <v>129</v>
      </c>
    </row>
    <row r="129" spans="2:65" s="1" customFormat="1" ht="14.45" customHeight="1">
      <c r="B129" s="180"/>
      <c r="C129" s="225" t="s">
        <v>201</v>
      </c>
      <c r="D129" s="225" t="s">
        <v>195</v>
      </c>
      <c r="E129" s="226" t="s">
        <v>235</v>
      </c>
      <c r="F129" s="227" t="s">
        <v>236</v>
      </c>
      <c r="G129" s="228" t="s">
        <v>198</v>
      </c>
      <c r="H129" s="229">
        <v>27.622</v>
      </c>
      <c r="I129" s="230"/>
      <c r="J129" s="231">
        <f>ROUND(I129*H129,2)</f>
        <v>0</v>
      </c>
      <c r="K129" s="227" t="s">
        <v>135</v>
      </c>
      <c r="L129" s="232"/>
      <c r="M129" s="233" t="s">
        <v>5</v>
      </c>
      <c r="N129" s="234" t="s">
        <v>41</v>
      </c>
      <c r="O129" s="4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24" t="s">
        <v>170</v>
      </c>
      <c r="AT129" s="24" t="s">
        <v>195</v>
      </c>
      <c r="AU129" s="24" t="s">
        <v>78</v>
      </c>
      <c r="AY129" s="24" t="s">
        <v>129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4" t="s">
        <v>76</v>
      </c>
      <c r="BK129" s="192">
        <f>ROUND(I129*H129,2)</f>
        <v>0</v>
      </c>
      <c r="BL129" s="24" t="s">
        <v>136</v>
      </c>
      <c r="BM129" s="24" t="s">
        <v>580</v>
      </c>
    </row>
    <row r="130" spans="2:51" s="13" customFormat="1" ht="13.5">
      <c r="B130" s="201"/>
      <c r="D130" s="194" t="s">
        <v>138</v>
      </c>
      <c r="F130" s="203" t="s">
        <v>581</v>
      </c>
      <c r="H130" s="204">
        <v>27.622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138</v>
      </c>
      <c r="AU130" s="202" t="s">
        <v>78</v>
      </c>
      <c r="AV130" s="13" t="s">
        <v>78</v>
      </c>
      <c r="AW130" s="13" t="s">
        <v>6</v>
      </c>
      <c r="AX130" s="13" t="s">
        <v>76</v>
      </c>
      <c r="AY130" s="202" t="s">
        <v>129</v>
      </c>
    </row>
    <row r="131" spans="2:65" s="1" customFormat="1" ht="14.45" customHeight="1">
      <c r="B131" s="180"/>
      <c r="C131" s="225" t="s">
        <v>206</v>
      </c>
      <c r="D131" s="225" t="s">
        <v>195</v>
      </c>
      <c r="E131" s="226" t="s">
        <v>582</v>
      </c>
      <c r="F131" s="227" t="s">
        <v>583</v>
      </c>
      <c r="G131" s="228" t="s">
        <v>198</v>
      </c>
      <c r="H131" s="229">
        <v>12.8</v>
      </c>
      <c r="I131" s="230"/>
      <c r="J131" s="231">
        <f>ROUND(I131*H131,2)</f>
        <v>0</v>
      </c>
      <c r="K131" s="227" t="s">
        <v>5</v>
      </c>
      <c r="L131" s="232"/>
      <c r="M131" s="233" t="s">
        <v>5</v>
      </c>
      <c r="N131" s="234" t="s">
        <v>41</v>
      </c>
      <c r="O131" s="4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24" t="s">
        <v>170</v>
      </c>
      <c r="AT131" s="24" t="s">
        <v>195</v>
      </c>
      <c r="AU131" s="24" t="s">
        <v>78</v>
      </c>
      <c r="AY131" s="24" t="s">
        <v>129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4" t="s">
        <v>76</v>
      </c>
      <c r="BK131" s="192">
        <f>ROUND(I131*H131,2)</f>
        <v>0</v>
      </c>
      <c r="BL131" s="24" t="s">
        <v>136</v>
      </c>
      <c r="BM131" s="24" t="s">
        <v>584</v>
      </c>
    </row>
    <row r="132" spans="2:51" s="13" customFormat="1" ht="13.5">
      <c r="B132" s="201"/>
      <c r="D132" s="194" t="s">
        <v>138</v>
      </c>
      <c r="F132" s="203" t="s">
        <v>585</v>
      </c>
      <c r="H132" s="204">
        <v>12.8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138</v>
      </c>
      <c r="AU132" s="202" t="s">
        <v>78</v>
      </c>
      <c r="AV132" s="13" t="s">
        <v>78</v>
      </c>
      <c r="AW132" s="13" t="s">
        <v>6</v>
      </c>
      <c r="AX132" s="13" t="s">
        <v>76</v>
      </c>
      <c r="AY132" s="202" t="s">
        <v>129</v>
      </c>
    </row>
    <row r="133" spans="2:63" s="11" customFormat="1" ht="29.85" customHeight="1">
      <c r="B133" s="167"/>
      <c r="D133" s="168" t="s">
        <v>69</v>
      </c>
      <c r="E133" s="178" t="s">
        <v>136</v>
      </c>
      <c r="F133" s="178" t="s">
        <v>300</v>
      </c>
      <c r="I133" s="170"/>
      <c r="J133" s="179">
        <f>BK133</f>
        <v>0</v>
      </c>
      <c r="L133" s="167"/>
      <c r="M133" s="172"/>
      <c r="N133" s="173"/>
      <c r="O133" s="173"/>
      <c r="P133" s="174">
        <f>SUM(P134:P137)</f>
        <v>0</v>
      </c>
      <c r="Q133" s="173"/>
      <c r="R133" s="174">
        <f>SUM(R134:R137)</f>
        <v>0</v>
      </c>
      <c r="S133" s="173"/>
      <c r="T133" s="175">
        <f>SUM(T134:T137)</f>
        <v>0</v>
      </c>
      <c r="AR133" s="168" t="s">
        <v>76</v>
      </c>
      <c r="AT133" s="176" t="s">
        <v>69</v>
      </c>
      <c r="AU133" s="176" t="s">
        <v>76</v>
      </c>
      <c r="AY133" s="168" t="s">
        <v>129</v>
      </c>
      <c r="BK133" s="177">
        <f>SUM(BK134:BK137)</f>
        <v>0</v>
      </c>
    </row>
    <row r="134" spans="2:65" s="1" customFormat="1" ht="14.45" customHeight="1">
      <c r="B134" s="180"/>
      <c r="C134" s="181" t="s">
        <v>11</v>
      </c>
      <c r="D134" s="181" t="s">
        <v>131</v>
      </c>
      <c r="E134" s="182" t="s">
        <v>586</v>
      </c>
      <c r="F134" s="183" t="s">
        <v>587</v>
      </c>
      <c r="G134" s="184" t="s">
        <v>134</v>
      </c>
      <c r="H134" s="185">
        <v>4</v>
      </c>
      <c r="I134" s="186"/>
      <c r="J134" s="187">
        <f>ROUND(I134*H134,2)</f>
        <v>0</v>
      </c>
      <c r="K134" s="183" t="s">
        <v>5</v>
      </c>
      <c r="L134" s="41"/>
      <c r="M134" s="188" t="s">
        <v>5</v>
      </c>
      <c r="N134" s="189" t="s">
        <v>41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4" t="s">
        <v>136</v>
      </c>
      <c r="AT134" s="24" t="s">
        <v>131</v>
      </c>
      <c r="AU134" s="24" t="s">
        <v>78</v>
      </c>
      <c r="AY134" s="24" t="s">
        <v>129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4" t="s">
        <v>76</v>
      </c>
      <c r="BK134" s="192">
        <f>ROUND(I134*H134,2)</f>
        <v>0</v>
      </c>
      <c r="BL134" s="24" t="s">
        <v>136</v>
      </c>
      <c r="BM134" s="24" t="s">
        <v>588</v>
      </c>
    </row>
    <row r="135" spans="2:51" s="13" customFormat="1" ht="13.5">
      <c r="B135" s="201"/>
      <c r="D135" s="194" t="s">
        <v>138</v>
      </c>
      <c r="E135" s="202" t="s">
        <v>5</v>
      </c>
      <c r="F135" s="203" t="s">
        <v>589</v>
      </c>
      <c r="H135" s="204">
        <v>2.4</v>
      </c>
      <c r="I135" s="205"/>
      <c r="L135" s="201"/>
      <c r="M135" s="206"/>
      <c r="N135" s="207"/>
      <c r="O135" s="207"/>
      <c r="P135" s="207"/>
      <c r="Q135" s="207"/>
      <c r="R135" s="207"/>
      <c r="S135" s="207"/>
      <c r="T135" s="208"/>
      <c r="AT135" s="202" t="s">
        <v>138</v>
      </c>
      <c r="AU135" s="202" t="s">
        <v>78</v>
      </c>
      <c r="AV135" s="13" t="s">
        <v>78</v>
      </c>
      <c r="AW135" s="13" t="s">
        <v>34</v>
      </c>
      <c r="AX135" s="13" t="s">
        <v>70</v>
      </c>
      <c r="AY135" s="202" t="s">
        <v>129</v>
      </c>
    </row>
    <row r="136" spans="2:51" s="13" customFormat="1" ht="13.5">
      <c r="B136" s="201"/>
      <c r="D136" s="194" t="s">
        <v>138</v>
      </c>
      <c r="E136" s="202" t="s">
        <v>5</v>
      </c>
      <c r="F136" s="203" t="s">
        <v>590</v>
      </c>
      <c r="H136" s="204">
        <v>1.6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2" t="s">
        <v>138</v>
      </c>
      <c r="AU136" s="202" t="s">
        <v>78</v>
      </c>
      <c r="AV136" s="13" t="s">
        <v>78</v>
      </c>
      <c r="AW136" s="13" t="s">
        <v>34</v>
      </c>
      <c r="AX136" s="13" t="s">
        <v>70</v>
      </c>
      <c r="AY136" s="202" t="s">
        <v>129</v>
      </c>
    </row>
    <row r="137" spans="2:51" s="14" customFormat="1" ht="13.5">
      <c r="B137" s="209"/>
      <c r="D137" s="194" t="s">
        <v>138</v>
      </c>
      <c r="E137" s="210" t="s">
        <v>5</v>
      </c>
      <c r="F137" s="211" t="s">
        <v>147</v>
      </c>
      <c r="H137" s="212">
        <v>4</v>
      </c>
      <c r="I137" s="213"/>
      <c r="L137" s="209"/>
      <c r="M137" s="214"/>
      <c r="N137" s="215"/>
      <c r="O137" s="215"/>
      <c r="P137" s="215"/>
      <c r="Q137" s="215"/>
      <c r="R137" s="215"/>
      <c r="S137" s="215"/>
      <c r="T137" s="216"/>
      <c r="AT137" s="210" t="s">
        <v>138</v>
      </c>
      <c r="AU137" s="210" t="s">
        <v>78</v>
      </c>
      <c r="AV137" s="14" t="s">
        <v>136</v>
      </c>
      <c r="AW137" s="14" t="s">
        <v>34</v>
      </c>
      <c r="AX137" s="14" t="s">
        <v>76</v>
      </c>
      <c r="AY137" s="210" t="s">
        <v>129</v>
      </c>
    </row>
    <row r="138" spans="2:63" s="11" customFormat="1" ht="29.85" customHeight="1">
      <c r="B138" s="167"/>
      <c r="D138" s="168" t="s">
        <v>69</v>
      </c>
      <c r="E138" s="178" t="s">
        <v>170</v>
      </c>
      <c r="F138" s="178" t="s">
        <v>380</v>
      </c>
      <c r="I138" s="170"/>
      <c r="J138" s="179">
        <f>BK138</f>
        <v>0</v>
      </c>
      <c r="L138" s="167"/>
      <c r="M138" s="172"/>
      <c r="N138" s="173"/>
      <c r="O138" s="173"/>
      <c r="P138" s="174">
        <f>SUM(P139:P148)</f>
        <v>0</v>
      </c>
      <c r="Q138" s="173"/>
      <c r="R138" s="174">
        <f>SUM(R139:R148)</f>
        <v>0.18602000000000002</v>
      </c>
      <c r="S138" s="173"/>
      <c r="T138" s="175">
        <f>SUM(T139:T148)</f>
        <v>0</v>
      </c>
      <c r="AR138" s="168" t="s">
        <v>76</v>
      </c>
      <c r="AT138" s="176" t="s">
        <v>69</v>
      </c>
      <c r="AU138" s="176" t="s">
        <v>76</v>
      </c>
      <c r="AY138" s="168" t="s">
        <v>129</v>
      </c>
      <c r="BK138" s="177">
        <f>SUM(BK139:BK148)</f>
        <v>0</v>
      </c>
    </row>
    <row r="139" spans="2:65" s="1" customFormat="1" ht="22.9" customHeight="1">
      <c r="B139" s="180"/>
      <c r="C139" s="181" t="s">
        <v>214</v>
      </c>
      <c r="D139" s="181" t="s">
        <v>131</v>
      </c>
      <c r="E139" s="182" t="s">
        <v>591</v>
      </c>
      <c r="F139" s="183" t="s">
        <v>592</v>
      </c>
      <c r="G139" s="184" t="s">
        <v>392</v>
      </c>
      <c r="H139" s="185">
        <v>2</v>
      </c>
      <c r="I139" s="186"/>
      <c r="J139" s="187">
        <f>ROUND(I139*H139,2)</f>
        <v>0</v>
      </c>
      <c r="K139" s="183" t="s">
        <v>135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136</v>
      </c>
      <c r="AT139" s="24" t="s">
        <v>131</v>
      </c>
      <c r="AU139" s="24" t="s">
        <v>78</v>
      </c>
      <c r="AY139" s="24" t="s">
        <v>129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76</v>
      </c>
      <c r="BK139" s="192">
        <f>ROUND(I139*H139,2)</f>
        <v>0</v>
      </c>
      <c r="BL139" s="24" t="s">
        <v>136</v>
      </c>
      <c r="BM139" s="24" t="s">
        <v>593</v>
      </c>
    </row>
    <row r="140" spans="2:65" s="1" customFormat="1" ht="14.45" customHeight="1">
      <c r="B140" s="180"/>
      <c r="C140" s="225" t="s">
        <v>219</v>
      </c>
      <c r="D140" s="225" t="s">
        <v>195</v>
      </c>
      <c r="E140" s="226" t="s">
        <v>594</v>
      </c>
      <c r="F140" s="227" t="s">
        <v>595</v>
      </c>
      <c r="G140" s="228" t="s">
        <v>392</v>
      </c>
      <c r="H140" s="229">
        <v>2</v>
      </c>
      <c r="I140" s="230"/>
      <c r="J140" s="231">
        <f>ROUND(I140*H140,2)</f>
        <v>0</v>
      </c>
      <c r="K140" s="227" t="s">
        <v>5</v>
      </c>
      <c r="L140" s="232"/>
      <c r="M140" s="233" t="s">
        <v>5</v>
      </c>
      <c r="N140" s="234" t="s">
        <v>41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4" t="s">
        <v>170</v>
      </c>
      <c r="AT140" s="24" t="s">
        <v>195</v>
      </c>
      <c r="AU140" s="24" t="s">
        <v>78</v>
      </c>
      <c r="AY140" s="24" t="s">
        <v>129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4" t="s">
        <v>76</v>
      </c>
      <c r="BK140" s="192">
        <f>ROUND(I140*H140,2)</f>
        <v>0</v>
      </c>
      <c r="BL140" s="24" t="s">
        <v>136</v>
      </c>
      <c r="BM140" s="24" t="s">
        <v>596</v>
      </c>
    </row>
    <row r="141" spans="2:51" s="13" customFormat="1" ht="27">
      <c r="B141" s="201"/>
      <c r="D141" s="194" t="s">
        <v>138</v>
      </c>
      <c r="E141" s="202" t="s">
        <v>5</v>
      </c>
      <c r="F141" s="203" t="s">
        <v>597</v>
      </c>
      <c r="H141" s="204">
        <v>2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138</v>
      </c>
      <c r="AU141" s="202" t="s">
        <v>78</v>
      </c>
      <c r="AV141" s="13" t="s">
        <v>78</v>
      </c>
      <c r="AW141" s="13" t="s">
        <v>34</v>
      </c>
      <c r="AX141" s="13" t="s">
        <v>76</v>
      </c>
      <c r="AY141" s="202" t="s">
        <v>129</v>
      </c>
    </row>
    <row r="142" spans="2:65" s="1" customFormat="1" ht="22.9" customHeight="1">
      <c r="B142" s="180"/>
      <c r="C142" s="181" t="s">
        <v>224</v>
      </c>
      <c r="D142" s="181" t="s">
        <v>131</v>
      </c>
      <c r="E142" s="182" t="s">
        <v>598</v>
      </c>
      <c r="F142" s="183" t="s">
        <v>599</v>
      </c>
      <c r="G142" s="184" t="s">
        <v>297</v>
      </c>
      <c r="H142" s="185">
        <v>12</v>
      </c>
      <c r="I142" s="186"/>
      <c r="J142" s="187">
        <f>ROUND(I142*H142,2)</f>
        <v>0</v>
      </c>
      <c r="K142" s="183" t="s">
        <v>135</v>
      </c>
      <c r="L142" s="41"/>
      <c r="M142" s="188" t="s">
        <v>5</v>
      </c>
      <c r="N142" s="189" t="s">
        <v>41</v>
      </c>
      <c r="O142" s="4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24" t="s">
        <v>136</v>
      </c>
      <c r="AT142" s="24" t="s">
        <v>131</v>
      </c>
      <c r="AU142" s="24" t="s">
        <v>78</v>
      </c>
      <c r="AY142" s="24" t="s">
        <v>129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4" t="s">
        <v>76</v>
      </c>
      <c r="BK142" s="192">
        <f>ROUND(I142*H142,2)</f>
        <v>0</v>
      </c>
      <c r="BL142" s="24" t="s">
        <v>136</v>
      </c>
      <c r="BM142" s="24" t="s">
        <v>600</v>
      </c>
    </row>
    <row r="143" spans="2:65" s="1" customFormat="1" ht="14.45" customHeight="1">
      <c r="B143" s="180"/>
      <c r="C143" s="225" t="s">
        <v>229</v>
      </c>
      <c r="D143" s="225" t="s">
        <v>195</v>
      </c>
      <c r="E143" s="226" t="s">
        <v>601</v>
      </c>
      <c r="F143" s="227" t="s">
        <v>602</v>
      </c>
      <c r="G143" s="228" t="s">
        <v>297</v>
      </c>
      <c r="H143" s="229">
        <v>12</v>
      </c>
      <c r="I143" s="230"/>
      <c r="J143" s="231">
        <f>ROUND(I143*H143,2)</f>
        <v>0</v>
      </c>
      <c r="K143" s="227" t="s">
        <v>135</v>
      </c>
      <c r="L143" s="232"/>
      <c r="M143" s="233" t="s">
        <v>5</v>
      </c>
      <c r="N143" s="234" t="s">
        <v>41</v>
      </c>
      <c r="O143" s="42"/>
      <c r="P143" s="190">
        <f>O143*H143</f>
        <v>0</v>
      </c>
      <c r="Q143" s="190">
        <v>0.00318</v>
      </c>
      <c r="R143" s="190">
        <f>Q143*H143</f>
        <v>0.03816</v>
      </c>
      <c r="S143" s="190">
        <v>0</v>
      </c>
      <c r="T143" s="191">
        <f>S143*H143</f>
        <v>0</v>
      </c>
      <c r="AR143" s="24" t="s">
        <v>170</v>
      </c>
      <c r="AT143" s="24" t="s">
        <v>195</v>
      </c>
      <c r="AU143" s="24" t="s">
        <v>78</v>
      </c>
      <c r="AY143" s="24" t="s">
        <v>129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4" t="s">
        <v>76</v>
      </c>
      <c r="BK143" s="192">
        <f>ROUND(I143*H143,2)</f>
        <v>0</v>
      </c>
      <c r="BL143" s="24" t="s">
        <v>136</v>
      </c>
      <c r="BM143" s="24" t="s">
        <v>603</v>
      </c>
    </row>
    <row r="144" spans="2:65" s="1" customFormat="1" ht="22.9" customHeight="1">
      <c r="B144" s="180"/>
      <c r="C144" s="181" t="s">
        <v>234</v>
      </c>
      <c r="D144" s="181" t="s">
        <v>131</v>
      </c>
      <c r="E144" s="182" t="s">
        <v>604</v>
      </c>
      <c r="F144" s="183" t="s">
        <v>605</v>
      </c>
      <c r="G144" s="184" t="s">
        <v>297</v>
      </c>
      <c r="H144" s="185">
        <v>13</v>
      </c>
      <c r="I144" s="186"/>
      <c r="J144" s="187">
        <f>ROUND(I144*H144,2)</f>
        <v>0</v>
      </c>
      <c r="K144" s="183" t="s">
        <v>135</v>
      </c>
      <c r="L144" s="41"/>
      <c r="M144" s="188" t="s">
        <v>5</v>
      </c>
      <c r="N144" s="189" t="s">
        <v>41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24" t="s">
        <v>136</v>
      </c>
      <c r="AT144" s="24" t="s">
        <v>131</v>
      </c>
      <c r="AU144" s="24" t="s">
        <v>78</v>
      </c>
      <c r="AY144" s="24" t="s">
        <v>129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4" t="s">
        <v>76</v>
      </c>
      <c r="BK144" s="192">
        <f>ROUND(I144*H144,2)</f>
        <v>0</v>
      </c>
      <c r="BL144" s="24" t="s">
        <v>136</v>
      </c>
      <c r="BM144" s="24" t="s">
        <v>606</v>
      </c>
    </row>
    <row r="145" spans="2:65" s="1" customFormat="1" ht="14.45" customHeight="1">
      <c r="B145" s="180"/>
      <c r="C145" s="225" t="s">
        <v>10</v>
      </c>
      <c r="D145" s="225" t="s">
        <v>195</v>
      </c>
      <c r="E145" s="226" t="s">
        <v>607</v>
      </c>
      <c r="F145" s="227" t="s">
        <v>608</v>
      </c>
      <c r="G145" s="228" t="s">
        <v>297</v>
      </c>
      <c r="H145" s="229">
        <v>13</v>
      </c>
      <c r="I145" s="230"/>
      <c r="J145" s="231">
        <f>ROUND(I145*H145,2)</f>
        <v>0</v>
      </c>
      <c r="K145" s="227" t="s">
        <v>135</v>
      </c>
      <c r="L145" s="232"/>
      <c r="M145" s="233" t="s">
        <v>5</v>
      </c>
      <c r="N145" s="234" t="s">
        <v>41</v>
      </c>
      <c r="O145" s="42"/>
      <c r="P145" s="190">
        <f>O145*H145</f>
        <v>0</v>
      </c>
      <c r="Q145" s="190">
        <v>0.01106</v>
      </c>
      <c r="R145" s="190">
        <f>Q145*H145</f>
        <v>0.14378000000000002</v>
      </c>
      <c r="S145" s="190">
        <v>0</v>
      </c>
      <c r="T145" s="191">
        <f>S145*H145</f>
        <v>0</v>
      </c>
      <c r="AR145" s="24" t="s">
        <v>170</v>
      </c>
      <c r="AT145" s="24" t="s">
        <v>195</v>
      </c>
      <c r="AU145" s="24" t="s">
        <v>78</v>
      </c>
      <c r="AY145" s="24" t="s">
        <v>129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4" t="s">
        <v>76</v>
      </c>
      <c r="BK145" s="192">
        <f>ROUND(I145*H145,2)</f>
        <v>0</v>
      </c>
      <c r="BL145" s="24" t="s">
        <v>136</v>
      </c>
      <c r="BM145" s="24" t="s">
        <v>609</v>
      </c>
    </row>
    <row r="146" spans="2:51" s="13" customFormat="1" ht="13.5">
      <c r="B146" s="201"/>
      <c r="D146" s="194" t="s">
        <v>138</v>
      </c>
      <c r="E146" s="202" t="s">
        <v>5</v>
      </c>
      <c r="F146" s="203" t="s">
        <v>610</v>
      </c>
      <c r="H146" s="204">
        <v>13</v>
      </c>
      <c r="I146" s="205"/>
      <c r="L146" s="201"/>
      <c r="M146" s="206"/>
      <c r="N146" s="207"/>
      <c r="O146" s="207"/>
      <c r="P146" s="207"/>
      <c r="Q146" s="207"/>
      <c r="R146" s="207"/>
      <c r="S146" s="207"/>
      <c r="T146" s="208"/>
      <c r="AT146" s="202" t="s">
        <v>138</v>
      </c>
      <c r="AU146" s="202" t="s">
        <v>78</v>
      </c>
      <c r="AV146" s="13" t="s">
        <v>78</v>
      </c>
      <c r="AW146" s="13" t="s">
        <v>34</v>
      </c>
      <c r="AX146" s="13" t="s">
        <v>76</v>
      </c>
      <c r="AY146" s="202" t="s">
        <v>129</v>
      </c>
    </row>
    <row r="147" spans="2:65" s="1" customFormat="1" ht="14.45" customHeight="1">
      <c r="B147" s="180"/>
      <c r="C147" s="181" t="s">
        <v>242</v>
      </c>
      <c r="D147" s="181" t="s">
        <v>131</v>
      </c>
      <c r="E147" s="182" t="s">
        <v>611</v>
      </c>
      <c r="F147" s="183" t="s">
        <v>612</v>
      </c>
      <c r="G147" s="184" t="s">
        <v>297</v>
      </c>
      <c r="H147" s="185">
        <v>16</v>
      </c>
      <c r="I147" s="186"/>
      <c r="J147" s="187">
        <f>ROUND(I147*H147,2)</f>
        <v>0</v>
      </c>
      <c r="K147" s="183" t="s">
        <v>135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0.00013</v>
      </c>
      <c r="R147" s="190">
        <f>Q147*H147</f>
        <v>0.00208</v>
      </c>
      <c r="S147" s="190">
        <v>0</v>
      </c>
      <c r="T147" s="191">
        <f>S147*H147</f>
        <v>0</v>
      </c>
      <c r="AR147" s="24" t="s">
        <v>136</v>
      </c>
      <c r="AT147" s="24" t="s">
        <v>131</v>
      </c>
      <c r="AU147" s="24" t="s">
        <v>78</v>
      </c>
      <c r="AY147" s="24" t="s">
        <v>129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4" t="s">
        <v>76</v>
      </c>
      <c r="BK147" s="192">
        <f>ROUND(I147*H147,2)</f>
        <v>0</v>
      </c>
      <c r="BL147" s="24" t="s">
        <v>136</v>
      </c>
      <c r="BM147" s="24" t="s">
        <v>613</v>
      </c>
    </row>
    <row r="148" spans="2:65" s="1" customFormat="1" ht="14.45" customHeight="1">
      <c r="B148" s="180"/>
      <c r="C148" s="181" t="s">
        <v>249</v>
      </c>
      <c r="D148" s="181" t="s">
        <v>131</v>
      </c>
      <c r="E148" s="182" t="s">
        <v>614</v>
      </c>
      <c r="F148" s="183" t="s">
        <v>615</v>
      </c>
      <c r="G148" s="184" t="s">
        <v>392</v>
      </c>
      <c r="H148" s="185">
        <v>2</v>
      </c>
      <c r="I148" s="186"/>
      <c r="J148" s="187">
        <f>ROUND(I148*H148,2)</f>
        <v>0</v>
      </c>
      <c r="K148" s="183" t="s">
        <v>135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0.001</v>
      </c>
      <c r="R148" s="190">
        <f>Q148*H148</f>
        <v>0.002</v>
      </c>
      <c r="S148" s="190">
        <v>0</v>
      </c>
      <c r="T148" s="191">
        <f>S148*H148</f>
        <v>0</v>
      </c>
      <c r="AR148" s="24" t="s">
        <v>136</v>
      </c>
      <c r="AT148" s="24" t="s">
        <v>131</v>
      </c>
      <c r="AU148" s="24" t="s">
        <v>78</v>
      </c>
      <c r="AY148" s="24" t="s">
        <v>129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4" t="s">
        <v>76</v>
      </c>
      <c r="BK148" s="192">
        <f>ROUND(I148*H148,2)</f>
        <v>0</v>
      </c>
      <c r="BL148" s="24" t="s">
        <v>136</v>
      </c>
      <c r="BM148" s="24" t="s">
        <v>616</v>
      </c>
    </row>
    <row r="149" spans="2:63" s="11" customFormat="1" ht="29.85" customHeight="1">
      <c r="B149" s="167"/>
      <c r="D149" s="168" t="s">
        <v>69</v>
      </c>
      <c r="E149" s="178" t="s">
        <v>535</v>
      </c>
      <c r="F149" s="178" t="s">
        <v>536</v>
      </c>
      <c r="I149" s="170"/>
      <c r="J149" s="179">
        <f>BK149</f>
        <v>0</v>
      </c>
      <c r="L149" s="167"/>
      <c r="M149" s="172"/>
      <c r="N149" s="173"/>
      <c r="O149" s="173"/>
      <c r="P149" s="174">
        <f>P150</f>
        <v>0</v>
      </c>
      <c r="Q149" s="173"/>
      <c r="R149" s="174">
        <f>R150</f>
        <v>0</v>
      </c>
      <c r="S149" s="173"/>
      <c r="T149" s="175">
        <f>T150</f>
        <v>0</v>
      </c>
      <c r="AR149" s="168" t="s">
        <v>76</v>
      </c>
      <c r="AT149" s="176" t="s">
        <v>69</v>
      </c>
      <c r="AU149" s="176" t="s">
        <v>76</v>
      </c>
      <c r="AY149" s="168" t="s">
        <v>129</v>
      </c>
      <c r="BK149" s="177">
        <f>BK150</f>
        <v>0</v>
      </c>
    </row>
    <row r="150" spans="2:65" s="1" customFormat="1" ht="22.9" customHeight="1">
      <c r="B150" s="180"/>
      <c r="C150" s="181" t="s">
        <v>255</v>
      </c>
      <c r="D150" s="181" t="s">
        <v>131</v>
      </c>
      <c r="E150" s="182" t="s">
        <v>617</v>
      </c>
      <c r="F150" s="183" t="s">
        <v>618</v>
      </c>
      <c r="G150" s="184" t="s">
        <v>198</v>
      </c>
      <c r="H150" s="185">
        <v>0.26</v>
      </c>
      <c r="I150" s="186"/>
      <c r="J150" s="187">
        <f>ROUND(I150*H150,2)</f>
        <v>0</v>
      </c>
      <c r="K150" s="183" t="s">
        <v>135</v>
      </c>
      <c r="L150" s="41"/>
      <c r="M150" s="188" t="s">
        <v>5</v>
      </c>
      <c r="N150" s="189" t="s">
        <v>41</v>
      </c>
      <c r="O150" s="42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24" t="s">
        <v>136</v>
      </c>
      <c r="AT150" s="24" t="s">
        <v>131</v>
      </c>
      <c r="AU150" s="24" t="s">
        <v>78</v>
      </c>
      <c r="AY150" s="24" t="s">
        <v>129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24" t="s">
        <v>76</v>
      </c>
      <c r="BK150" s="192">
        <f>ROUND(I150*H150,2)</f>
        <v>0</v>
      </c>
      <c r="BL150" s="24" t="s">
        <v>136</v>
      </c>
      <c r="BM150" s="24" t="s">
        <v>619</v>
      </c>
    </row>
    <row r="151" spans="2:63" s="11" customFormat="1" ht="37.35" customHeight="1">
      <c r="B151" s="167"/>
      <c r="D151" s="168" t="s">
        <v>69</v>
      </c>
      <c r="E151" s="169" t="s">
        <v>195</v>
      </c>
      <c r="F151" s="169" t="s">
        <v>620</v>
      </c>
      <c r="I151" s="170"/>
      <c r="J151" s="171">
        <f>BK151</f>
        <v>0</v>
      </c>
      <c r="L151" s="167"/>
      <c r="M151" s="172"/>
      <c r="N151" s="173"/>
      <c r="O151" s="173"/>
      <c r="P151" s="174">
        <f>P152+P161</f>
        <v>0</v>
      </c>
      <c r="Q151" s="173"/>
      <c r="R151" s="174">
        <f>R152+R161</f>
        <v>0.06468</v>
      </c>
      <c r="S151" s="173"/>
      <c r="T151" s="175">
        <f>T152+T161</f>
        <v>0</v>
      </c>
      <c r="AR151" s="168" t="s">
        <v>84</v>
      </c>
      <c r="AT151" s="176" t="s">
        <v>69</v>
      </c>
      <c r="AU151" s="176" t="s">
        <v>70</v>
      </c>
      <c r="AY151" s="168" t="s">
        <v>129</v>
      </c>
      <c r="BK151" s="177">
        <f>BK152+BK161</f>
        <v>0</v>
      </c>
    </row>
    <row r="152" spans="2:63" s="11" customFormat="1" ht="19.9" customHeight="1">
      <c r="B152" s="167"/>
      <c r="D152" s="168" t="s">
        <v>69</v>
      </c>
      <c r="E152" s="178" t="s">
        <v>621</v>
      </c>
      <c r="F152" s="178" t="s">
        <v>622</v>
      </c>
      <c r="I152" s="170"/>
      <c r="J152" s="179">
        <f>BK152</f>
        <v>0</v>
      </c>
      <c r="L152" s="167"/>
      <c r="M152" s="172"/>
      <c r="N152" s="173"/>
      <c r="O152" s="173"/>
      <c r="P152" s="174">
        <f>SUM(P153:P160)</f>
        <v>0</v>
      </c>
      <c r="Q152" s="173"/>
      <c r="R152" s="174">
        <f>SUM(R153:R160)</f>
        <v>0.060840000000000005</v>
      </c>
      <c r="S152" s="173"/>
      <c r="T152" s="175">
        <f>SUM(T153:T160)</f>
        <v>0</v>
      </c>
      <c r="AR152" s="168" t="s">
        <v>84</v>
      </c>
      <c r="AT152" s="176" t="s">
        <v>69</v>
      </c>
      <c r="AU152" s="176" t="s">
        <v>76</v>
      </c>
      <c r="AY152" s="168" t="s">
        <v>129</v>
      </c>
      <c r="BK152" s="177">
        <f>SUM(BK153:BK160)</f>
        <v>0</v>
      </c>
    </row>
    <row r="153" spans="2:65" s="1" customFormat="1" ht="14.45" customHeight="1">
      <c r="B153" s="180"/>
      <c r="C153" s="181" t="s">
        <v>259</v>
      </c>
      <c r="D153" s="181" t="s">
        <v>131</v>
      </c>
      <c r="E153" s="182" t="s">
        <v>623</v>
      </c>
      <c r="F153" s="183" t="s">
        <v>624</v>
      </c>
      <c r="G153" s="184" t="s">
        <v>625</v>
      </c>
      <c r="H153" s="185">
        <v>1</v>
      </c>
      <c r="I153" s="186"/>
      <c r="J153" s="187">
        <f>ROUND(I153*H153,2)</f>
        <v>0</v>
      </c>
      <c r="K153" s="183" t="s">
        <v>5</v>
      </c>
      <c r="L153" s="41"/>
      <c r="M153" s="188" t="s">
        <v>5</v>
      </c>
      <c r="N153" s="189" t="s">
        <v>41</v>
      </c>
      <c r="O153" s="4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24" t="s">
        <v>463</v>
      </c>
      <c r="AT153" s="24" t="s">
        <v>131</v>
      </c>
      <c r="AU153" s="24" t="s">
        <v>78</v>
      </c>
      <c r="AY153" s="24" t="s">
        <v>129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24" t="s">
        <v>76</v>
      </c>
      <c r="BK153" s="192">
        <f>ROUND(I153*H153,2)</f>
        <v>0</v>
      </c>
      <c r="BL153" s="24" t="s">
        <v>463</v>
      </c>
      <c r="BM153" s="24" t="s">
        <v>626</v>
      </c>
    </row>
    <row r="154" spans="2:51" s="13" customFormat="1" ht="13.5">
      <c r="B154" s="201"/>
      <c r="D154" s="194" t="s">
        <v>138</v>
      </c>
      <c r="E154" s="202" t="s">
        <v>5</v>
      </c>
      <c r="F154" s="203" t="s">
        <v>76</v>
      </c>
      <c r="H154" s="204">
        <v>1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138</v>
      </c>
      <c r="AU154" s="202" t="s">
        <v>78</v>
      </c>
      <c r="AV154" s="13" t="s">
        <v>78</v>
      </c>
      <c r="AW154" s="13" t="s">
        <v>34</v>
      </c>
      <c r="AX154" s="13" t="s">
        <v>76</v>
      </c>
      <c r="AY154" s="202" t="s">
        <v>129</v>
      </c>
    </row>
    <row r="155" spans="2:51" s="12" customFormat="1" ht="13.5">
      <c r="B155" s="193"/>
      <c r="D155" s="194" t="s">
        <v>138</v>
      </c>
      <c r="E155" s="195" t="s">
        <v>5</v>
      </c>
      <c r="F155" s="196" t="s">
        <v>627</v>
      </c>
      <c r="H155" s="195" t="s">
        <v>5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5" t="s">
        <v>138</v>
      </c>
      <c r="AU155" s="195" t="s">
        <v>78</v>
      </c>
      <c r="AV155" s="12" t="s">
        <v>76</v>
      </c>
      <c r="AW155" s="12" t="s">
        <v>34</v>
      </c>
      <c r="AX155" s="12" t="s">
        <v>70</v>
      </c>
      <c r="AY155" s="195" t="s">
        <v>129</v>
      </c>
    </row>
    <row r="156" spans="2:51" s="12" customFormat="1" ht="13.5">
      <c r="B156" s="193"/>
      <c r="D156" s="194" t="s">
        <v>138</v>
      </c>
      <c r="E156" s="195" t="s">
        <v>5</v>
      </c>
      <c r="F156" s="196" t="s">
        <v>628</v>
      </c>
      <c r="H156" s="195" t="s">
        <v>5</v>
      </c>
      <c r="I156" s="197"/>
      <c r="L156" s="193"/>
      <c r="M156" s="198"/>
      <c r="N156" s="199"/>
      <c r="O156" s="199"/>
      <c r="P156" s="199"/>
      <c r="Q156" s="199"/>
      <c r="R156" s="199"/>
      <c r="S156" s="199"/>
      <c r="T156" s="200"/>
      <c r="AT156" s="195" t="s">
        <v>138</v>
      </c>
      <c r="AU156" s="195" t="s">
        <v>78</v>
      </c>
      <c r="AV156" s="12" t="s">
        <v>76</v>
      </c>
      <c r="AW156" s="12" t="s">
        <v>34</v>
      </c>
      <c r="AX156" s="12" t="s">
        <v>70</v>
      </c>
      <c r="AY156" s="195" t="s">
        <v>129</v>
      </c>
    </row>
    <row r="157" spans="2:51" s="12" customFormat="1" ht="27">
      <c r="B157" s="193"/>
      <c r="D157" s="194" t="s">
        <v>138</v>
      </c>
      <c r="E157" s="195" t="s">
        <v>5</v>
      </c>
      <c r="F157" s="196" t="s">
        <v>629</v>
      </c>
      <c r="H157" s="195" t="s">
        <v>5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138</v>
      </c>
      <c r="AU157" s="195" t="s">
        <v>78</v>
      </c>
      <c r="AV157" s="12" t="s">
        <v>76</v>
      </c>
      <c r="AW157" s="12" t="s">
        <v>34</v>
      </c>
      <c r="AX157" s="12" t="s">
        <v>70</v>
      </c>
      <c r="AY157" s="195" t="s">
        <v>129</v>
      </c>
    </row>
    <row r="158" spans="2:65" s="1" customFormat="1" ht="14.45" customHeight="1">
      <c r="B158" s="180"/>
      <c r="C158" s="181" t="s">
        <v>265</v>
      </c>
      <c r="D158" s="181" t="s">
        <v>131</v>
      </c>
      <c r="E158" s="182" t="s">
        <v>630</v>
      </c>
      <c r="F158" s="183" t="s">
        <v>631</v>
      </c>
      <c r="G158" s="184" t="s">
        <v>297</v>
      </c>
      <c r="H158" s="185">
        <v>12</v>
      </c>
      <c r="I158" s="186"/>
      <c r="J158" s="187">
        <f>ROUND(I158*H158,2)</f>
        <v>0</v>
      </c>
      <c r="K158" s="183" t="s">
        <v>5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0.00011</v>
      </c>
      <c r="R158" s="190">
        <f>Q158*H158</f>
        <v>0.00132</v>
      </c>
      <c r="S158" s="190">
        <v>0</v>
      </c>
      <c r="T158" s="191">
        <f>S158*H158</f>
        <v>0</v>
      </c>
      <c r="AR158" s="24" t="s">
        <v>463</v>
      </c>
      <c r="AT158" s="24" t="s">
        <v>131</v>
      </c>
      <c r="AU158" s="24" t="s">
        <v>78</v>
      </c>
      <c r="AY158" s="24" t="s">
        <v>129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4" t="s">
        <v>76</v>
      </c>
      <c r="BK158" s="192">
        <f>ROUND(I158*H158,2)</f>
        <v>0</v>
      </c>
      <c r="BL158" s="24" t="s">
        <v>463</v>
      </c>
      <c r="BM158" s="24" t="s">
        <v>632</v>
      </c>
    </row>
    <row r="159" spans="2:51" s="13" customFormat="1" ht="13.5">
      <c r="B159" s="201"/>
      <c r="D159" s="194" t="s">
        <v>138</v>
      </c>
      <c r="E159" s="202" t="s">
        <v>5</v>
      </c>
      <c r="F159" s="203" t="s">
        <v>633</v>
      </c>
      <c r="H159" s="204">
        <v>12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2" t="s">
        <v>138</v>
      </c>
      <c r="AU159" s="202" t="s">
        <v>78</v>
      </c>
      <c r="AV159" s="13" t="s">
        <v>78</v>
      </c>
      <c r="AW159" s="13" t="s">
        <v>34</v>
      </c>
      <c r="AX159" s="13" t="s">
        <v>76</v>
      </c>
      <c r="AY159" s="202" t="s">
        <v>129</v>
      </c>
    </row>
    <row r="160" spans="2:65" s="1" customFormat="1" ht="22.9" customHeight="1">
      <c r="B160" s="180"/>
      <c r="C160" s="181" t="s">
        <v>272</v>
      </c>
      <c r="D160" s="181" t="s">
        <v>131</v>
      </c>
      <c r="E160" s="182" t="s">
        <v>634</v>
      </c>
      <c r="F160" s="183" t="s">
        <v>635</v>
      </c>
      <c r="G160" s="184" t="s">
        <v>297</v>
      </c>
      <c r="H160" s="185">
        <v>12</v>
      </c>
      <c r="I160" s="186"/>
      <c r="J160" s="187">
        <f>ROUND(I160*H160,2)</f>
        <v>0</v>
      </c>
      <c r="K160" s="183" t="s">
        <v>5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0.00496</v>
      </c>
      <c r="R160" s="190">
        <f>Q160*H160</f>
        <v>0.05952</v>
      </c>
      <c r="S160" s="190">
        <v>0</v>
      </c>
      <c r="T160" s="191">
        <f>S160*H160</f>
        <v>0</v>
      </c>
      <c r="AR160" s="24" t="s">
        <v>463</v>
      </c>
      <c r="AT160" s="24" t="s">
        <v>131</v>
      </c>
      <c r="AU160" s="24" t="s">
        <v>78</v>
      </c>
      <c r="AY160" s="24" t="s">
        <v>129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4" t="s">
        <v>76</v>
      </c>
      <c r="BK160" s="192">
        <f>ROUND(I160*H160,2)</f>
        <v>0</v>
      </c>
      <c r="BL160" s="24" t="s">
        <v>463</v>
      </c>
      <c r="BM160" s="24" t="s">
        <v>636</v>
      </c>
    </row>
    <row r="161" spans="2:63" s="11" customFormat="1" ht="29.85" customHeight="1">
      <c r="B161" s="167"/>
      <c r="D161" s="168" t="s">
        <v>69</v>
      </c>
      <c r="E161" s="178" t="s">
        <v>637</v>
      </c>
      <c r="F161" s="178" t="s">
        <v>638</v>
      </c>
      <c r="I161" s="170"/>
      <c r="J161" s="179">
        <f>BK161</f>
        <v>0</v>
      </c>
      <c r="L161" s="167"/>
      <c r="M161" s="172"/>
      <c r="N161" s="173"/>
      <c r="O161" s="173"/>
      <c r="P161" s="174">
        <f>SUM(P162:P172)</f>
        <v>0</v>
      </c>
      <c r="Q161" s="173"/>
      <c r="R161" s="174">
        <f>SUM(R162:R172)</f>
        <v>0.00384</v>
      </c>
      <c r="S161" s="173"/>
      <c r="T161" s="175">
        <f>SUM(T162:T172)</f>
        <v>0</v>
      </c>
      <c r="AR161" s="168" t="s">
        <v>84</v>
      </c>
      <c r="AT161" s="176" t="s">
        <v>69</v>
      </c>
      <c r="AU161" s="176" t="s">
        <v>76</v>
      </c>
      <c r="AY161" s="168" t="s">
        <v>129</v>
      </c>
      <c r="BK161" s="177">
        <f>SUM(BK162:BK172)</f>
        <v>0</v>
      </c>
    </row>
    <row r="162" spans="2:65" s="1" customFormat="1" ht="14.45" customHeight="1">
      <c r="B162" s="180"/>
      <c r="C162" s="181" t="s">
        <v>278</v>
      </c>
      <c r="D162" s="181" t="s">
        <v>131</v>
      </c>
      <c r="E162" s="182" t="s">
        <v>639</v>
      </c>
      <c r="F162" s="183" t="s">
        <v>640</v>
      </c>
      <c r="G162" s="184" t="s">
        <v>297</v>
      </c>
      <c r="H162" s="185">
        <v>32</v>
      </c>
      <c r="I162" s="186"/>
      <c r="J162" s="187">
        <f>ROUND(I162*H162,2)</f>
        <v>0</v>
      </c>
      <c r="K162" s="183" t="s">
        <v>135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0.00012</v>
      </c>
      <c r="R162" s="190">
        <f>Q162*H162</f>
        <v>0.00384</v>
      </c>
      <c r="S162" s="190">
        <v>0</v>
      </c>
      <c r="T162" s="191">
        <f>S162*H162</f>
        <v>0</v>
      </c>
      <c r="AR162" s="24" t="s">
        <v>463</v>
      </c>
      <c r="AT162" s="24" t="s">
        <v>131</v>
      </c>
      <c r="AU162" s="24" t="s">
        <v>78</v>
      </c>
      <c r="AY162" s="24" t="s">
        <v>129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4" t="s">
        <v>76</v>
      </c>
      <c r="BK162" s="192">
        <f>ROUND(I162*H162,2)</f>
        <v>0</v>
      </c>
      <c r="BL162" s="24" t="s">
        <v>463</v>
      </c>
      <c r="BM162" s="24" t="s">
        <v>641</v>
      </c>
    </row>
    <row r="163" spans="2:51" s="13" customFormat="1" ht="13.5">
      <c r="B163" s="201"/>
      <c r="D163" s="194" t="s">
        <v>138</v>
      </c>
      <c r="E163" s="202" t="s">
        <v>5</v>
      </c>
      <c r="F163" s="203" t="s">
        <v>642</v>
      </c>
      <c r="H163" s="204">
        <v>32</v>
      </c>
      <c r="I163" s="205"/>
      <c r="L163" s="201"/>
      <c r="M163" s="206"/>
      <c r="N163" s="207"/>
      <c r="O163" s="207"/>
      <c r="P163" s="207"/>
      <c r="Q163" s="207"/>
      <c r="R163" s="207"/>
      <c r="S163" s="207"/>
      <c r="T163" s="208"/>
      <c r="AT163" s="202" t="s">
        <v>138</v>
      </c>
      <c r="AU163" s="202" t="s">
        <v>78</v>
      </c>
      <c r="AV163" s="13" t="s">
        <v>78</v>
      </c>
      <c r="AW163" s="13" t="s">
        <v>34</v>
      </c>
      <c r="AX163" s="13" t="s">
        <v>76</v>
      </c>
      <c r="AY163" s="202" t="s">
        <v>129</v>
      </c>
    </row>
    <row r="164" spans="2:65" s="1" customFormat="1" ht="22.9" customHeight="1">
      <c r="B164" s="180"/>
      <c r="C164" s="181" t="s">
        <v>284</v>
      </c>
      <c r="D164" s="181" t="s">
        <v>131</v>
      </c>
      <c r="E164" s="182" t="s">
        <v>643</v>
      </c>
      <c r="F164" s="183" t="s">
        <v>644</v>
      </c>
      <c r="G164" s="184" t="s">
        <v>297</v>
      </c>
      <c r="H164" s="185">
        <v>16</v>
      </c>
      <c r="I164" s="186"/>
      <c r="J164" s="187">
        <f>ROUND(I164*H164,2)</f>
        <v>0</v>
      </c>
      <c r="K164" s="183" t="s">
        <v>135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4" t="s">
        <v>463</v>
      </c>
      <c r="AT164" s="24" t="s">
        <v>131</v>
      </c>
      <c r="AU164" s="24" t="s">
        <v>78</v>
      </c>
      <c r="AY164" s="24" t="s">
        <v>129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4" t="s">
        <v>76</v>
      </c>
      <c r="BK164" s="192">
        <f>ROUND(I164*H164,2)</f>
        <v>0</v>
      </c>
      <c r="BL164" s="24" t="s">
        <v>463</v>
      </c>
      <c r="BM164" s="24" t="s">
        <v>645</v>
      </c>
    </row>
    <row r="165" spans="2:51" s="13" customFormat="1" ht="13.5">
      <c r="B165" s="201"/>
      <c r="D165" s="194" t="s">
        <v>138</v>
      </c>
      <c r="E165" s="202" t="s">
        <v>5</v>
      </c>
      <c r="F165" s="203" t="s">
        <v>646</v>
      </c>
      <c r="H165" s="204">
        <v>16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138</v>
      </c>
      <c r="AU165" s="202" t="s">
        <v>78</v>
      </c>
      <c r="AV165" s="13" t="s">
        <v>78</v>
      </c>
      <c r="AW165" s="13" t="s">
        <v>34</v>
      </c>
      <c r="AX165" s="13" t="s">
        <v>76</v>
      </c>
      <c r="AY165" s="202" t="s">
        <v>129</v>
      </c>
    </row>
    <row r="166" spans="2:65" s="1" customFormat="1" ht="14.45" customHeight="1">
      <c r="B166" s="180"/>
      <c r="C166" s="225" t="s">
        <v>289</v>
      </c>
      <c r="D166" s="225" t="s">
        <v>195</v>
      </c>
      <c r="E166" s="226" t="s">
        <v>647</v>
      </c>
      <c r="F166" s="227" t="s">
        <v>648</v>
      </c>
      <c r="G166" s="228" t="s">
        <v>297</v>
      </c>
      <c r="H166" s="229">
        <v>16</v>
      </c>
      <c r="I166" s="230"/>
      <c r="J166" s="231">
        <f>ROUND(I166*H166,2)</f>
        <v>0</v>
      </c>
      <c r="K166" s="227" t="s">
        <v>5</v>
      </c>
      <c r="L166" s="232"/>
      <c r="M166" s="233" t="s">
        <v>5</v>
      </c>
      <c r="N166" s="234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4" t="s">
        <v>649</v>
      </c>
      <c r="AT166" s="24" t="s">
        <v>195</v>
      </c>
      <c r="AU166" s="24" t="s">
        <v>78</v>
      </c>
      <c r="AY166" s="24" t="s">
        <v>129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4" t="s">
        <v>76</v>
      </c>
      <c r="BK166" s="192">
        <f>ROUND(I166*H166,2)</f>
        <v>0</v>
      </c>
      <c r="BL166" s="24" t="s">
        <v>463</v>
      </c>
      <c r="BM166" s="24" t="s">
        <v>650</v>
      </c>
    </row>
    <row r="167" spans="2:65" s="1" customFormat="1" ht="22.9" customHeight="1">
      <c r="B167" s="180"/>
      <c r="C167" s="181" t="s">
        <v>294</v>
      </c>
      <c r="D167" s="181" t="s">
        <v>131</v>
      </c>
      <c r="E167" s="182" t="s">
        <v>651</v>
      </c>
      <c r="F167" s="183" t="s">
        <v>652</v>
      </c>
      <c r="G167" s="184" t="s">
        <v>297</v>
      </c>
      <c r="H167" s="185">
        <v>16</v>
      </c>
      <c r="I167" s="186"/>
      <c r="J167" s="187">
        <f>ROUND(I167*H167,2)</f>
        <v>0</v>
      </c>
      <c r="K167" s="183" t="s">
        <v>5</v>
      </c>
      <c r="L167" s="41"/>
      <c r="M167" s="188" t="s">
        <v>5</v>
      </c>
      <c r="N167" s="189" t="s">
        <v>41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4" t="s">
        <v>463</v>
      </c>
      <c r="AT167" s="24" t="s">
        <v>131</v>
      </c>
      <c r="AU167" s="24" t="s">
        <v>78</v>
      </c>
      <c r="AY167" s="24" t="s">
        <v>129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4" t="s">
        <v>76</v>
      </c>
      <c r="BK167" s="192">
        <f>ROUND(I167*H167,2)</f>
        <v>0</v>
      </c>
      <c r="BL167" s="24" t="s">
        <v>463</v>
      </c>
      <c r="BM167" s="24" t="s">
        <v>653</v>
      </c>
    </row>
    <row r="168" spans="2:65" s="1" customFormat="1" ht="14.45" customHeight="1">
      <c r="B168" s="180"/>
      <c r="C168" s="181" t="s">
        <v>301</v>
      </c>
      <c r="D168" s="181" t="s">
        <v>131</v>
      </c>
      <c r="E168" s="182" t="s">
        <v>654</v>
      </c>
      <c r="F168" s="183" t="s">
        <v>655</v>
      </c>
      <c r="G168" s="184" t="s">
        <v>625</v>
      </c>
      <c r="H168" s="185">
        <v>1</v>
      </c>
      <c r="I168" s="186"/>
      <c r="J168" s="187">
        <f>ROUND(I168*H168,2)</f>
        <v>0</v>
      </c>
      <c r="K168" s="183" t="s">
        <v>5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4" t="s">
        <v>463</v>
      </c>
      <c r="AT168" s="24" t="s">
        <v>131</v>
      </c>
      <c r="AU168" s="24" t="s">
        <v>78</v>
      </c>
      <c r="AY168" s="24" t="s">
        <v>129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4" t="s">
        <v>76</v>
      </c>
      <c r="BK168" s="192">
        <f>ROUND(I168*H168,2)</f>
        <v>0</v>
      </c>
      <c r="BL168" s="24" t="s">
        <v>463</v>
      </c>
      <c r="BM168" s="24" t="s">
        <v>656</v>
      </c>
    </row>
    <row r="169" spans="2:51" s="13" customFormat="1" ht="13.5">
      <c r="B169" s="201"/>
      <c r="D169" s="194" t="s">
        <v>138</v>
      </c>
      <c r="E169" s="202" t="s">
        <v>5</v>
      </c>
      <c r="F169" s="203" t="s">
        <v>76</v>
      </c>
      <c r="H169" s="204">
        <v>1</v>
      </c>
      <c r="I169" s="205"/>
      <c r="L169" s="201"/>
      <c r="M169" s="206"/>
      <c r="N169" s="207"/>
      <c r="O169" s="207"/>
      <c r="P169" s="207"/>
      <c r="Q169" s="207"/>
      <c r="R169" s="207"/>
      <c r="S169" s="207"/>
      <c r="T169" s="208"/>
      <c r="AT169" s="202" t="s">
        <v>138</v>
      </c>
      <c r="AU169" s="202" t="s">
        <v>78</v>
      </c>
      <c r="AV169" s="13" t="s">
        <v>78</v>
      </c>
      <c r="AW169" s="13" t="s">
        <v>34</v>
      </c>
      <c r="AX169" s="13" t="s">
        <v>76</v>
      </c>
      <c r="AY169" s="202" t="s">
        <v>129</v>
      </c>
    </row>
    <row r="170" spans="2:51" s="12" customFormat="1" ht="13.5">
      <c r="B170" s="193"/>
      <c r="D170" s="194" t="s">
        <v>138</v>
      </c>
      <c r="E170" s="195" t="s">
        <v>5</v>
      </c>
      <c r="F170" s="196" t="s">
        <v>627</v>
      </c>
      <c r="H170" s="195" t="s">
        <v>5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5" t="s">
        <v>138</v>
      </c>
      <c r="AU170" s="195" t="s">
        <v>78</v>
      </c>
      <c r="AV170" s="12" t="s">
        <v>76</v>
      </c>
      <c r="AW170" s="12" t="s">
        <v>34</v>
      </c>
      <c r="AX170" s="12" t="s">
        <v>70</v>
      </c>
      <c r="AY170" s="195" t="s">
        <v>129</v>
      </c>
    </row>
    <row r="171" spans="2:51" s="12" customFormat="1" ht="27">
      <c r="B171" s="193"/>
      <c r="D171" s="194" t="s">
        <v>138</v>
      </c>
      <c r="E171" s="195" t="s">
        <v>5</v>
      </c>
      <c r="F171" s="196" t="s">
        <v>657</v>
      </c>
      <c r="H171" s="195" t="s">
        <v>5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5" t="s">
        <v>138</v>
      </c>
      <c r="AU171" s="195" t="s">
        <v>78</v>
      </c>
      <c r="AV171" s="12" t="s">
        <v>76</v>
      </c>
      <c r="AW171" s="12" t="s">
        <v>34</v>
      </c>
      <c r="AX171" s="12" t="s">
        <v>70</v>
      </c>
      <c r="AY171" s="195" t="s">
        <v>129</v>
      </c>
    </row>
    <row r="172" spans="2:51" s="12" customFormat="1" ht="13.5">
      <c r="B172" s="193"/>
      <c r="D172" s="194" t="s">
        <v>138</v>
      </c>
      <c r="E172" s="195" t="s">
        <v>5</v>
      </c>
      <c r="F172" s="196" t="s">
        <v>658</v>
      </c>
      <c r="H172" s="195" t="s">
        <v>5</v>
      </c>
      <c r="I172" s="197"/>
      <c r="L172" s="193"/>
      <c r="M172" s="239"/>
      <c r="N172" s="240"/>
      <c r="O172" s="240"/>
      <c r="P172" s="240"/>
      <c r="Q172" s="240"/>
      <c r="R172" s="240"/>
      <c r="S172" s="240"/>
      <c r="T172" s="241"/>
      <c r="AT172" s="195" t="s">
        <v>138</v>
      </c>
      <c r="AU172" s="195" t="s">
        <v>78</v>
      </c>
      <c r="AV172" s="12" t="s">
        <v>76</v>
      </c>
      <c r="AW172" s="12" t="s">
        <v>34</v>
      </c>
      <c r="AX172" s="12" t="s">
        <v>70</v>
      </c>
      <c r="AY172" s="195" t="s">
        <v>129</v>
      </c>
    </row>
    <row r="173" spans="2:12" s="1" customFormat="1" ht="6.95" customHeight="1">
      <c r="B173" s="56"/>
      <c r="C173" s="57"/>
      <c r="D173" s="57"/>
      <c r="E173" s="57"/>
      <c r="F173" s="57"/>
      <c r="G173" s="57"/>
      <c r="H173" s="57"/>
      <c r="I173" s="134"/>
      <c r="J173" s="57"/>
      <c r="K173" s="57"/>
      <c r="L173" s="41"/>
    </row>
  </sheetData>
  <autoFilter ref="C95:K172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2:H82"/>
    <mergeCell ref="E86:H86"/>
    <mergeCell ref="E84:H84"/>
    <mergeCell ref="E88:H88"/>
    <mergeCell ref="J59:J60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82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8"/>
  <sheetViews>
    <sheetView workbookViewId="0" topLeftCell="A1">
      <selection activeCell="W18" sqref="W18"/>
    </sheetView>
  </sheetViews>
  <sheetFormatPr defaultColWidth="9.33203125" defaultRowHeight="13.5" outlineLevelRow="1"/>
  <cols>
    <col min="1" max="1" width="5" style="304" customWidth="1"/>
    <col min="2" max="2" width="16.83203125" style="309" customWidth="1"/>
    <col min="3" max="3" width="44.66015625" style="309" customWidth="1"/>
    <col min="4" max="4" width="5.33203125" style="304" customWidth="1"/>
    <col min="5" max="5" width="12.33203125" style="304" customWidth="1"/>
    <col min="6" max="6" width="11.5" style="304" customWidth="1"/>
    <col min="7" max="7" width="14.83203125" style="304" customWidth="1"/>
    <col min="8" max="19" width="9.33203125" style="304" hidden="1" customWidth="1"/>
    <col min="20" max="28" width="9.33203125" style="304" customWidth="1"/>
    <col min="29" max="39" width="9.33203125" style="304" hidden="1" customWidth="1"/>
    <col min="40" max="52" width="9.33203125" style="304" customWidth="1"/>
    <col min="53" max="53" width="85.66015625" style="304" customWidth="1"/>
    <col min="54" max="16384" width="9.33203125" style="304" customWidth="1"/>
  </cols>
  <sheetData>
    <row r="1" spans="1:31" ht="15.75" customHeight="1">
      <c r="A1" s="477" t="s">
        <v>684</v>
      </c>
      <c r="B1" s="477"/>
      <c r="C1" s="477"/>
      <c r="D1" s="477"/>
      <c r="E1" s="477"/>
      <c r="F1" s="477"/>
      <c r="G1" s="477"/>
      <c r="AE1" s="304" t="s">
        <v>685</v>
      </c>
    </row>
    <row r="2" spans="1:31" ht="24.95" customHeight="1">
      <c r="A2" s="305" t="s">
        <v>686</v>
      </c>
      <c r="B2" s="306" t="s">
        <v>687</v>
      </c>
      <c r="C2" s="306" t="s">
        <v>673</v>
      </c>
      <c r="D2" s="307"/>
      <c r="E2" s="307" t="s">
        <v>688</v>
      </c>
      <c r="F2" s="307"/>
      <c r="G2" s="308">
        <f>G5+G19+G26</f>
        <v>0</v>
      </c>
      <c r="AE2" s="304" t="s">
        <v>75</v>
      </c>
    </row>
    <row r="3" ht="13.5">
      <c r="D3" s="310"/>
    </row>
    <row r="4" spans="1:19" ht="51">
      <c r="A4" s="311" t="s">
        <v>689</v>
      </c>
      <c r="B4" s="312" t="s">
        <v>690</v>
      </c>
      <c r="C4" s="312" t="s">
        <v>691</v>
      </c>
      <c r="D4" s="313" t="s">
        <v>116</v>
      </c>
      <c r="E4" s="311" t="s">
        <v>692</v>
      </c>
      <c r="F4" s="314" t="s">
        <v>693</v>
      </c>
      <c r="G4" s="311" t="s">
        <v>688</v>
      </c>
      <c r="H4" s="315" t="s">
        <v>694</v>
      </c>
      <c r="I4" s="315" t="s">
        <v>695</v>
      </c>
      <c r="J4" s="315" t="s">
        <v>696</v>
      </c>
      <c r="K4" s="315" t="s">
        <v>697</v>
      </c>
      <c r="L4" s="315" t="s">
        <v>40</v>
      </c>
      <c r="M4" s="315" t="s">
        <v>698</v>
      </c>
      <c r="N4" s="315" t="s">
        <v>699</v>
      </c>
      <c r="O4" s="315" t="s">
        <v>700</v>
      </c>
      <c r="P4" s="315" t="s">
        <v>701</v>
      </c>
      <c r="Q4" s="315" t="s">
        <v>702</v>
      </c>
      <c r="R4" s="315" t="s">
        <v>703</v>
      </c>
      <c r="S4" s="315" t="s">
        <v>704</v>
      </c>
    </row>
    <row r="5" spans="1:31" ht="13.5">
      <c r="A5" s="316" t="s">
        <v>705</v>
      </c>
      <c r="B5" s="317" t="s">
        <v>76</v>
      </c>
      <c r="C5" s="318" t="s">
        <v>130</v>
      </c>
      <c r="D5" s="319"/>
      <c r="E5" s="320"/>
      <c r="F5" s="321"/>
      <c r="G5" s="321">
        <f>SUM(G6:G18)</f>
        <v>0</v>
      </c>
      <c r="H5" s="321"/>
      <c r="I5" s="321">
        <f>SUM(I6:I18)</f>
        <v>79291.92</v>
      </c>
      <c r="J5" s="321"/>
      <c r="K5" s="321">
        <f>SUM(K6:K18)</f>
        <v>552612.57</v>
      </c>
      <c r="L5" s="321"/>
      <c r="M5" s="321">
        <f>SUM(M6:M18)</f>
        <v>0</v>
      </c>
      <c r="N5" s="321"/>
      <c r="O5" s="321">
        <f>SUM(O6:O18)</f>
        <v>43.489999999999995</v>
      </c>
      <c r="P5" s="321"/>
      <c r="Q5" s="321">
        <f>SUM(Q6:Q18)</f>
        <v>0</v>
      </c>
      <c r="R5" s="322"/>
      <c r="S5" s="321"/>
      <c r="AE5" s="304" t="s">
        <v>706</v>
      </c>
    </row>
    <row r="6" spans="1:60" ht="22.5" outlineLevel="1">
      <c r="A6" s="323">
        <v>1</v>
      </c>
      <c r="B6" s="324" t="s">
        <v>707</v>
      </c>
      <c r="C6" s="325" t="s">
        <v>708</v>
      </c>
      <c r="D6" s="326" t="s">
        <v>297</v>
      </c>
      <c r="E6" s="327">
        <v>82</v>
      </c>
      <c r="F6" s="328"/>
      <c r="G6" s="328">
        <f aca="true" t="shared" si="0" ref="G6:G18">ROUND(E6*F6,2)</f>
        <v>0</v>
      </c>
      <c r="H6" s="328">
        <v>145.83</v>
      </c>
      <c r="I6" s="328">
        <f aca="true" t="shared" si="1" ref="I6:I18">ROUND(E6*H6,2)</f>
        <v>11958.06</v>
      </c>
      <c r="J6" s="328">
        <v>274.67</v>
      </c>
      <c r="K6" s="328">
        <f aca="true" t="shared" si="2" ref="K6:K18">ROUND(E6*J6,2)</f>
        <v>22522.94</v>
      </c>
      <c r="L6" s="328">
        <v>21</v>
      </c>
      <c r="M6" s="328">
        <f aca="true" t="shared" si="3" ref="M6:M18">G6*(1+L6/100)</f>
        <v>0</v>
      </c>
      <c r="N6" s="328">
        <v>0.01271</v>
      </c>
      <c r="O6" s="328">
        <f aca="true" t="shared" si="4" ref="O6:O18">ROUND(E6*N6,2)</f>
        <v>1.04</v>
      </c>
      <c r="P6" s="328">
        <v>0</v>
      </c>
      <c r="Q6" s="328">
        <f aca="true" t="shared" si="5" ref="Q6:Q18">ROUND(E6*P6,2)</f>
        <v>0</v>
      </c>
      <c r="R6" s="329" t="s">
        <v>709</v>
      </c>
      <c r="S6" s="328" t="s">
        <v>710</v>
      </c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 t="s">
        <v>711</v>
      </c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</row>
    <row r="7" spans="1:60" ht="13.5" outlineLevel="1">
      <c r="A7" s="323">
        <v>2</v>
      </c>
      <c r="B7" s="324" t="s">
        <v>712</v>
      </c>
      <c r="C7" s="325" t="s">
        <v>713</v>
      </c>
      <c r="D7" s="326" t="s">
        <v>297</v>
      </c>
      <c r="E7" s="327">
        <v>80</v>
      </c>
      <c r="F7" s="328"/>
      <c r="G7" s="328">
        <f t="shared" si="0"/>
        <v>0</v>
      </c>
      <c r="H7" s="328">
        <v>79.81</v>
      </c>
      <c r="I7" s="328">
        <f t="shared" si="1"/>
        <v>6384.8</v>
      </c>
      <c r="J7" s="328">
        <v>128.69</v>
      </c>
      <c r="K7" s="328">
        <f t="shared" si="2"/>
        <v>10295.2</v>
      </c>
      <c r="L7" s="328">
        <v>21</v>
      </c>
      <c r="M7" s="328">
        <f t="shared" si="3"/>
        <v>0</v>
      </c>
      <c r="N7" s="328">
        <v>0.02478</v>
      </c>
      <c r="O7" s="328">
        <f t="shared" si="4"/>
        <v>1.98</v>
      </c>
      <c r="P7" s="328">
        <v>0</v>
      </c>
      <c r="Q7" s="328">
        <f t="shared" si="5"/>
        <v>0</v>
      </c>
      <c r="R7" s="329" t="s">
        <v>709</v>
      </c>
      <c r="S7" s="328" t="s">
        <v>710</v>
      </c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 t="s">
        <v>711</v>
      </c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</row>
    <row r="8" spans="1:60" ht="13.5" outlineLevel="1">
      <c r="A8" s="323">
        <v>3</v>
      </c>
      <c r="B8" s="324" t="s">
        <v>714</v>
      </c>
      <c r="C8" s="325" t="s">
        <v>715</v>
      </c>
      <c r="D8" s="326" t="s">
        <v>134</v>
      </c>
      <c r="E8" s="327">
        <v>98.4</v>
      </c>
      <c r="F8" s="328"/>
      <c r="G8" s="328">
        <f t="shared" si="0"/>
        <v>0</v>
      </c>
      <c r="H8" s="328">
        <v>0</v>
      </c>
      <c r="I8" s="328">
        <f t="shared" si="1"/>
        <v>0</v>
      </c>
      <c r="J8" s="328">
        <v>372</v>
      </c>
      <c r="K8" s="328">
        <f t="shared" si="2"/>
        <v>36604.8</v>
      </c>
      <c r="L8" s="328">
        <v>21</v>
      </c>
      <c r="M8" s="328">
        <f t="shared" si="3"/>
        <v>0</v>
      </c>
      <c r="N8" s="328">
        <v>0</v>
      </c>
      <c r="O8" s="328">
        <f t="shared" si="4"/>
        <v>0</v>
      </c>
      <c r="P8" s="328">
        <v>0</v>
      </c>
      <c r="Q8" s="328">
        <f t="shared" si="5"/>
        <v>0</v>
      </c>
      <c r="R8" s="329" t="s">
        <v>709</v>
      </c>
      <c r="S8" s="328" t="s">
        <v>710</v>
      </c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 t="s">
        <v>711</v>
      </c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</row>
    <row r="9" spans="1:60" ht="13.5" outlineLevel="1">
      <c r="A9" s="323">
        <v>4</v>
      </c>
      <c r="B9" s="324" t="s">
        <v>716</v>
      </c>
      <c r="C9" s="325" t="s">
        <v>717</v>
      </c>
      <c r="D9" s="326" t="s">
        <v>134</v>
      </c>
      <c r="E9" s="327">
        <v>528.75</v>
      </c>
      <c r="F9" s="328"/>
      <c r="G9" s="328">
        <f t="shared" si="0"/>
        <v>0</v>
      </c>
      <c r="H9" s="328">
        <v>0</v>
      </c>
      <c r="I9" s="328">
        <f t="shared" si="1"/>
        <v>0</v>
      </c>
      <c r="J9" s="328">
        <v>582</v>
      </c>
      <c r="K9" s="328">
        <f t="shared" si="2"/>
        <v>307732.5</v>
      </c>
      <c r="L9" s="328">
        <v>21</v>
      </c>
      <c r="M9" s="328">
        <f t="shared" si="3"/>
        <v>0</v>
      </c>
      <c r="N9" s="328">
        <v>0</v>
      </c>
      <c r="O9" s="328">
        <f t="shared" si="4"/>
        <v>0</v>
      </c>
      <c r="P9" s="328">
        <v>0</v>
      </c>
      <c r="Q9" s="328">
        <f t="shared" si="5"/>
        <v>0</v>
      </c>
      <c r="R9" s="329" t="s">
        <v>709</v>
      </c>
      <c r="S9" s="328" t="s">
        <v>710</v>
      </c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 t="s">
        <v>718</v>
      </c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</row>
    <row r="10" spans="1:60" ht="13.5" outlineLevel="1">
      <c r="A10" s="323">
        <v>5</v>
      </c>
      <c r="B10" s="324" t="s">
        <v>719</v>
      </c>
      <c r="C10" s="325" t="s">
        <v>720</v>
      </c>
      <c r="D10" s="326" t="s">
        <v>245</v>
      </c>
      <c r="E10" s="327">
        <v>564</v>
      </c>
      <c r="F10" s="328"/>
      <c r="G10" s="328">
        <f t="shared" si="0"/>
        <v>0</v>
      </c>
      <c r="H10" s="328">
        <v>0</v>
      </c>
      <c r="I10" s="328">
        <f t="shared" si="1"/>
        <v>0</v>
      </c>
      <c r="J10" s="328">
        <v>88.7</v>
      </c>
      <c r="K10" s="328">
        <f t="shared" si="2"/>
        <v>50026.8</v>
      </c>
      <c r="L10" s="328">
        <v>21</v>
      </c>
      <c r="M10" s="328">
        <f t="shared" si="3"/>
        <v>0</v>
      </c>
      <c r="N10" s="328">
        <v>0.00099</v>
      </c>
      <c r="O10" s="328">
        <f t="shared" si="4"/>
        <v>0.56</v>
      </c>
      <c r="P10" s="328">
        <v>0</v>
      </c>
      <c r="Q10" s="328">
        <f t="shared" si="5"/>
        <v>0</v>
      </c>
      <c r="R10" s="329" t="s">
        <v>709</v>
      </c>
      <c r="S10" s="328" t="s">
        <v>710</v>
      </c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 t="s">
        <v>718</v>
      </c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</row>
    <row r="11" spans="1:60" ht="13.5" outlineLevel="1">
      <c r="A11" s="323">
        <v>6</v>
      </c>
      <c r="B11" s="324" t="s">
        <v>721</v>
      </c>
      <c r="C11" s="325" t="s">
        <v>722</v>
      </c>
      <c r="D11" s="326" t="s">
        <v>245</v>
      </c>
      <c r="E11" s="327">
        <v>564</v>
      </c>
      <c r="F11" s="328"/>
      <c r="G11" s="328">
        <f t="shared" si="0"/>
        <v>0</v>
      </c>
      <c r="H11" s="328">
        <v>0</v>
      </c>
      <c r="I11" s="328">
        <f t="shared" si="1"/>
        <v>0</v>
      </c>
      <c r="J11" s="328">
        <v>19.2</v>
      </c>
      <c r="K11" s="328">
        <f t="shared" si="2"/>
        <v>10828.8</v>
      </c>
      <c r="L11" s="328">
        <v>21</v>
      </c>
      <c r="M11" s="328">
        <f t="shared" si="3"/>
        <v>0</v>
      </c>
      <c r="N11" s="328">
        <v>0</v>
      </c>
      <c r="O11" s="328">
        <f t="shared" si="4"/>
        <v>0</v>
      </c>
      <c r="P11" s="328">
        <v>0</v>
      </c>
      <c r="Q11" s="328">
        <f t="shared" si="5"/>
        <v>0</v>
      </c>
      <c r="R11" s="329" t="s">
        <v>709</v>
      </c>
      <c r="S11" s="328" t="s">
        <v>710</v>
      </c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 t="s">
        <v>718</v>
      </c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</row>
    <row r="12" spans="1:60" ht="22.5" outlineLevel="1">
      <c r="A12" s="323">
        <v>7</v>
      </c>
      <c r="B12" s="324" t="s">
        <v>723</v>
      </c>
      <c r="C12" s="325" t="s">
        <v>724</v>
      </c>
      <c r="D12" s="326" t="s">
        <v>245</v>
      </c>
      <c r="E12" s="327">
        <v>205</v>
      </c>
      <c r="F12" s="328"/>
      <c r="G12" s="328">
        <f t="shared" si="0"/>
        <v>0</v>
      </c>
      <c r="H12" s="328">
        <v>0</v>
      </c>
      <c r="I12" s="328">
        <f t="shared" si="1"/>
        <v>0</v>
      </c>
      <c r="J12" s="328">
        <v>54.7</v>
      </c>
      <c r="K12" s="328">
        <f t="shared" si="2"/>
        <v>11213.5</v>
      </c>
      <c r="L12" s="328">
        <v>21</v>
      </c>
      <c r="M12" s="328">
        <f t="shared" si="3"/>
        <v>0</v>
      </c>
      <c r="N12" s="328">
        <v>0</v>
      </c>
      <c r="O12" s="328">
        <f t="shared" si="4"/>
        <v>0</v>
      </c>
      <c r="P12" s="328">
        <v>0</v>
      </c>
      <c r="Q12" s="328">
        <f t="shared" si="5"/>
        <v>0</v>
      </c>
      <c r="R12" s="329" t="s">
        <v>709</v>
      </c>
      <c r="S12" s="328" t="s">
        <v>710</v>
      </c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 t="s">
        <v>711</v>
      </c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</row>
    <row r="13" spans="1:60" ht="13.5" outlineLevel="1">
      <c r="A13" s="323">
        <v>8</v>
      </c>
      <c r="B13" s="324" t="s">
        <v>553</v>
      </c>
      <c r="C13" s="325" t="s">
        <v>725</v>
      </c>
      <c r="D13" s="326" t="s">
        <v>134</v>
      </c>
      <c r="E13" s="327">
        <v>528.75</v>
      </c>
      <c r="F13" s="328"/>
      <c r="G13" s="328">
        <f t="shared" si="0"/>
        <v>0</v>
      </c>
      <c r="H13" s="328">
        <v>0</v>
      </c>
      <c r="I13" s="328">
        <f t="shared" si="1"/>
        <v>0</v>
      </c>
      <c r="J13" s="328">
        <v>12.5</v>
      </c>
      <c r="K13" s="328">
        <f t="shared" si="2"/>
        <v>6609.38</v>
      </c>
      <c r="L13" s="328">
        <v>21</v>
      </c>
      <c r="M13" s="328">
        <f t="shared" si="3"/>
        <v>0</v>
      </c>
      <c r="N13" s="328">
        <v>0</v>
      </c>
      <c r="O13" s="328">
        <f t="shared" si="4"/>
        <v>0</v>
      </c>
      <c r="P13" s="328">
        <v>0</v>
      </c>
      <c r="Q13" s="328">
        <f t="shared" si="5"/>
        <v>0</v>
      </c>
      <c r="R13" s="329"/>
      <c r="S13" s="328" t="s">
        <v>726</v>
      </c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 t="s">
        <v>718</v>
      </c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</row>
    <row r="14" spans="1:60" ht="13.5" outlineLevel="1">
      <c r="A14" s="323">
        <v>9</v>
      </c>
      <c r="B14" s="324" t="s">
        <v>727</v>
      </c>
      <c r="C14" s="325" t="s">
        <v>728</v>
      </c>
      <c r="D14" s="326" t="s">
        <v>134</v>
      </c>
      <c r="E14" s="327">
        <v>528.75</v>
      </c>
      <c r="F14" s="328"/>
      <c r="G14" s="328">
        <f t="shared" si="0"/>
        <v>0</v>
      </c>
      <c r="H14" s="328">
        <v>0</v>
      </c>
      <c r="I14" s="328">
        <f t="shared" si="1"/>
        <v>0</v>
      </c>
      <c r="J14" s="328">
        <v>28.45</v>
      </c>
      <c r="K14" s="328">
        <f t="shared" si="2"/>
        <v>15042.94</v>
      </c>
      <c r="L14" s="328">
        <v>21</v>
      </c>
      <c r="M14" s="328">
        <f t="shared" si="3"/>
        <v>0</v>
      </c>
      <c r="N14" s="328">
        <v>0</v>
      </c>
      <c r="O14" s="328">
        <f t="shared" si="4"/>
        <v>0</v>
      </c>
      <c r="P14" s="328">
        <v>0</v>
      </c>
      <c r="Q14" s="328">
        <f t="shared" si="5"/>
        <v>0</v>
      </c>
      <c r="R14" s="329"/>
      <c r="S14" s="328" t="s">
        <v>710</v>
      </c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 t="s">
        <v>718</v>
      </c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</row>
    <row r="15" spans="1:60" ht="13.5" outlineLevel="1">
      <c r="A15" s="323">
        <v>10</v>
      </c>
      <c r="B15" s="324" t="s">
        <v>220</v>
      </c>
      <c r="C15" s="325" t="s">
        <v>729</v>
      </c>
      <c r="D15" s="326" t="s">
        <v>134</v>
      </c>
      <c r="E15" s="327">
        <v>281.4</v>
      </c>
      <c r="F15" s="328"/>
      <c r="G15" s="328">
        <f t="shared" si="0"/>
        <v>0</v>
      </c>
      <c r="H15" s="328">
        <v>0</v>
      </c>
      <c r="I15" s="328">
        <f t="shared" si="1"/>
        <v>0</v>
      </c>
      <c r="J15" s="328">
        <v>55.51</v>
      </c>
      <c r="K15" s="328">
        <f t="shared" si="2"/>
        <v>15620.51</v>
      </c>
      <c r="L15" s="328">
        <v>21</v>
      </c>
      <c r="M15" s="328">
        <f t="shared" si="3"/>
        <v>0</v>
      </c>
      <c r="N15" s="328">
        <v>0</v>
      </c>
      <c r="O15" s="328">
        <f t="shared" si="4"/>
        <v>0</v>
      </c>
      <c r="P15" s="328">
        <v>0</v>
      </c>
      <c r="Q15" s="328">
        <f t="shared" si="5"/>
        <v>0</v>
      </c>
      <c r="R15" s="329"/>
      <c r="S15" s="328" t="s">
        <v>726</v>
      </c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 t="s">
        <v>718</v>
      </c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</row>
    <row r="16" spans="1:60" ht="13.5" outlineLevel="1">
      <c r="A16" s="323">
        <v>11</v>
      </c>
      <c r="B16" s="324" t="s">
        <v>730</v>
      </c>
      <c r="C16" s="325" t="s">
        <v>731</v>
      </c>
      <c r="D16" s="326" t="s">
        <v>134</v>
      </c>
      <c r="E16" s="327">
        <v>212.1</v>
      </c>
      <c r="F16" s="328"/>
      <c r="G16" s="328">
        <f t="shared" si="0"/>
        <v>0</v>
      </c>
      <c r="H16" s="328">
        <v>0</v>
      </c>
      <c r="I16" s="328">
        <f t="shared" si="1"/>
        <v>0</v>
      </c>
      <c r="J16" s="328">
        <v>212</v>
      </c>
      <c r="K16" s="328">
        <f t="shared" si="2"/>
        <v>44965.2</v>
      </c>
      <c r="L16" s="328">
        <v>21</v>
      </c>
      <c r="M16" s="328">
        <f t="shared" si="3"/>
        <v>0</v>
      </c>
      <c r="N16" s="328">
        <v>0</v>
      </c>
      <c r="O16" s="328">
        <f t="shared" si="4"/>
        <v>0</v>
      </c>
      <c r="P16" s="328">
        <v>0</v>
      </c>
      <c r="Q16" s="328">
        <f t="shared" si="5"/>
        <v>0</v>
      </c>
      <c r="R16" s="329"/>
      <c r="S16" s="328" t="s">
        <v>710</v>
      </c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 t="s">
        <v>718</v>
      </c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</row>
    <row r="17" spans="1:60" ht="13.5" outlineLevel="1">
      <c r="A17" s="323">
        <v>12</v>
      </c>
      <c r="B17" s="324" t="s">
        <v>732</v>
      </c>
      <c r="C17" s="325" t="s">
        <v>733</v>
      </c>
      <c r="D17" s="326" t="s">
        <v>134</v>
      </c>
      <c r="E17" s="327">
        <v>35.25</v>
      </c>
      <c r="F17" s="328"/>
      <c r="G17" s="328">
        <f t="shared" si="0"/>
        <v>0</v>
      </c>
      <c r="H17" s="328">
        <v>0</v>
      </c>
      <c r="I17" s="328">
        <f t="shared" si="1"/>
        <v>0</v>
      </c>
      <c r="J17" s="328">
        <v>600</v>
      </c>
      <c r="K17" s="328">
        <f t="shared" si="2"/>
        <v>21150</v>
      </c>
      <c r="L17" s="328">
        <v>21</v>
      </c>
      <c r="M17" s="328">
        <f t="shared" si="3"/>
        <v>0</v>
      </c>
      <c r="N17" s="328">
        <v>1.1322</v>
      </c>
      <c r="O17" s="328">
        <f t="shared" si="4"/>
        <v>39.91</v>
      </c>
      <c r="P17" s="328">
        <v>0</v>
      </c>
      <c r="Q17" s="328">
        <f t="shared" si="5"/>
        <v>0</v>
      </c>
      <c r="R17" s="329"/>
      <c r="S17" s="328" t="s">
        <v>726</v>
      </c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 t="s">
        <v>718</v>
      </c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</row>
    <row r="18" spans="1:60" ht="13.5" outlineLevel="1">
      <c r="A18" s="323">
        <v>13</v>
      </c>
      <c r="B18" s="324" t="s">
        <v>734</v>
      </c>
      <c r="C18" s="325" t="s">
        <v>735</v>
      </c>
      <c r="D18" s="326" t="s">
        <v>134</v>
      </c>
      <c r="E18" s="327">
        <v>212.1</v>
      </c>
      <c r="F18" s="328"/>
      <c r="G18" s="328">
        <f t="shared" si="0"/>
        <v>0</v>
      </c>
      <c r="H18" s="328">
        <v>287.36</v>
      </c>
      <c r="I18" s="328">
        <f t="shared" si="1"/>
        <v>60949.06</v>
      </c>
      <c r="J18" s="328">
        <v>0</v>
      </c>
      <c r="K18" s="328">
        <f t="shared" si="2"/>
        <v>0</v>
      </c>
      <c r="L18" s="328">
        <v>21</v>
      </c>
      <c r="M18" s="328">
        <f t="shared" si="3"/>
        <v>0</v>
      </c>
      <c r="N18" s="328">
        <v>0</v>
      </c>
      <c r="O18" s="328">
        <f t="shared" si="4"/>
        <v>0</v>
      </c>
      <c r="P18" s="328">
        <v>0</v>
      </c>
      <c r="Q18" s="328">
        <f t="shared" si="5"/>
        <v>0</v>
      </c>
      <c r="R18" s="329"/>
      <c r="S18" s="328" t="s">
        <v>726</v>
      </c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 t="s">
        <v>736</v>
      </c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</row>
    <row r="19" spans="1:31" ht="13.5">
      <c r="A19" s="331" t="s">
        <v>705</v>
      </c>
      <c r="B19" s="332" t="s">
        <v>737</v>
      </c>
      <c r="C19" s="333" t="s">
        <v>738</v>
      </c>
      <c r="D19" s="334"/>
      <c r="E19" s="335"/>
      <c r="F19" s="336"/>
      <c r="G19" s="336">
        <f>SUM(G20:G25)</f>
        <v>0</v>
      </c>
      <c r="H19" s="336"/>
      <c r="I19" s="336">
        <f>SUM(I20:I25)</f>
        <v>354581</v>
      </c>
      <c r="J19" s="336"/>
      <c r="K19" s="336">
        <f>SUM(K20:K25)</f>
        <v>518864</v>
      </c>
      <c r="L19" s="336"/>
      <c r="M19" s="336">
        <f>SUM(M20:M25)</f>
        <v>0</v>
      </c>
      <c r="N19" s="336"/>
      <c r="O19" s="336">
        <f>SUM(O20:O25)</f>
        <v>3.08</v>
      </c>
      <c r="P19" s="336"/>
      <c r="Q19" s="336">
        <f>SUM(Q20:Q25)</f>
        <v>0</v>
      </c>
      <c r="R19" s="337"/>
      <c r="S19" s="336"/>
      <c r="AE19" s="304" t="s">
        <v>706</v>
      </c>
    </row>
    <row r="20" spans="1:60" ht="13.5" outlineLevel="1">
      <c r="A20" s="323">
        <v>14</v>
      </c>
      <c r="B20" s="324" t="s">
        <v>739</v>
      </c>
      <c r="C20" s="325" t="s">
        <v>740</v>
      </c>
      <c r="D20" s="326" t="s">
        <v>392</v>
      </c>
      <c r="E20" s="327">
        <v>2</v>
      </c>
      <c r="F20" s="328"/>
      <c r="G20" s="328">
        <f aca="true" t="shared" si="6" ref="G20:G25">ROUND(E20*F20,2)</f>
        <v>0</v>
      </c>
      <c r="H20" s="328">
        <v>26121</v>
      </c>
      <c r="I20" s="328">
        <f aca="true" t="shared" si="7" ref="I20:I25">ROUND(E20*H20,2)</f>
        <v>52242</v>
      </c>
      <c r="J20" s="328">
        <v>2419</v>
      </c>
      <c r="K20" s="328">
        <f aca="true" t="shared" si="8" ref="K20:K25">ROUND(E20*J20,2)</f>
        <v>4838</v>
      </c>
      <c r="L20" s="328">
        <v>21</v>
      </c>
      <c r="M20" s="328">
        <f aca="true" t="shared" si="9" ref="M20:M25">G20*(1+L20/100)</f>
        <v>0</v>
      </c>
      <c r="N20" s="328">
        <v>0.07643</v>
      </c>
      <c r="O20" s="328">
        <f aca="true" t="shared" si="10" ref="O20:O25">ROUND(E20*N20,2)</f>
        <v>0.15</v>
      </c>
      <c r="P20" s="328">
        <v>0</v>
      </c>
      <c r="Q20" s="328">
        <f aca="true" t="shared" si="11" ref="Q20:Q25">ROUND(E20*P20,2)</f>
        <v>0</v>
      </c>
      <c r="R20" s="329" t="s">
        <v>741</v>
      </c>
      <c r="S20" s="328" t="s">
        <v>710</v>
      </c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 t="s">
        <v>711</v>
      </c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</row>
    <row r="21" spans="1:60" ht="13.5" outlineLevel="1">
      <c r="A21" s="323">
        <v>15</v>
      </c>
      <c r="B21" s="324" t="s">
        <v>250</v>
      </c>
      <c r="C21" s="325" t="s">
        <v>742</v>
      </c>
      <c r="D21" s="326" t="s">
        <v>743</v>
      </c>
      <c r="E21" s="327">
        <v>5</v>
      </c>
      <c r="F21" s="328"/>
      <c r="G21" s="328">
        <f t="shared" si="6"/>
        <v>0</v>
      </c>
      <c r="H21" s="328">
        <v>0</v>
      </c>
      <c r="I21" s="328">
        <f t="shared" si="7"/>
        <v>0</v>
      </c>
      <c r="J21" s="328">
        <v>1500</v>
      </c>
      <c r="K21" s="328">
        <f t="shared" si="8"/>
        <v>7500</v>
      </c>
      <c r="L21" s="328">
        <v>21</v>
      </c>
      <c r="M21" s="328">
        <f t="shared" si="9"/>
        <v>0</v>
      </c>
      <c r="N21" s="328">
        <v>0</v>
      </c>
      <c r="O21" s="328">
        <f t="shared" si="10"/>
        <v>0</v>
      </c>
      <c r="P21" s="328">
        <v>0</v>
      </c>
      <c r="Q21" s="328">
        <f t="shared" si="11"/>
        <v>0</v>
      </c>
      <c r="R21" s="329"/>
      <c r="S21" s="328" t="s">
        <v>726</v>
      </c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 t="s">
        <v>711</v>
      </c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</row>
    <row r="22" spans="1:60" ht="13.5" outlineLevel="1">
      <c r="A22" s="323">
        <v>16</v>
      </c>
      <c r="B22" s="324" t="s">
        <v>744</v>
      </c>
      <c r="C22" s="325" t="s">
        <v>745</v>
      </c>
      <c r="D22" s="326" t="s">
        <v>297</v>
      </c>
      <c r="E22" s="327">
        <v>187</v>
      </c>
      <c r="F22" s="328"/>
      <c r="G22" s="328">
        <f t="shared" si="6"/>
        <v>0</v>
      </c>
      <c r="H22" s="328">
        <v>0</v>
      </c>
      <c r="I22" s="328">
        <f t="shared" si="7"/>
        <v>0</v>
      </c>
      <c r="J22" s="328">
        <v>1658</v>
      </c>
      <c r="K22" s="328">
        <f t="shared" si="8"/>
        <v>310046</v>
      </c>
      <c r="L22" s="328">
        <v>21</v>
      </c>
      <c r="M22" s="328">
        <f t="shared" si="9"/>
        <v>0</v>
      </c>
      <c r="N22" s="328">
        <v>0.01567</v>
      </c>
      <c r="O22" s="328">
        <f t="shared" si="10"/>
        <v>2.93</v>
      </c>
      <c r="P22" s="328">
        <v>0</v>
      </c>
      <c r="Q22" s="328">
        <f t="shared" si="11"/>
        <v>0</v>
      </c>
      <c r="R22" s="329"/>
      <c r="S22" s="328" t="s">
        <v>726</v>
      </c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 t="s">
        <v>746</v>
      </c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</row>
    <row r="23" spans="1:60" ht="13.5" outlineLevel="1">
      <c r="A23" s="323">
        <v>17</v>
      </c>
      <c r="B23" s="324" t="s">
        <v>747</v>
      </c>
      <c r="C23" s="325" t="s">
        <v>748</v>
      </c>
      <c r="D23" s="326" t="s">
        <v>297</v>
      </c>
      <c r="E23" s="327">
        <v>165.5</v>
      </c>
      <c r="F23" s="328"/>
      <c r="G23" s="328">
        <f t="shared" si="6"/>
        <v>0</v>
      </c>
      <c r="H23" s="328">
        <v>1658</v>
      </c>
      <c r="I23" s="328">
        <f t="shared" si="7"/>
        <v>274399</v>
      </c>
      <c r="J23" s="328">
        <v>0</v>
      </c>
      <c r="K23" s="328">
        <f t="shared" si="8"/>
        <v>0</v>
      </c>
      <c r="L23" s="328">
        <v>21</v>
      </c>
      <c r="M23" s="328">
        <f t="shared" si="9"/>
        <v>0</v>
      </c>
      <c r="N23" s="328">
        <v>0</v>
      </c>
      <c r="O23" s="328">
        <f t="shared" si="10"/>
        <v>0</v>
      </c>
      <c r="P23" s="328">
        <v>0</v>
      </c>
      <c r="Q23" s="328">
        <f t="shared" si="11"/>
        <v>0</v>
      </c>
      <c r="R23" s="329"/>
      <c r="S23" s="328" t="s">
        <v>726</v>
      </c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 t="s">
        <v>711</v>
      </c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</row>
    <row r="24" spans="1:60" ht="13.5" outlineLevel="1">
      <c r="A24" s="323">
        <v>18</v>
      </c>
      <c r="B24" s="324" t="s">
        <v>749</v>
      </c>
      <c r="C24" s="325" t="s">
        <v>750</v>
      </c>
      <c r="D24" s="326" t="s">
        <v>743</v>
      </c>
      <c r="E24" s="327">
        <v>8</v>
      </c>
      <c r="F24" s="328"/>
      <c r="G24" s="328">
        <f t="shared" si="6"/>
        <v>0</v>
      </c>
      <c r="H24" s="328">
        <v>0</v>
      </c>
      <c r="I24" s="328">
        <f t="shared" si="7"/>
        <v>0</v>
      </c>
      <c r="J24" s="328">
        <v>24560</v>
      </c>
      <c r="K24" s="328">
        <f t="shared" si="8"/>
        <v>196480</v>
      </c>
      <c r="L24" s="328">
        <v>21</v>
      </c>
      <c r="M24" s="328">
        <f t="shared" si="9"/>
        <v>0</v>
      </c>
      <c r="N24" s="328">
        <v>0</v>
      </c>
      <c r="O24" s="328">
        <f t="shared" si="10"/>
        <v>0</v>
      </c>
      <c r="P24" s="328">
        <v>0</v>
      </c>
      <c r="Q24" s="328">
        <f t="shared" si="11"/>
        <v>0</v>
      </c>
      <c r="R24" s="329"/>
      <c r="S24" s="328" t="s">
        <v>726</v>
      </c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 t="s">
        <v>718</v>
      </c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</row>
    <row r="25" spans="1:60" ht="13.5" outlineLevel="1">
      <c r="A25" s="323">
        <v>19</v>
      </c>
      <c r="B25" s="324" t="s">
        <v>751</v>
      </c>
      <c r="C25" s="325" t="s">
        <v>752</v>
      </c>
      <c r="D25" s="326" t="s">
        <v>753</v>
      </c>
      <c r="E25" s="327">
        <v>11</v>
      </c>
      <c r="F25" s="328"/>
      <c r="G25" s="328">
        <f t="shared" si="6"/>
        <v>0</v>
      </c>
      <c r="H25" s="328">
        <v>2540</v>
      </c>
      <c r="I25" s="328">
        <f t="shared" si="7"/>
        <v>27940</v>
      </c>
      <c r="J25" s="328">
        <v>0</v>
      </c>
      <c r="K25" s="328">
        <f t="shared" si="8"/>
        <v>0</v>
      </c>
      <c r="L25" s="328">
        <v>21</v>
      </c>
      <c r="M25" s="328">
        <f t="shared" si="9"/>
        <v>0</v>
      </c>
      <c r="N25" s="328">
        <v>0</v>
      </c>
      <c r="O25" s="328">
        <f t="shared" si="10"/>
        <v>0</v>
      </c>
      <c r="P25" s="328">
        <v>0</v>
      </c>
      <c r="Q25" s="328">
        <f t="shared" si="11"/>
        <v>0</v>
      </c>
      <c r="R25" s="329"/>
      <c r="S25" s="328" t="s">
        <v>726</v>
      </c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 t="s">
        <v>736</v>
      </c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</row>
    <row r="26" spans="1:31" ht="13.5">
      <c r="A26" s="331" t="s">
        <v>705</v>
      </c>
      <c r="B26" s="332" t="s">
        <v>754</v>
      </c>
      <c r="C26" s="333" t="s">
        <v>755</v>
      </c>
      <c r="D26" s="334"/>
      <c r="E26" s="335"/>
      <c r="F26" s="336"/>
      <c r="G26" s="336">
        <f>SUM(G27:G30)</f>
        <v>0</v>
      </c>
      <c r="H26" s="336"/>
      <c r="I26" s="336">
        <f>SUM(I27:I30)</f>
        <v>0</v>
      </c>
      <c r="J26" s="336"/>
      <c r="K26" s="336">
        <f>SUM(K27:K30)</f>
        <v>134063.7</v>
      </c>
      <c r="L26" s="336"/>
      <c r="M26" s="336">
        <f>SUM(M27:M30)</f>
        <v>0</v>
      </c>
      <c r="N26" s="336"/>
      <c r="O26" s="336">
        <f>SUM(O27:O30)</f>
        <v>0</v>
      </c>
      <c r="P26" s="336"/>
      <c r="Q26" s="336">
        <f>SUM(Q27:Q30)</f>
        <v>0</v>
      </c>
      <c r="R26" s="337"/>
      <c r="S26" s="336"/>
      <c r="AE26" s="304" t="s">
        <v>706</v>
      </c>
    </row>
    <row r="27" spans="1:60" ht="22.5" outlineLevel="1">
      <c r="A27" s="323">
        <v>20</v>
      </c>
      <c r="B27" s="324" t="s">
        <v>756</v>
      </c>
      <c r="C27" s="325" t="s">
        <v>757</v>
      </c>
      <c r="D27" s="326" t="s">
        <v>758</v>
      </c>
      <c r="E27" s="327">
        <v>2473.5</v>
      </c>
      <c r="F27" s="328"/>
      <c r="G27" s="328">
        <f>ROUND(E27*F27,2)</f>
        <v>0</v>
      </c>
      <c r="H27" s="328">
        <v>0</v>
      </c>
      <c r="I27" s="328">
        <f>ROUND(E27*H27,2)</f>
        <v>0</v>
      </c>
      <c r="J27" s="328">
        <v>10.7</v>
      </c>
      <c r="K27" s="328">
        <f>ROUND(E27*J27,2)</f>
        <v>26466.45</v>
      </c>
      <c r="L27" s="328">
        <v>21</v>
      </c>
      <c r="M27" s="328">
        <f>G27*(1+L27/100)</f>
        <v>0</v>
      </c>
      <c r="N27" s="328">
        <v>0</v>
      </c>
      <c r="O27" s="328">
        <f>ROUND(E27*N27,2)</f>
        <v>0</v>
      </c>
      <c r="P27" s="328">
        <v>0</v>
      </c>
      <c r="Q27" s="328">
        <f>ROUND(E27*P27,2)</f>
        <v>0</v>
      </c>
      <c r="R27" s="329" t="s">
        <v>759</v>
      </c>
      <c r="S27" s="328" t="s">
        <v>710</v>
      </c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 t="s">
        <v>711</v>
      </c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</row>
    <row r="28" spans="1:60" ht="13.5" outlineLevel="1">
      <c r="A28" s="323">
        <v>21</v>
      </c>
      <c r="B28" s="324" t="s">
        <v>760</v>
      </c>
      <c r="C28" s="325" t="s">
        <v>761</v>
      </c>
      <c r="D28" s="326" t="s">
        <v>758</v>
      </c>
      <c r="E28" s="327">
        <v>247.35</v>
      </c>
      <c r="F28" s="328"/>
      <c r="G28" s="328">
        <f>ROUND(E28*F28,2)</f>
        <v>0</v>
      </c>
      <c r="H28" s="328">
        <v>0</v>
      </c>
      <c r="I28" s="328">
        <f>ROUND(E28*H28,2)</f>
        <v>0</v>
      </c>
      <c r="J28" s="328">
        <v>180</v>
      </c>
      <c r="K28" s="328">
        <f>ROUND(E28*J28,2)</f>
        <v>44523</v>
      </c>
      <c r="L28" s="328">
        <v>21</v>
      </c>
      <c r="M28" s="328">
        <f>G28*(1+L28/100)</f>
        <v>0</v>
      </c>
      <c r="N28" s="328">
        <v>0</v>
      </c>
      <c r="O28" s="328">
        <f>ROUND(E28*N28,2)</f>
        <v>0</v>
      </c>
      <c r="P28" s="328">
        <v>0</v>
      </c>
      <c r="Q28" s="328">
        <f>ROUND(E28*P28,2)</f>
        <v>0</v>
      </c>
      <c r="R28" s="329" t="s">
        <v>762</v>
      </c>
      <c r="S28" s="328" t="s">
        <v>710</v>
      </c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 t="s">
        <v>711</v>
      </c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</row>
    <row r="29" spans="1:60" ht="13.5" outlineLevel="1">
      <c r="A29" s="323"/>
      <c r="B29" s="324"/>
      <c r="C29" s="478" t="s">
        <v>763</v>
      </c>
      <c r="D29" s="479"/>
      <c r="E29" s="480"/>
      <c r="F29" s="481"/>
      <c r="G29" s="482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9"/>
      <c r="S29" s="328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 t="s">
        <v>764</v>
      </c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8" t="str">
        <f>C29</f>
        <v>Včetně naložení na dopravní prostředek a složení na skládku, bez poplatku za skládku.</v>
      </c>
      <c r="BB29" s="330"/>
      <c r="BC29" s="330"/>
      <c r="BD29" s="330"/>
      <c r="BE29" s="330"/>
      <c r="BF29" s="330"/>
      <c r="BG29" s="330"/>
      <c r="BH29" s="330"/>
    </row>
    <row r="30" spans="1:60" ht="13.5" outlineLevel="1">
      <c r="A30" s="339">
        <v>22</v>
      </c>
      <c r="B30" s="340" t="s">
        <v>765</v>
      </c>
      <c r="C30" s="341" t="s">
        <v>766</v>
      </c>
      <c r="D30" s="342" t="s">
        <v>198</v>
      </c>
      <c r="E30" s="343">
        <v>420.495</v>
      </c>
      <c r="F30" s="344"/>
      <c r="G30" s="344">
        <f>ROUND(E30*F30,2)</f>
        <v>0</v>
      </c>
      <c r="H30" s="344">
        <v>0</v>
      </c>
      <c r="I30" s="344">
        <f>ROUND(E30*H30,2)</f>
        <v>0</v>
      </c>
      <c r="J30" s="344">
        <v>150</v>
      </c>
      <c r="K30" s="344">
        <f>ROUND(E30*J30,2)</f>
        <v>63074.25</v>
      </c>
      <c r="L30" s="344">
        <v>21</v>
      </c>
      <c r="M30" s="344">
        <f>G30*(1+L30/100)</f>
        <v>0</v>
      </c>
      <c r="N30" s="344">
        <v>0</v>
      </c>
      <c r="O30" s="344">
        <f>ROUND(E30*N30,2)</f>
        <v>0</v>
      </c>
      <c r="P30" s="344">
        <v>0</v>
      </c>
      <c r="Q30" s="344">
        <f>ROUND(E30*P30,2)</f>
        <v>0</v>
      </c>
      <c r="R30" s="345" t="s">
        <v>762</v>
      </c>
      <c r="S30" s="344" t="s">
        <v>710</v>
      </c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 t="s">
        <v>711</v>
      </c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</row>
    <row r="31" spans="1:30" ht="13.5">
      <c r="A31" s="346"/>
      <c r="B31" s="347" t="s">
        <v>5</v>
      </c>
      <c r="C31" s="348" t="s">
        <v>5</v>
      </c>
      <c r="D31" s="349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AC31" s="304">
        <v>15</v>
      </c>
      <c r="AD31" s="304">
        <v>21</v>
      </c>
    </row>
    <row r="32" spans="3:31" ht="13.5">
      <c r="C32" s="350"/>
      <c r="D32" s="310"/>
      <c r="AE32" s="304" t="s">
        <v>767</v>
      </c>
    </row>
    <row r="33" ht="13.5">
      <c r="D33" s="310"/>
    </row>
    <row r="34" ht="13.5">
      <c r="D34" s="310"/>
    </row>
    <row r="35" ht="13.5">
      <c r="D35" s="310"/>
    </row>
    <row r="36" ht="13.5">
      <c r="D36" s="310"/>
    </row>
    <row r="37" ht="13.5">
      <c r="D37" s="310"/>
    </row>
    <row r="38" ht="13.5">
      <c r="D38" s="310"/>
    </row>
    <row r="39" ht="13.5">
      <c r="D39" s="310"/>
    </row>
    <row r="40" ht="13.5">
      <c r="D40" s="310"/>
    </row>
    <row r="41" ht="13.5">
      <c r="D41" s="310"/>
    </row>
    <row r="42" ht="13.5">
      <c r="D42" s="310"/>
    </row>
    <row r="43" ht="13.5">
      <c r="D43" s="310"/>
    </row>
    <row r="44" ht="13.5">
      <c r="D44" s="310"/>
    </row>
    <row r="45" ht="13.5">
      <c r="D45" s="310"/>
    </row>
    <row r="46" ht="13.5">
      <c r="D46" s="310"/>
    </row>
    <row r="47" ht="13.5">
      <c r="D47" s="310"/>
    </row>
    <row r="48" ht="13.5">
      <c r="D48" s="310"/>
    </row>
    <row r="49" ht="13.5">
      <c r="D49" s="310"/>
    </row>
    <row r="50" ht="13.5">
      <c r="D50" s="310"/>
    </row>
    <row r="51" ht="13.5">
      <c r="D51" s="310"/>
    </row>
    <row r="52" ht="13.5">
      <c r="D52" s="310"/>
    </row>
    <row r="53" ht="13.5">
      <c r="D53" s="310"/>
    </row>
    <row r="54" ht="13.5">
      <c r="D54" s="310"/>
    </row>
    <row r="55" ht="13.5">
      <c r="D55" s="310"/>
    </row>
    <row r="56" ht="13.5">
      <c r="D56" s="310"/>
    </row>
    <row r="57" ht="13.5">
      <c r="D57" s="310"/>
    </row>
    <row r="58" ht="13.5">
      <c r="D58" s="310"/>
    </row>
    <row r="59" ht="13.5">
      <c r="D59" s="310"/>
    </row>
    <row r="60" ht="13.5">
      <c r="D60" s="310"/>
    </row>
    <row r="61" ht="13.5">
      <c r="D61" s="310"/>
    </row>
    <row r="62" ht="13.5">
      <c r="D62" s="310"/>
    </row>
    <row r="63" ht="13.5">
      <c r="D63" s="310"/>
    </row>
    <row r="64" ht="13.5">
      <c r="D64" s="310"/>
    </row>
    <row r="65" ht="13.5">
      <c r="D65" s="310"/>
    </row>
    <row r="66" ht="13.5">
      <c r="D66" s="310"/>
    </row>
    <row r="67" ht="13.5">
      <c r="D67" s="310"/>
    </row>
    <row r="68" ht="13.5">
      <c r="D68" s="310"/>
    </row>
    <row r="69" ht="13.5">
      <c r="D69" s="310"/>
    </row>
    <row r="70" ht="13.5">
      <c r="D70" s="310"/>
    </row>
    <row r="71" ht="13.5">
      <c r="D71" s="310"/>
    </row>
    <row r="72" ht="13.5">
      <c r="D72" s="310"/>
    </row>
    <row r="73" ht="13.5">
      <c r="D73" s="310"/>
    </row>
    <row r="74" ht="13.5">
      <c r="D74" s="310"/>
    </row>
    <row r="75" ht="13.5">
      <c r="D75" s="310"/>
    </row>
    <row r="76" ht="13.5">
      <c r="D76" s="310"/>
    </row>
    <row r="77" ht="13.5">
      <c r="D77" s="310"/>
    </row>
    <row r="78" ht="13.5">
      <c r="D78" s="310"/>
    </row>
    <row r="79" ht="13.5">
      <c r="D79" s="310"/>
    </row>
    <row r="80" ht="13.5">
      <c r="D80" s="310"/>
    </row>
    <row r="81" ht="13.5">
      <c r="D81" s="310"/>
    </row>
    <row r="82" ht="13.5">
      <c r="D82" s="310"/>
    </row>
    <row r="83" ht="13.5">
      <c r="D83" s="310"/>
    </row>
    <row r="84" ht="13.5">
      <c r="D84" s="310"/>
    </row>
    <row r="85" ht="13.5">
      <c r="D85" s="310"/>
    </row>
    <row r="86" ht="13.5">
      <c r="D86" s="310"/>
    </row>
    <row r="87" ht="13.5">
      <c r="D87" s="310"/>
    </row>
    <row r="88" ht="13.5">
      <c r="D88" s="310"/>
    </row>
    <row r="89" ht="13.5">
      <c r="D89" s="310"/>
    </row>
    <row r="90" ht="13.5">
      <c r="D90" s="310"/>
    </row>
    <row r="91" ht="13.5">
      <c r="D91" s="310"/>
    </row>
    <row r="92" ht="13.5">
      <c r="D92" s="310"/>
    </row>
    <row r="93" ht="13.5">
      <c r="D93" s="310"/>
    </row>
    <row r="94" ht="13.5">
      <c r="D94" s="310"/>
    </row>
    <row r="95" ht="13.5">
      <c r="D95" s="310"/>
    </row>
    <row r="96" ht="13.5">
      <c r="D96" s="310"/>
    </row>
    <row r="97" ht="13.5">
      <c r="D97" s="310"/>
    </row>
    <row r="98" ht="13.5">
      <c r="D98" s="310"/>
    </row>
    <row r="99" ht="13.5">
      <c r="D99" s="310"/>
    </row>
    <row r="100" ht="13.5">
      <c r="D100" s="310"/>
    </row>
    <row r="101" ht="13.5">
      <c r="D101" s="310"/>
    </row>
    <row r="102" ht="13.5">
      <c r="D102" s="310"/>
    </row>
    <row r="103" ht="13.5">
      <c r="D103" s="310"/>
    </row>
    <row r="104" ht="13.5">
      <c r="D104" s="310"/>
    </row>
    <row r="105" ht="13.5">
      <c r="D105" s="310"/>
    </row>
    <row r="106" ht="13.5">
      <c r="D106" s="310"/>
    </row>
    <row r="107" ht="13.5">
      <c r="D107" s="310"/>
    </row>
    <row r="108" ht="13.5">
      <c r="D108" s="310"/>
    </row>
    <row r="109" ht="13.5">
      <c r="D109" s="310"/>
    </row>
    <row r="110" ht="13.5">
      <c r="D110" s="310"/>
    </row>
    <row r="111" ht="13.5">
      <c r="D111" s="310"/>
    </row>
    <row r="112" ht="13.5">
      <c r="D112" s="310"/>
    </row>
    <row r="113" ht="13.5">
      <c r="D113" s="310"/>
    </row>
    <row r="114" ht="13.5">
      <c r="D114" s="310"/>
    </row>
    <row r="115" ht="13.5">
      <c r="D115" s="310"/>
    </row>
    <row r="116" ht="13.5">
      <c r="D116" s="310"/>
    </row>
    <row r="117" ht="13.5">
      <c r="D117" s="310"/>
    </row>
    <row r="118" ht="13.5">
      <c r="D118" s="310"/>
    </row>
    <row r="119" ht="13.5">
      <c r="D119" s="310"/>
    </row>
    <row r="120" ht="13.5">
      <c r="D120" s="310"/>
    </row>
    <row r="121" ht="13.5">
      <c r="D121" s="310"/>
    </row>
    <row r="122" ht="13.5">
      <c r="D122" s="310"/>
    </row>
    <row r="123" ht="13.5">
      <c r="D123" s="310"/>
    </row>
    <row r="124" ht="13.5">
      <c r="D124" s="310"/>
    </row>
    <row r="125" ht="13.5">
      <c r="D125" s="310"/>
    </row>
    <row r="126" ht="13.5">
      <c r="D126" s="310"/>
    </row>
    <row r="127" ht="13.5">
      <c r="D127" s="310"/>
    </row>
    <row r="128" ht="13.5">
      <c r="D128" s="310"/>
    </row>
    <row r="129" ht="13.5">
      <c r="D129" s="310"/>
    </row>
    <row r="130" ht="13.5">
      <c r="D130" s="310"/>
    </row>
    <row r="131" ht="13.5">
      <c r="D131" s="310"/>
    </row>
    <row r="132" ht="13.5">
      <c r="D132" s="310"/>
    </row>
    <row r="133" ht="13.5">
      <c r="D133" s="310"/>
    </row>
    <row r="134" ht="13.5">
      <c r="D134" s="310"/>
    </row>
    <row r="135" ht="13.5">
      <c r="D135" s="310"/>
    </row>
    <row r="136" ht="13.5">
      <c r="D136" s="310"/>
    </row>
    <row r="137" ht="13.5">
      <c r="D137" s="310"/>
    </row>
    <row r="138" ht="13.5">
      <c r="D138" s="310"/>
    </row>
    <row r="139" ht="13.5">
      <c r="D139" s="310"/>
    </row>
    <row r="140" ht="13.5">
      <c r="D140" s="310"/>
    </row>
    <row r="141" ht="13.5">
      <c r="D141" s="310"/>
    </row>
    <row r="142" ht="13.5">
      <c r="D142" s="310"/>
    </row>
    <row r="143" ht="13.5">
      <c r="D143" s="310"/>
    </row>
    <row r="144" ht="13.5">
      <c r="D144" s="310"/>
    </row>
    <row r="145" ht="13.5">
      <c r="D145" s="310"/>
    </row>
    <row r="146" ht="13.5">
      <c r="D146" s="310"/>
    </row>
    <row r="147" ht="13.5">
      <c r="D147" s="310"/>
    </row>
    <row r="148" ht="13.5">
      <c r="D148" s="310"/>
    </row>
    <row r="149" ht="13.5">
      <c r="D149" s="310"/>
    </row>
    <row r="150" ht="13.5">
      <c r="D150" s="310"/>
    </row>
    <row r="151" ht="13.5">
      <c r="D151" s="310"/>
    </row>
    <row r="152" ht="13.5">
      <c r="D152" s="310"/>
    </row>
    <row r="153" ht="13.5">
      <c r="D153" s="310"/>
    </row>
    <row r="154" ht="13.5">
      <c r="D154" s="310"/>
    </row>
    <row r="155" ht="13.5">
      <c r="D155" s="310"/>
    </row>
    <row r="156" ht="13.5">
      <c r="D156" s="310"/>
    </row>
    <row r="157" ht="13.5">
      <c r="D157" s="310"/>
    </row>
    <row r="158" ht="13.5">
      <c r="D158" s="310"/>
    </row>
    <row r="159" ht="13.5">
      <c r="D159" s="310"/>
    </row>
    <row r="160" ht="13.5">
      <c r="D160" s="310"/>
    </row>
    <row r="161" ht="13.5">
      <c r="D161" s="310"/>
    </row>
    <row r="162" ht="13.5">
      <c r="D162" s="310"/>
    </row>
    <row r="163" ht="13.5">
      <c r="D163" s="310"/>
    </row>
    <row r="164" ht="13.5">
      <c r="D164" s="310"/>
    </row>
    <row r="165" ht="13.5">
      <c r="D165" s="310"/>
    </row>
    <row r="166" ht="13.5">
      <c r="D166" s="310"/>
    </row>
    <row r="167" ht="13.5">
      <c r="D167" s="310"/>
    </row>
    <row r="168" ht="13.5">
      <c r="D168" s="310"/>
    </row>
    <row r="169" ht="13.5">
      <c r="D169" s="310"/>
    </row>
    <row r="170" ht="13.5">
      <c r="D170" s="310"/>
    </row>
    <row r="171" ht="13.5">
      <c r="D171" s="310"/>
    </row>
    <row r="172" ht="13.5">
      <c r="D172" s="310"/>
    </row>
    <row r="173" ht="13.5">
      <c r="D173" s="310"/>
    </row>
    <row r="174" ht="13.5">
      <c r="D174" s="310"/>
    </row>
    <row r="175" ht="13.5">
      <c r="D175" s="310"/>
    </row>
    <row r="176" ht="13.5">
      <c r="D176" s="310"/>
    </row>
    <row r="177" ht="13.5">
      <c r="D177" s="310"/>
    </row>
    <row r="178" ht="13.5">
      <c r="D178" s="310"/>
    </row>
    <row r="179" ht="13.5">
      <c r="D179" s="310"/>
    </row>
    <row r="180" ht="13.5">
      <c r="D180" s="310"/>
    </row>
    <row r="181" ht="13.5">
      <c r="D181" s="310"/>
    </row>
    <row r="182" ht="13.5">
      <c r="D182" s="310"/>
    </row>
    <row r="183" ht="13.5">
      <c r="D183" s="310"/>
    </row>
    <row r="184" ht="13.5">
      <c r="D184" s="310"/>
    </row>
    <row r="185" ht="13.5">
      <c r="D185" s="310"/>
    </row>
    <row r="186" ht="13.5">
      <c r="D186" s="310"/>
    </row>
    <row r="187" ht="13.5">
      <c r="D187" s="310"/>
    </row>
    <row r="188" ht="13.5">
      <c r="D188" s="310"/>
    </row>
    <row r="189" ht="13.5">
      <c r="D189" s="310"/>
    </row>
    <row r="190" ht="13.5">
      <c r="D190" s="310"/>
    </row>
    <row r="191" ht="13.5">
      <c r="D191" s="310"/>
    </row>
    <row r="192" ht="13.5">
      <c r="D192" s="310"/>
    </row>
    <row r="193" ht="13.5">
      <c r="D193" s="310"/>
    </row>
    <row r="194" ht="13.5">
      <c r="D194" s="310"/>
    </row>
    <row r="195" ht="13.5">
      <c r="D195" s="310"/>
    </row>
    <row r="196" ht="13.5">
      <c r="D196" s="310"/>
    </row>
    <row r="197" ht="13.5">
      <c r="D197" s="310"/>
    </row>
    <row r="198" ht="13.5">
      <c r="D198" s="310"/>
    </row>
    <row r="199" ht="13.5">
      <c r="D199" s="310"/>
    </row>
    <row r="200" ht="13.5">
      <c r="D200" s="310"/>
    </row>
    <row r="201" ht="13.5">
      <c r="D201" s="310"/>
    </row>
    <row r="202" ht="13.5">
      <c r="D202" s="310"/>
    </row>
    <row r="203" ht="13.5">
      <c r="D203" s="310"/>
    </row>
    <row r="204" ht="13.5">
      <c r="D204" s="310"/>
    </row>
    <row r="205" ht="13.5">
      <c r="D205" s="310"/>
    </row>
    <row r="206" ht="13.5">
      <c r="D206" s="310"/>
    </row>
    <row r="207" ht="13.5">
      <c r="D207" s="310"/>
    </row>
    <row r="208" ht="13.5">
      <c r="D208" s="310"/>
    </row>
    <row r="209" ht="13.5">
      <c r="D209" s="310"/>
    </row>
    <row r="210" ht="13.5">
      <c r="D210" s="310"/>
    </row>
    <row r="211" ht="13.5">
      <c r="D211" s="310"/>
    </row>
    <row r="212" ht="13.5">
      <c r="D212" s="310"/>
    </row>
    <row r="213" ht="13.5">
      <c r="D213" s="310"/>
    </row>
    <row r="214" ht="13.5">
      <c r="D214" s="310"/>
    </row>
    <row r="215" ht="13.5">
      <c r="D215" s="310"/>
    </row>
    <row r="216" ht="13.5">
      <c r="D216" s="310"/>
    </row>
    <row r="217" ht="13.5">
      <c r="D217" s="310"/>
    </row>
    <row r="218" ht="13.5">
      <c r="D218" s="310"/>
    </row>
    <row r="219" ht="13.5">
      <c r="D219" s="310"/>
    </row>
    <row r="220" ht="13.5">
      <c r="D220" s="310"/>
    </row>
    <row r="221" ht="13.5">
      <c r="D221" s="310"/>
    </row>
    <row r="222" ht="13.5">
      <c r="D222" s="310"/>
    </row>
    <row r="223" ht="13.5">
      <c r="D223" s="310"/>
    </row>
    <row r="224" ht="13.5">
      <c r="D224" s="310"/>
    </row>
    <row r="225" ht="13.5">
      <c r="D225" s="310"/>
    </row>
    <row r="226" ht="13.5">
      <c r="D226" s="310"/>
    </row>
    <row r="227" ht="13.5">
      <c r="D227" s="310"/>
    </row>
    <row r="228" ht="13.5">
      <c r="D228" s="310"/>
    </row>
    <row r="229" ht="13.5">
      <c r="D229" s="310"/>
    </row>
    <row r="230" ht="13.5">
      <c r="D230" s="310"/>
    </row>
    <row r="231" ht="13.5">
      <c r="D231" s="310"/>
    </row>
    <row r="232" ht="13.5">
      <c r="D232" s="310"/>
    </row>
    <row r="233" ht="13.5">
      <c r="D233" s="310"/>
    </row>
    <row r="234" ht="13.5">
      <c r="D234" s="310"/>
    </row>
    <row r="235" ht="13.5">
      <c r="D235" s="310"/>
    </row>
    <row r="236" ht="13.5">
      <c r="D236" s="310"/>
    </row>
    <row r="237" ht="13.5">
      <c r="D237" s="310"/>
    </row>
    <row r="238" ht="13.5">
      <c r="D238" s="310"/>
    </row>
    <row r="239" ht="13.5">
      <c r="D239" s="310"/>
    </row>
    <row r="240" ht="13.5">
      <c r="D240" s="310"/>
    </row>
    <row r="241" ht="13.5">
      <c r="D241" s="310"/>
    </row>
    <row r="242" ht="13.5">
      <c r="D242" s="310"/>
    </row>
    <row r="243" ht="13.5">
      <c r="D243" s="310"/>
    </row>
    <row r="244" ht="13.5">
      <c r="D244" s="310"/>
    </row>
    <row r="245" ht="13.5">
      <c r="D245" s="310"/>
    </row>
    <row r="246" ht="13.5">
      <c r="D246" s="310"/>
    </row>
    <row r="247" ht="13.5">
      <c r="D247" s="310"/>
    </row>
    <row r="248" ht="13.5">
      <c r="D248" s="310"/>
    </row>
    <row r="249" ht="13.5">
      <c r="D249" s="310"/>
    </row>
    <row r="250" ht="13.5">
      <c r="D250" s="310"/>
    </row>
    <row r="251" ht="13.5">
      <c r="D251" s="310"/>
    </row>
    <row r="252" ht="13.5">
      <c r="D252" s="310"/>
    </row>
    <row r="253" ht="13.5">
      <c r="D253" s="310"/>
    </row>
    <row r="254" ht="13.5">
      <c r="D254" s="310"/>
    </row>
    <row r="255" ht="13.5">
      <c r="D255" s="310"/>
    </row>
    <row r="256" ht="13.5">
      <c r="D256" s="310"/>
    </row>
    <row r="257" ht="13.5">
      <c r="D257" s="310"/>
    </row>
    <row r="258" ht="13.5">
      <c r="D258" s="310"/>
    </row>
    <row r="259" ht="13.5">
      <c r="D259" s="310"/>
    </row>
    <row r="260" ht="13.5">
      <c r="D260" s="310"/>
    </row>
    <row r="261" ht="13.5">
      <c r="D261" s="310"/>
    </row>
    <row r="262" ht="13.5">
      <c r="D262" s="310"/>
    </row>
    <row r="263" ht="13.5">
      <c r="D263" s="310"/>
    </row>
    <row r="264" ht="13.5">
      <c r="D264" s="310"/>
    </row>
    <row r="265" ht="13.5">
      <c r="D265" s="310"/>
    </row>
    <row r="266" ht="13.5">
      <c r="D266" s="310"/>
    </row>
    <row r="267" ht="13.5">
      <c r="D267" s="310"/>
    </row>
    <row r="268" ht="13.5">
      <c r="D268" s="310"/>
    </row>
    <row r="269" ht="13.5">
      <c r="D269" s="310"/>
    </row>
    <row r="270" ht="13.5">
      <c r="D270" s="310"/>
    </row>
    <row r="271" ht="13.5">
      <c r="D271" s="310"/>
    </row>
    <row r="272" ht="13.5">
      <c r="D272" s="310"/>
    </row>
    <row r="273" ht="13.5">
      <c r="D273" s="310"/>
    </row>
    <row r="274" ht="13.5">
      <c r="D274" s="310"/>
    </row>
    <row r="275" ht="13.5">
      <c r="D275" s="310"/>
    </row>
    <row r="276" ht="13.5">
      <c r="D276" s="310"/>
    </row>
    <row r="277" ht="13.5">
      <c r="D277" s="310"/>
    </row>
    <row r="278" ht="13.5">
      <c r="D278" s="310"/>
    </row>
    <row r="279" ht="13.5">
      <c r="D279" s="310"/>
    </row>
    <row r="280" ht="13.5">
      <c r="D280" s="310"/>
    </row>
    <row r="281" ht="13.5">
      <c r="D281" s="310"/>
    </row>
    <row r="282" ht="13.5">
      <c r="D282" s="310"/>
    </row>
    <row r="283" ht="13.5">
      <c r="D283" s="310"/>
    </row>
    <row r="284" ht="13.5">
      <c r="D284" s="310"/>
    </row>
    <row r="285" ht="13.5">
      <c r="D285" s="310"/>
    </row>
    <row r="286" ht="13.5">
      <c r="D286" s="310"/>
    </row>
    <row r="287" ht="13.5">
      <c r="D287" s="310"/>
    </row>
    <row r="288" ht="13.5">
      <c r="D288" s="310"/>
    </row>
    <row r="289" ht="13.5">
      <c r="D289" s="310"/>
    </row>
    <row r="290" ht="13.5">
      <c r="D290" s="310"/>
    </row>
    <row r="291" ht="13.5">
      <c r="D291" s="310"/>
    </row>
    <row r="292" ht="13.5">
      <c r="D292" s="310"/>
    </row>
    <row r="293" ht="13.5">
      <c r="D293" s="310"/>
    </row>
    <row r="294" ht="13.5">
      <c r="D294" s="310"/>
    </row>
    <row r="295" ht="13.5">
      <c r="D295" s="310"/>
    </row>
    <row r="296" ht="13.5">
      <c r="D296" s="310"/>
    </row>
    <row r="297" ht="13.5">
      <c r="D297" s="310"/>
    </row>
    <row r="298" ht="13.5">
      <c r="D298" s="310"/>
    </row>
    <row r="299" ht="13.5">
      <c r="D299" s="310"/>
    </row>
    <row r="300" ht="13.5">
      <c r="D300" s="310"/>
    </row>
    <row r="301" ht="13.5">
      <c r="D301" s="310"/>
    </row>
    <row r="302" ht="13.5">
      <c r="D302" s="310"/>
    </row>
    <row r="303" ht="13.5">
      <c r="D303" s="310"/>
    </row>
    <row r="304" ht="13.5">
      <c r="D304" s="310"/>
    </row>
    <row r="305" ht="13.5">
      <c r="D305" s="310"/>
    </row>
    <row r="306" ht="13.5">
      <c r="D306" s="310"/>
    </row>
    <row r="307" ht="13.5">
      <c r="D307" s="310"/>
    </row>
    <row r="308" ht="13.5">
      <c r="D308" s="310"/>
    </row>
    <row r="309" ht="13.5">
      <c r="D309" s="310"/>
    </row>
    <row r="310" ht="13.5">
      <c r="D310" s="310"/>
    </row>
    <row r="311" ht="13.5">
      <c r="D311" s="310"/>
    </row>
    <row r="312" ht="13.5">
      <c r="D312" s="310"/>
    </row>
    <row r="313" ht="13.5">
      <c r="D313" s="310"/>
    </row>
    <row r="314" ht="13.5">
      <c r="D314" s="310"/>
    </row>
    <row r="315" ht="13.5">
      <c r="D315" s="310"/>
    </row>
    <row r="316" ht="13.5">
      <c r="D316" s="310"/>
    </row>
    <row r="317" ht="13.5">
      <c r="D317" s="310"/>
    </row>
    <row r="318" ht="13.5">
      <c r="D318" s="310"/>
    </row>
    <row r="319" ht="13.5">
      <c r="D319" s="310"/>
    </row>
    <row r="320" ht="13.5">
      <c r="D320" s="310"/>
    </row>
    <row r="321" ht="13.5">
      <c r="D321" s="310"/>
    </row>
    <row r="322" ht="13.5">
      <c r="D322" s="310"/>
    </row>
    <row r="323" ht="13.5">
      <c r="D323" s="310"/>
    </row>
    <row r="324" ht="13.5">
      <c r="D324" s="310"/>
    </row>
    <row r="325" ht="13.5">
      <c r="D325" s="310"/>
    </row>
    <row r="326" ht="13.5">
      <c r="D326" s="310"/>
    </row>
    <row r="327" ht="13.5">
      <c r="D327" s="310"/>
    </row>
    <row r="328" ht="13.5">
      <c r="D328" s="310"/>
    </row>
    <row r="329" ht="13.5">
      <c r="D329" s="310"/>
    </row>
    <row r="330" ht="13.5">
      <c r="D330" s="310"/>
    </row>
    <row r="331" ht="13.5">
      <c r="D331" s="310"/>
    </row>
    <row r="332" ht="13.5">
      <c r="D332" s="310"/>
    </row>
    <row r="333" ht="13.5">
      <c r="D333" s="310"/>
    </row>
    <row r="334" ht="13.5">
      <c r="D334" s="310"/>
    </row>
    <row r="335" ht="13.5">
      <c r="D335" s="310"/>
    </row>
    <row r="336" ht="13.5">
      <c r="D336" s="310"/>
    </row>
    <row r="337" ht="13.5">
      <c r="D337" s="310"/>
    </row>
    <row r="338" ht="13.5">
      <c r="D338" s="310"/>
    </row>
    <row r="339" ht="13.5">
      <c r="D339" s="310"/>
    </row>
    <row r="340" ht="13.5">
      <c r="D340" s="310"/>
    </row>
    <row r="341" ht="13.5">
      <c r="D341" s="310"/>
    </row>
    <row r="342" ht="13.5">
      <c r="D342" s="310"/>
    </row>
    <row r="343" ht="13.5">
      <c r="D343" s="310"/>
    </row>
    <row r="344" ht="13.5">
      <c r="D344" s="310"/>
    </row>
    <row r="345" ht="13.5">
      <c r="D345" s="310"/>
    </row>
    <row r="346" ht="13.5">
      <c r="D346" s="310"/>
    </row>
    <row r="347" ht="13.5">
      <c r="D347" s="310"/>
    </row>
    <row r="348" ht="13.5">
      <c r="D348" s="310"/>
    </row>
    <row r="349" ht="13.5">
      <c r="D349" s="310"/>
    </row>
    <row r="350" ht="13.5">
      <c r="D350" s="310"/>
    </row>
    <row r="351" ht="13.5">
      <c r="D351" s="310"/>
    </row>
    <row r="352" ht="13.5">
      <c r="D352" s="310"/>
    </row>
    <row r="353" ht="13.5">
      <c r="D353" s="310"/>
    </row>
    <row r="354" ht="13.5">
      <c r="D354" s="310"/>
    </row>
    <row r="355" ht="13.5">
      <c r="D355" s="310"/>
    </row>
    <row r="356" ht="13.5">
      <c r="D356" s="310"/>
    </row>
    <row r="357" ht="13.5">
      <c r="D357" s="310"/>
    </row>
    <row r="358" ht="13.5">
      <c r="D358" s="310"/>
    </row>
    <row r="359" ht="13.5">
      <c r="D359" s="310"/>
    </row>
    <row r="360" ht="13.5">
      <c r="D360" s="310"/>
    </row>
    <row r="361" ht="13.5">
      <c r="D361" s="310"/>
    </row>
    <row r="362" ht="13.5">
      <c r="D362" s="310"/>
    </row>
    <row r="363" ht="13.5">
      <c r="D363" s="310"/>
    </row>
    <row r="364" ht="13.5">
      <c r="D364" s="310"/>
    </row>
    <row r="365" ht="13.5">
      <c r="D365" s="310"/>
    </row>
    <row r="366" ht="13.5">
      <c r="D366" s="310"/>
    </row>
    <row r="367" ht="13.5">
      <c r="D367" s="310"/>
    </row>
    <row r="368" ht="13.5">
      <c r="D368" s="310"/>
    </row>
    <row r="369" ht="13.5">
      <c r="D369" s="310"/>
    </row>
    <row r="370" ht="13.5">
      <c r="D370" s="310"/>
    </row>
    <row r="371" ht="13.5">
      <c r="D371" s="310"/>
    </row>
    <row r="372" ht="13.5">
      <c r="D372" s="310"/>
    </row>
    <row r="373" ht="13.5">
      <c r="D373" s="310"/>
    </row>
    <row r="374" ht="13.5">
      <c r="D374" s="310"/>
    </row>
    <row r="375" ht="13.5">
      <c r="D375" s="310"/>
    </row>
    <row r="376" ht="13.5">
      <c r="D376" s="310"/>
    </row>
    <row r="377" ht="13.5">
      <c r="D377" s="310"/>
    </row>
    <row r="378" ht="13.5">
      <c r="D378" s="310"/>
    </row>
    <row r="379" ht="13.5">
      <c r="D379" s="310"/>
    </row>
    <row r="380" ht="13.5">
      <c r="D380" s="310"/>
    </row>
    <row r="381" ht="13.5">
      <c r="D381" s="310"/>
    </row>
    <row r="382" ht="13.5">
      <c r="D382" s="310"/>
    </row>
    <row r="383" ht="13.5">
      <c r="D383" s="310"/>
    </row>
    <row r="384" ht="13.5">
      <c r="D384" s="310"/>
    </row>
    <row r="385" ht="13.5">
      <c r="D385" s="310"/>
    </row>
    <row r="386" ht="13.5">
      <c r="D386" s="310"/>
    </row>
    <row r="387" ht="13.5">
      <c r="D387" s="310"/>
    </row>
    <row r="388" ht="13.5">
      <c r="D388" s="310"/>
    </row>
    <row r="389" ht="13.5">
      <c r="D389" s="310"/>
    </row>
    <row r="390" ht="13.5">
      <c r="D390" s="310"/>
    </row>
    <row r="391" ht="13.5">
      <c r="D391" s="310"/>
    </row>
    <row r="392" ht="13.5">
      <c r="D392" s="310"/>
    </row>
    <row r="393" ht="13.5">
      <c r="D393" s="310"/>
    </row>
    <row r="394" ht="13.5">
      <c r="D394" s="310"/>
    </row>
    <row r="395" ht="13.5">
      <c r="D395" s="310"/>
    </row>
    <row r="396" ht="13.5">
      <c r="D396" s="310"/>
    </row>
    <row r="397" ht="13.5">
      <c r="D397" s="310"/>
    </row>
    <row r="398" ht="13.5">
      <c r="D398" s="310"/>
    </row>
    <row r="399" ht="13.5">
      <c r="D399" s="310"/>
    </row>
    <row r="400" ht="13.5">
      <c r="D400" s="310"/>
    </row>
    <row r="401" ht="13.5">
      <c r="D401" s="310"/>
    </row>
    <row r="402" ht="13.5">
      <c r="D402" s="310"/>
    </row>
    <row r="403" ht="13.5">
      <c r="D403" s="310"/>
    </row>
    <row r="404" ht="13.5">
      <c r="D404" s="310"/>
    </row>
    <row r="405" ht="13.5">
      <c r="D405" s="310"/>
    </row>
    <row r="406" ht="13.5">
      <c r="D406" s="310"/>
    </row>
    <row r="407" ht="13.5">
      <c r="D407" s="310"/>
    </row>
    <row r="408" ht="13.5">
      <c r="D408" s="310"/>
    </row>
    <row r="409" ht="13.5">
      <c r="D409" s="310"/>
    </row>
    <row r="410" ht="13.5">
      <c r="D410" s="310"/>
    </row>
    <row r="411" ht="13.5">
      <c r="D411" s="310"/>
    </row>
    <row r="412" ht="13.5">
      <c r="D412" s="310"/>
    </row>
    <row r="413" ht="13.5">
      <c r="D413" s="310"/>
    </row>
    <row r="414" ht="13.5">
      <c r="D414" s="310"/>
    </row>
    <row r="415" ht="13.5">
      <c r="D415" s="310"/>
    </row>
    <row r="416" ht="13.5">
      <c r="D416" s="310"/>
    </row>
    <row r="417" ht="13.5">
      <c r="D417" s="310"/>
    </row>
    <row r="418" ht="13.5">
      <c r="D418" s="310"/>
    </row>
    <row r="419" ht="13.5">
      <c r="D419" s="310"/>
    </row>
    <row r="420" ht="13.5">
      <c r="D420" s="310"/>
    </row>
    <row r="421" ht="13.5">
      <c r="D421" s="310"/>
    </row>
    <row r="422" ht="13.5">
      <c r="D422" s="310"/>
    </row>
    <row r="423" ht="13.5">
      <c r="D423" s="310"/>
    </row>
    <row r="424" ht="13.5">
      <c r="D424" s="310"/>
    </row>
    <row r="425" ht="13.5">
      <c r="D425" s="310"/>
    </row>
    <row r="426" ht="13.5">
      <c r="D426" s="310"/>
    </row>
    <row r="427" ht="13.5">
      <c r="D427" s="310"/>
    </row>
    <row r="428" ht="13.5">
      <c r="D428" s="310"/>
    </row>
    <row r="429" ht="13.5">
      <c r="D429" s="310"/>
    </row>
    <row r="430" ht="13.5">
      <c r="D430" s="310"/>
    </row>
    <row r="431" ht="13.5">
      <c r="D431" s="310"/>
    </row>
    <row r="432" ht="13.5">
      <c r="D432" s="310"/>
    </row>
    <row r="433" ht="13.5">
      <c r="D433" s="310"/>
    </row>
    <row r="434" ht="13.5">
      <c r="D434" s="310"/>
    </row>
    <row r="435" ht="13.5">
      <c r="D435" s="310"/>
    </row>
    <row r="436" ht="13.5">
      <c r="D436" s="310"/>
    </row>
    <row r="437" ht="13.5">
      <c r="D437" s="310"/>
    </row>
    <row r="438" ht="13.5">
      <c r="D438" s="310"/>
    </row>
    <row r="439" ht="13.5">
      <c r="D439" s="310"/>
    </row>
    <row r="440" ht="13.5">
      <c r="D440" s="310"/>
    </row>
    <row r="441" ht="13.5">
      <c r="D441" s="310"/>
    </row>
    <row r="442" ht="13.5">
      <c r="D442" s="310"/>
    </row>
    <row r="443" ht="13.5">
      <c r="D443" s="310"/>
    </row>
    <row r="444" ht="13.5">
      <c r="D444" s="310"/>
    </row>
    <row r="445" ht="13.5">
      <c r="D445" s="310"/>
    </row>
    <row r="446" ht="13.5">
      <c r="D446" s="310"/>
    </row>
    <row r="447" ht="13.5">
      <c r="D447" s="310"/>
    </row>
    <row r="448" ht="13.5">
      <c r="D448" s="310"/>
    </row>
    <row r="449" ht="13.5">
      <c r="D449" s="310"/>
    </row>
    <row r="450" ht="13.5">
      <c r="D450" s="310"/>
    </row>
    <row r="451" ht="13.5">
      <c r="D451" s="310"/>
    </row>
    <row r="452" ht="13.5">
      <c r="D452" s="310"/>
    </row>
    <row r="453" ht="13.5">
      <c r="D453" s="310"/>
    </row>
    <row r="454" ht="13.5">
      <c r="D454" s="310"/>
    </row>
    <row r="455" ht="13.5">
      <c r="D455" s="310"/>
    </row>
    <row r="456" ht="13.5">
      <c r="D456" s="310"/>
    </row>
    <row r="457" ht="13.5">
      <c r="D457" s="310"/>
    </row>
    <row r="458" ht="13.5">
      <c r="D458" s="310"/>
    </row>
    <row r="459" ht="13.5">
      <c r="D459" s="310"/>
    </row>
    <row r="460" ht="13.5">
      <c r="D460" s="310"/>
    </row>
    <row r="461" ht="13.5">
      <c r="D461" s="310"/>
    </row>
    <row r="462" ht="13.5">
      <c r="D462" s="310"/>
    </row>
    <row r="463" ht="13.5">
      <c r="D463" s="310"/>
    </row>
    <row r="464" ht="13.5">
      <c r="D464" s="310"/>
    </row>
    <row r="465" ht="13.5">
      <c r="D465" s="310"/>
    </row>
    <row r="466" ht="13.5">
      <c r="D466" s="310"/>
    </row>
    <row r="467" ht="13.5">
      <c r="D467" s="310"/>
    </row>
    <row r="468" ht="13.5">
      <c r="D468" s="310"/>
    </row>
    <row r="469" ht="13.5">
      <c r="D469" s="310"/>
    </row>
    <row r="470" ht="13.5">
      <c r="D470" s="310"/>
    </row>
    <row r="471" ht="13.5">
      <c r="D471" s="310"/>
    </row>
    <row r="472" ht="13.5">
      <c r="D472" s="310"/>
    </row>
    <row r="473" ht="13.5">
      <c r="D473" s="310"/>
    </row>
    <row r="474" ht="13.5">
      <c r="D474" s="310"/>
    </row>
    <row r="475" ht="13.5">
      <c r="D475" s="310"/>
    </row>
    <row r="476" ht="13.5">
      <c r="D476" s="310"/>
    </row>
    <row r="477" ht="13.5">
      <c r="D477" s="310"/>
    </row>
    <row r="478" ht="13.5">
      <c r="D478" s="310"/>
    </row>
    <row r="479" ht="13.5">
      <c r="D479" s="310"/>
    </row>
    <row r="480" ht="13.5">
      <c r="D480" s="310"/>
    </row>
    <row r="481" ht="13.5">
      <c r="D481" s="310"/>
    </row>
    <row r="482" ht="13.5">
      <c r="D482" s="310"/>
    </row>
    <row r="483" ht="13.5">
      <c r="D483" s="310"/>
    </row>
    <row r="484" ht="13.5">
      <c r="D484" s="310"/>
    </row>
    <row r="485" ht="13.5">
      <c r="D485" s="310"/>
    </row>
    <row r="486" ht="13.5">
      <c r="D486" s="310"/>
    </row>
    <row r="487" ht="13.5">
      <c r="D487" s="310"/>
    </row>
    <row r="488" ht="13.5">
      <c r="D488" s="310"/>
    </row>
    <row r="489" ht="13.5">
      <c r="D489" s="310"/>
    </row>
    <row r="490" ht="13.5">
      <c r="D490" s="310"/>
    </row>
    <row r="491" ht="13.5">
      <c r="D491" s="310"/>
    </row>
    <row r="492" ht="13.5">
      <c r="D492" s="310"/>
    </row>
    <row r="493" ht="13.5">
      <c r="D493" s="310"/>
    </row>
    <row r="494" ht="13.5">
      <c r="D494" s="310"/>
    </row>
    <row r="495" ht="13.5">
      <c r="D495" s="310"/>
    </row>
    <row r="496" ht="13.5">
      <c r="D496" s="310"/>
    </row>
    <row r="497" ht="13.5">
      <c r="D497" s="310"/>
    </row>
    <row r="498" ht="13.5">
      <c r="D498" s="310"/>
    </row>
    <row r="499" ht="13.5">
      <c r="D499" s="310"/>
    </row>
    <row r="500" ht="13.5">
      <c r="D500" s="310"/>
    </row>
    <row r="501" ht="13.5">
      <c r="D501" s="310"/>
    </row>
    <row r="502" ht="13.5">
      <c r="D502" s="310"/>
    </row>
    <row r="503" ht="13.5">
      <c r="D503" s="310"/>
    </row>
    <row r="504" ht="13.5">
      <c r="D504" s="310"/>
    </row>
    <row r="505" ht="13.5">
      <c r="D505" s="310"/>
    </row>
    <row r="506" ht="13.5">
      <c r="D506" s="310"/>
    </row>
    <row r="507" ht="13.5">
      <c r="D507" s="310"/>
    </row>
    <row r="508" ht="13.5">
      <c r="D508" s="310"/>
    </row>
    <row r="509" ht="13.5">
      <c r="D509" s="310"/>
    </row>
    <row r="510" ht="13.5">
      <c r="D510" s="310"/>
    </row>
    <row r="511" ht="13.5">
      <c r="D511" s="310"/>
    </row>
    <row r="512" ht="13.5">
      <c r="D512" s="310"/>
    </row>
    <row r="513" ht="13.5">
      <c r="D513" s="310"/>
    </row>
    <row r="514" ht="13.5">
      <c r="D514" s="310"/>
    </row>
    <row r="515" ht="13.5">
      <c r="D515" s="310"/>
    </row>
    <row r="516" ht="13.5">
      <c r="D516" s="310"/>
    </row>
    <row r="517" ht="13.5">
      <c r="D517" s="310"/>
    </row>
    <row r="518" ht="13.5">
      <c r="D518" s="310"/>
    </row>
    <row r="519" ht="13.5">
      <c r="D519" s="310"/>
    </row>
    <row r="520" ht="13.5">
      <c r="D520" s="310"/>
    </row>
    <row r="521" ht="13.5">
      <c r="D521" s="310"/>
    </row>
    <row r="522" ht="13.5">
      <c r="D522" s="310"/>
    </row>
    <row r="523" ht="13.5">
      <c r="D523" s="310"/>
    </row>
    <row r="524" ht="13.5">
      <c r="D524" s="310"/>
    </row>
    <row r="525" ht="13.5">
      <c r="D525" s="310"/>
    </row>
    <row r="526" ht="13.5">
      <c r="D526" s="310"/>
    </row>
    <row r="527" ht="13.5">
      <c r="D527" s="310"/>
    </row>
    <row r="528" ht="13.5">
      <c r="D528" s="310"/>
    </row>
    <row r="529" ht="13.5">
      <c r="D529" s="310"/>
    </row>
    <row r="530" ht="13.5">
      <c r="D530" s="310"/>
    </row>
    <row r="531" ht="13.5">
      <c r="D531" s="310"/>
    </row>
    <row r="532" ht="13.5">
      <c r="D532" s="310"/>
    </row>
    <row r="533" ht="13.5">
      <c r="D533" s="310"/>
    </row>
    <row r="534" ht="13.5">
      <c r="D534" s="310"/>
    </row>
    <row r="535" ht="13.5">
      <c r="D535" s="310"/>
    </row>
    <row r="536" ht="13.5">
      <c r="D536" s="310"/>
    </row>
    <row r="537" ht="13.5">
      <c r="D537" s="310"/>
    </row>
    <row r="538" ht="13.5">
      <c r="D538" s="310"/>
    </row>
    <row r="539" ht="13.5">
      <c r="D539" s="310"/>
    </row>
    <row r="540" ht="13.5">
      <c r="D540" s="310"/>
    </row>
    <row r="541" ht="13.5">
      <c r="D541" s="310"/>
    </row>
    <row r="542" ht="13.5">
      <c r="D542" s="310"/>
    </row>
    <row r="543" ht="13.5">
      <c r="D543" s="310"/>
    </row>
    <row r="544" ht="13.5">
      <c r="D544" s="310"/>
    </row>
    <row r="545" ht="13.5">
      <c r="D545" s="310"/>
    </row>
    <row r="546" ht="13.5">
      <c r="D546" s="310"/>
    </row>
    <row r="547" ht="13.5">
      <c r="D547" s="310"/>
    </row>
    <row r="548" ht="13.5">
      <c r="D548" s="310"/>
    </row>
    <row r="549" ht="13.5">
      <c r="D549" s="310"/>
    </row>
    <row r="550" ht="13.5">
      <c r="D550" s="310"/>
    </row>
    <row r="551" ht="13.5">
      <c r="D551" s="310"/>
    </row>
    <row r="552" ht="13.5">
      <c r="D552" s="310"/>
    </row>
    <row r="553" ht="13.5">
      <c r="D553" s="310"/>
    </row>
    <row r="554" ht="13.5">
      <c r="D554" s="310"/>
    </row>
    <row r="555" ht="13.5">
      <c r="D555" s="310"/>
    </row>
    <row r="556" ht="13.5">
      <c r="D556" s="310"/>
    </row>
    <row r="557" ht="13.5">
      <c r="D557" s="310"/>
    </row>
    <row r="558" ht="13.5">
      <c r="D558" s="310"/>
    </row>
    <row r="559" ht="13.5">
      <c r="D559" s="310"/>
    </row>
    <row r="560" ht="13.5">
      <c r="D560" s="310"/>
    </row>
    <row r="561" ht="13.5">
      <c r="D561" s="310"/>
    </row>
    <row r="562" ht="13.5">
      <c r="D562" s="310"/>
    </row>
    <row r="563" ht="13.5">
      <c r="D563" s="310"/>
    </row>
    <row r="564" ht="13.5">
      <c r="D564" s="310"/>
    </row>
    <row r="565" ht="13.5">
      <c r="D565" s="310"/>
    </row>
    <row r="566" ht="13.5">
      <c r="D566" s="310"/>
    </row>
    <row r="567" ht="13.5">
      <c r="D567" s="310"/>
    </row>
    <row r="568" ht="13.5">
      <c r="D568" s="310"/>
    </row>
    <row r="569" ht="13.5">
      <c r="D569" s="310"/>
    </row>
    <row r="570" ht="13.5">
      <c r="D570" s="310"/>
    </row>
    <row r="571" ht="13.5">
      <c r="D571" s="310"/>
    </row>
    <row r="572" ht="13.5">
      <c r="D572" s="310"/>
    </row>
    <row r="573" ht="13.5">
      <c r="D573" s="310"/>
    </row>
    <row r="574" ht="13.5">
      <c r="D574" s="310"/>
    </row>
    <row r="575" ht="13.5">
      <c r="D575" s="310"/>
    </row>
    <row r="576" ht="13.5">
      <c r="D576" s="310"/>
    </row>
    <row r="577" ht="13.5">
      <c r="D577" s="310"/>
    </row>
    <row r="578" ht="13.5">
      <c r="D578" s="310"/>
    </row>
    <row r="579" ht="13.5">
      <c r="D579" s="310"/>
    </row>
    <row r="580" ht="13.5">
      <c r="D580" s="310"/>
    </row>
    <row r="581" ht="13.5">
      <c r="D581" s="310"/>
    </row>
    <row r="582" ht="13.5">
      <c r="D582" s="310"/>
    </row>
    <row r="583" ht="13.5">
      <c r="D583" s="310"/>
    </row>
    <row r="584" ht="13.5">
      <c r="D584" s="310"/>
    </row>
    <row r="585" ht="13.5">
      <c r="D585" s="310"/>
    </row>
    <row r="586" ht="13.5">
      <c r="D586" s="310"/>
    </row>
    <row r="587" ht="13.5">
      <c r="D587" s="310"/>
    </row>
    <row r="588" ht="13.5">
      <c r="D588" s="310"/>
    </row>
    <row r="589" ht="13.5">
      <c r="D589" s="310"/>
    </row>
    <row r="590" ht="13.5">
      <c r="D590" s="310"/>
    </row>
    <row r="591" ht="13.5">
      <c r="D591" s="310"/>
    </row>
    <row r="592" ht="13.5">
      <c r="D592" s="310"/>
    </row>
    <row r="593" ht="13.5">
      <c r="D593" s="310"/>
    </row>
    <row r="594" ht="13.5">
      <c r="D594" s="310"/>
    </row>
    <row r="595" ht="13.5">
      <c r="D595" s="310"/>
    </row>
    <row r="596" ht="13.5">
      <c r="D596" s="310"/>
    </row>
    <row r="597" ht="13.5">
      <c r="D597" s="310"/>
    </row>
    <row r="598" ht="13.5">
      <c r="D598" s="310"/>
    </row>
    <row r="599" ht="13.5">
      <c r="D599" s="310"/>
    </row>
    <row r="600" ht="13.5">
      <c r="D600" s="310"/>
    </row>
    <row r="601" ht="13.5">
      <c r="D601" s="310"/>
    </row>
    <row r="602" ht="13.5">
      <c r="D602" s="310"/>
    </row>
    <row r="603" ht="13.5">
      <c r="D603" s="310"/>
    </row>
    <row r="604" ht="13.5">
      <c r="D604" s="310"/>
    </row>
    <row r="605" ht="13.5">
      <c r="D605" s="310"/>
    </row>
    <row r="606" ht="13.5">
      <c r="D606" s="310"/>
    </row>
    <row r="607" ht="13.5">
      <c r="D607" s="310"/>
    </row>
    <row r="608" ht="13.5">
      <c r="D608" s="310"/>
    </row>
    <row r="609" ht="13.5">
      <c r="D609" s="310"/>
    </row>
    <row r="610" ht="13.5">
      <c r="D610" s="310"/>
    </row>
    <row r="611" ht="13.5">
      <c r="D611" s="310"/>
    </row>
    <row r="612" ht="13.5">
      <c r="D612" s="310"/>
    </row>
    <row r="613" ht="13.5">
      <c r="D613" s="310"/>
    </row>
    <row r="614" ht="13.5">
      <c r="D614" s="310"/>
    </row>
    <row r="615" ht="13.5">
      <c r="D615" s="310"/>
    </row>
    <row r="616" ht="13.5">
      <c r="D616" s="310"/>
    </row>
    <row r="617" ht="13.5">
      <c r="D617" s="310"/>
    </row>
    <row r="618" ht="13.5">
      <c r="D618" s="310"/>
    </row>
    <row r="619" ht="13.5">
      <c r="D619" s="310"/>
    </row>
    <row r="620" ht="13.5">
      <c r="D620" s="310"/>
    </row>
    <row r="621" ht="13.5">
      <c r="D621" s="310"/>
    </row>
    <row r="622" ht="13.5">
      <c r="D622" s="310"/>
    </row>
    <row r="623" ht="13.5">
      <c r="D623" s="310"/>
    </row>
    <row r="624" ht="13.5">
      <c r="D624" s="310"/>
    </row>
    <row r="625" ht="13.5">
      <c r="D625" s="310"/>
    </row>
    <row r="626" ht="13.5">
      <c r="D626" s="310"/>
    </row>
    <row r="627" ht="13.5">
      <c r="D627" s="310"/>
    </row>
    <row r="628" ht="13.5">
      <c r="D628" s="310"/>
    </row>
    <row r="629" ht="13.5">
      <c r="D629" s="310"/>
    </row>
    <row r="630" ht="13.5">
      <c r="D630" s="310"/>
    </row>
    <row r="631" ht="13.5">
      <c r="D631" s="310"/>
    </row>
    <row r="632" ht="13.5">
      <c r="D632" s="310"/>
    </row>
    <row r="633" ht="13.5">
      <c r="D633" s="310"/>
    </row>
    <row r="634" ht="13.5">
      <c r="D634" s="310"/>
    </row>
    <row r="635" ht="13.5">
      <c r="D635" s="310"/>
    </row>
    <row r="636" ht="13.5">
      <c r="D636" s="310"/>
    </row>
    <row r="637" ht="13.5">
      <c r="D637" s="310"/>
    </row>
    <row r="638" ht="13.5">
      <c r="D638" s="310"/>
    </row>
    <row r="639" ht="13.5">
      <c r="D639" s="310"/>
    </row>
    <row r="640" ht="13.5">
      <c r="D640" s="310"/>
    </row>
    <row r="641" ht="13.5">
      <c r="D641" s="310"/>
    </row>
    <row r="642" ht="13.5">
      <c r="D642" s="310"/>
    </row>
    <row r="643" ht="13.5">
      <c r="D643" s="310"/>
    </row>
    <row r="644" ht="13.5">
      <c r="D644" s="310"/>
    </row>
    <row r="645" ht="13.5">
      <c r="D645" s="310"/>
    </row>
    <row r="646" ht="13.5">
      <c r="D646" s="310"/>
    </row>
    <row r="647" ht="13.5">
      <c r="D647" s="310"/>
    </row>
    <row r="648" ht="13.5">
      <c r="D648" s="310"/>
    </row>
    <row r="649" ht="13.5">
      <c r="D649" s="310"/>
    </row>
    <row r="650" ht="13.5">
      <c r="D650" s="310"/>
    </row>
    <row r="651" ht="13.5">
      <c r="D651" s="310"/>
    </row>
    <row r="652" ht="13.5">
      <c r="D652" s="310"/>
    </row>
    <row r="653" ht="13.5">
      <c r="D653" s="310"/>
    </row>
    <row r="654" ht="13.5">
      <c r="D654" s="310"/>
    </row>
    <row r="655" ht="13.5">
      <c r="D655" s="310"/>
    </row>
    <row r="656" ht="13.5">
      <c r="D656" s="310"/>
    </row>
    <row r="657" ht="13.5">
      <c r="D657" s="310"/>
    </row>
    <row r="658" ht="13.5">
      <c r="D658" s="310"/>
    </row>
    <row r="659" ht="13.5">
      <c r="D659" s="310"/>
    </row>
    <row r="660" ht="13.5">
      <c r="D660" s="310"/>
    </row>
    <row r="661" ht="13.5">
      <c r="D661" s="310"/>
    </row>
    <row r="662" ht="13.5">
      <c r="D662" s="310"/>
    </row>
    <row r="663" ht="13.5">
      <c r="D663" s="310"/>
    </row>
    <row r="664" ht="13.5">
      <c r="D664" s="310"/>
    </row>
    <row r="665" ht="13.5">
      <c r="D665" s="310"/>
    </row>
    <row r="666" ht="13.5">
      <c r="D666" s="310"/>
    </row>
    <row r="667" ht="13.5">
      <c r="D667" s="310"/>
    </row>
    <row r="668" ht="13.5">
      <c r="D668" s="310"/>
    </row>
    <row r="669" ht="13.5">
      <c r="D669" s="310"/>
    </row>
    <row r="670" ht="13.5">
      <c r="D670" s="310"/>
    </row>
    <row r="671" ht="13.5">
      <c r="D671" s="310"/>
    </row>
    <row r="672" ht="13.5">
      <c r="D672" s="310"/>
    </row>
    <row r="673" ht="13.5">
      <c r="D673" s="310"/>
    </row>
    <row r="674" ht="13.5">
      <c r="D674" s="310"/>
    </row>
    <row r="675" ht="13.5">
      <c r="D675" s="310"/>
    </row>
    <row r="676" ht="13.5">
      <c r="D676" s="310"/>
    </row>
    <row r="677" ht="13.5">
      <c r="D677" s="310"/>
    </row>
    <row r="678" ht="13.5">
      <c r="D678" s="310"/>
    </row>
    <row r="679" ht="13.5">
      <c r="D679" s="310"/>
    </row>
    <row r="680" ht="13.5">
      <c r="D680" s="310"/>
    </row>
    <row r="681" ht="13.5">
      <c r="D681" s="310"/>
    </row>
    <row r="682" ht="13.5">
      <c r="D682" s="310"/>
    </row>
    <row r="683" ht="13.5">
      <c r="D683" s="310"/>
    </row>
    <row r="684" ht="13.5">
      <c r="D684" s="310"/>
    </row>
    <row r="685" ht="13.5">
      <c r="D685" s="310"/>
    </row>
    <row r="686" ht="13.5">
      <c r="D686" s="310"/>
    </row>
    <row r="687" ht="13.5">
      <c r="D687" s="310"/>
    </row>
    <row r="688" ht="13.5">
      <c r="D688" s="310"/>
    </row>
    <row r="689" ht="13.5">
      <c r="D689" s="310"/>
    </row>
    <row r="690" ht="13.5">
      <c r="D690" s="310"/>
    </row>
    <row r="691" ht="13.5">
      <c r="D691" s="310"/>
    </row>
    <row r="692" ht="13.5">
      <c r="D692" s="310"/>
    </row>
    <row r="693" ht="13.5">
      <c r="D693" s="310"/>
    </row>
    <row r="694" ht="13.5">
      <c r="D694" s="310"/>
    </row>
    <row r="695" ht="13.5">
      <c r="D695" s="310"/>
    </row>
    <row r="696" ht="13.5">
      <c r="D696" s="310"/>
    </row>
    <row r="697" ht="13.5">
      <c r="D697" s="310"/>
    </row>
    <row r="698" ht="13.5">
      <c r="D698" s="310"/>
    </row>
    <row r="699" ht="13.5">
      <c r="D699" s="310"/>
    </row>
    <row r="700" ht="13.5">
      <c r="D700" s="310"/>
    </row>
    <row r="701" ht="13.5">
      <c r="D701" s="310"/>
    </row>
    <row r="702" ht="13.5">
      <c r="D702" s="310"/>
    </row>
    <row r="703" ht="13.5">
      <c r="D703" s="310"/>
    </row>
    <row r="704" ht="13.5">
      <c r="D704" s="310"/>
    </row>
    <row r="705" ht="13.5">
      <c r="D705" s="310"/>
    </row>
    <row r="706" ht="13.5">
      <c r="D706" s="310"/>
    </row>
    <row r="707" ht="13.5">
      <c r="D707" s="310"/>
    </row>
    <row r="708" ht="13.5">
      <c r="D708" s="310"/>
    </row>
    <row r="709" ht="13.5">
      <c r="D709" s="310"/>
    </row>
    <row r="710" ht="13.5">
      <c r="D710" s="310"/>
    </row>
    <row r="711" ht="13.5">
      <c r="D711" s="310"/>
    </row>
    <row r="712" ht="13.5">
      <c r="D712" s="310"/>
    </row>
    <row r="713" ht="13.5">
      <c r="D713" s="310"/>
    </row>
    <row r="714" ht="13.5">
      <c r="D714" s="310"/>
    </row>
    <row r="715" ht="13.5">
      <c r="D715" s="310"/>
    </row>
    <row r="716" ht="13.5">
      <c r="D716" s="310"/>
    </row>
    <row r="717" ht="13.5">
      <c r="D717" s="310"/>
    </row>
    <row r="718" ht="13.5">
      <c r="D718" s="310"/>
    </row>
    <row r="719" ht="13.5">
      <c r="D719" s="310"/>
    </row>
    <row r="720" ht="13.5">
      <c r="D720" s="310"/>
    </row>
    <row r="721" ht="13.5">
      <c r="D721" s="310"/>
    </row>
    <row r="722" ht="13.5">
      <c r="D722" s="310"/>
    </row>
    <row r="723" ht="13.5">
      <c r="D723" s="310"/>
    </row>
    <row r="724" ht="13.5">
      <c r="D724" s="310"/>
    </row>
    <row r="725" ht="13.5">
      <c r="D725" s="310"/>
    </row>
    <row r="726" ht="13.5">
      <c r="D726" s="310"/>
    </row>
    <row r="727" ht="13.5">
      <c r="D727" s="310"/>
    </row>
    <row r="728" ht="13.5">
      <c r="D728" s="310"/>
    </row>
    <row r="729" ht="13.5">
      <c r="D729" s="310"/>
    </row>
    <row r="730" ht="13.5">
      <c r="D730" s="310"/>
    </row>
    <row r="731" ht="13.5">
      <c r="D731" s="310"/>
    </row>
    <row r="732" ht="13.5">
      <c r="D732" s="310"/>
    </row>
    <row r="733" ht="13.5">
      <c r="D733" s="310"/>
    </row>
    <row r="734" ht="13.5">
      <c r="D734" s="310"/>
    </row>
    <row r="735" ht="13.5">
      <c r="D735" s="310"/>
    </row>
    <row r="736" ht="13.5">
      <c r="D736" s="310"/>
    </row>
    <row r="737" ht="13.5">
      <c r="D737" s="310"/>
    </row>
    <row r="738" ht="13.5">
      <c r="D738" s="310"/>
    </row>
    <row r="739" ht="13.5">
      <c r="D739" s="310"/>
    </row>
    <row r="740" ht="13.5">
      <c r="D740" s="310"/>
    </row>
    <row r="741" ht="13.5">
      <c r="D741" s="310"/>
    </row>
    <row r="742" ht="13.5">
      <c r="D742" s="310"/>
    </row>
    <row r="743" ht="13.5">
      <c r="D743" s="310"/>
    </row>
    <row r="744" ht="13.5">
      <c r="D744" s="310"/>
    </row>
    <row r="745" ht="13.5">
      <c r="D745" s="310"/>
    </row>
    <row r="746" ht="13.5">
      <c r="D746" s="310"/>
    </row>
    <row r="747" ht="13.5">
      <c r="D747" s="310"/>
    </row>
    <row r="748" ht="13.5">
      <c r="D748" s="310"/>
    </row>
    <row r="749" ht="13.5">
      <c r="D749" s="310"/>
    </row>
    <row r="750" ht="13.5">
      <c r="D750" s="310"/>
    </row>
    <row r="751" ht="13.5">
      <c r="D751" s="310"/>
    </row>
    <row r="752" ht="13.5">
      <c r="D752" s="310"/>
    </row>
    <row r="753" ht="13.5">
      <c r="D753" s="310"/>
    </row>
    <row r="754" ht="13.5">
      <c r="D754" s="310"/>
    </row>
    <row r="755" ht="13.5">
      <c r="D755" s="310"/>
    </row>
    <row r="756" ht="13.5">
      <c r="D756" s="310"/>
    </row>
    <row r="757" ht="13.5">
      <c r="D757" s="310"/>
    </row>
    <row r="758" ht="13.5">
      <c r="D758" s="310"/>
    </row>
    <row r="759" ht="13.5">
      <c r="D759" s="310"/>
    </row>
    <row r="760" ht="13.5">
      <c r="D760" s="310"/>
    </row>
    <row r="761" ht="13.5">
      <c r="D761" s="310"/>
    </row>
    <row r="762" ht="13.5">
      <c r="D762" s="310"/>
    </row>
    <row r="763" ht="13.5">
      <c r="D763" s="310"/>
    </row>
    <row r="764" ht="13.5">
      <c r="D764" s="310"/>
    </row>
    <row r="765" ht="13.5">
      <c r="D765" s="310"/>
    </row>
    <row r="766" ht="13.5">
      <c r="D766" s="310"/>
    </row>
    <row r="767" ht="13.5">
      <c r="D767" s="310"/>
    </row>
    <row r="768" ht="13.5">
      <c r="D768" s="310"/>
    </row>
    <row r="769" ht="13.5">
      <c r="D769" s="310"/>
    </row>
    <row r="770" ht="13.5">
      <c r="D770" s="310"/>
    </row>
    <row r="771" ht="13.5">
      <c r="D771" s="310"/>
    </row>
    <row r="772" ht="13.5">
      <c r="D772" s="310"/>
    </row>
    <row r="773" ht="13.5">
      <c r="D773" s="310"/>
    </row>
    <row r="774" ht="13.5">
      <c r="D774" s="310"/>
    </row>
    <row r="775" ht="13.5">
      <c r="D775" s="310"/>
    </row>
    <row r="776" ht="13.5">
      <c r="D776" s="310"/>
    </row>
    <row r="777" ht="13.5">
      <c r="D777" s="310"/>
    </row>
    <row r="778" ht="13.5">
      <c r="D778" s="310"/>
    </row>
    <row r="779" ht="13.5">
      <c r="D779" s="310"/>
    </row>
    <row r="780" ht="13.5">
      <c r="D780" s="310"/>
    </row>
    <row r="781" ht="13.5">
      <c r="D781" s="310"/>
    </row>
    <row r="782" ht="13.5">
      <c r="D782" s="310"/>
    </row>
    <row r="783" ht="13.5">
      <c r="D783" s="310"/>
    </row>
    <row r="784" ht="13.5">
      <c r="D784" s="310"/>
    </row>
    <row r="785" ht="13.5">
      <c r="D785" s="310"/>
    </row>
    <row r="786" ht="13.5">
      <c r="D786" s="310"/>
    </row>
    <row r="787" ht="13.5">
      <c r="D787" s="310"/>
    </row>
    <row r="788" ht="13.5">
      <c r="D788" s="310"/>
    </row>
    <row r="789" ht="13.5">
      <c r="D789" s="310"/>
    </row>
    <row r="790" ht="13.5">
      <c r="D790" s="310"/>
    </row>
    <row r="791" ht="13.5">
      <c r="D791" s="310"/>
    </row>
    <row r="792" ht="13.5">
      <c r="D792" s="310"/>
    </row>
    <row r="793" ht="13.5">
      <c r="D793" s="310"/>
    </row>
    <row r="794" ht="13.5">
      <c r="D794" s="310"/>
    </row>
    <row r="795" ht="13.5">
      <c r="D795" s="310"/>
    </row>
    <row r="796" ht="13.5">
      <c r="D796" s="310"/>
    </row>
    <row r="797" ht="13.5">
      <c r="D797" s="310"/>
    </row>
    <row r="798" ht="13.5">
      <c r="D798" s="310"/>
    </row>
    <row r="799" ht="13.5">
      <c r="D799" s="310"/>
    </row>
    <row r="800" ht="13.5">
      <c r="D800" s="310"/>
    </row>
    <row r="801" ht="13.5">
      <c r="D801" s="310"/>
    </row>
    <row r="802" ht="13.5">
      <c r="D802" s="310"/>
    </row>
    <row r="803" ht="13.5">
      <c r="D803" s="310"/>
    </row>
    <row r="804" ht="13.5">
      <c r="D804" s="310"/>
    </row>
    <row r="805" ht="13.5">
      <c r="D805" s="310"/>
    </row>
    <row r="806" ht="13.5">
      <c r="D806" s="310"/>
    </row>
    <row r="807" ht="13.5">
      <c r="D807" s="310"/>
    </row>
    <row r="808" ht="13.5">
      <c r="D808" s="310"/>
    </row>
    <row r="809" ht="13.5">
      <c r="D809" s="310"/>
    </row>
    <row r="810" ht="13.5">
      <c r="D810" s="310"/>
    </row>
    <row r="811" ht="13.5">
      <c r="D811" s="310"/>
    </row>
    <row r="812" ht="13.5">
      <c r="D812" s="310"/>
    </row>
    <row r="813" ht="13.5">
      <c r="D813" s="310"/>
    </row>
    <row r="814" ht="13.5">
      <c r="D814" s="310"/>
    </row>
    <row r="815" ht="13.5">
      <c r="D815" s="310"/>
    </row>
    <row r="816" ht="13.5">
      <c r="D816" s="310"/>
    </row>
    <row r="817" ht="13.5">
      <c r="D817" s="310"/>
    </row>
    <row r="818" ht="13.5">
      <c r="D818" s="310"/>
    </row>
    <row r="819" ht="13.5">
      <c r="D819" s="310"/>
    </row>
    <row r="820" ht="13.5">
      <c r="D820" s="310"/>
    </row>
    <row r="821" ht="13.5">
      <c r="D821" s="310"/>
    </row>
    <row r="822" ht="13.5">
      <c r="D822" s="310"/>
    </row>
    <row r="823" ht="13.5">
      <c r="D823" s="310"/>
    </row>
    <row r="824" ht="13.5">
      <c r="D824" s="310"/>
    </row>
    <row r="825" ht="13.5">
      <c r="D825" s="310"/>
    </row>
    <row r="826" ht="13.5">
      <c r="D826" s="310"/>
    </row>
    <row r="827" ht="13.5">
      <c r="D827" s="310"/>
    </row>
    <row r="828" ht="13.5">
      <c r="D828" s="310"/>
    </row>
    <row r="829" ht="13.5">
      <c r="D829" s="310"/>
    </row>
    <row r="830" ht="13.5">
      <c r="D830" s="310"/>
    </row>
    <row r="831" ht="13.5">
      <c r="D831" s="310"/>
    </row>
    <row r="832" ht="13.5">
      <c r="D832" s="310"/>
    </row>
    <row r="833" ht="13.5">
      <c r="D833" s="310"/>
    </row>
    <row r="834" ht="13.5">
      <c r="D834" s="310"/>
    </row>
    <row r="835" ht="13.5">
      <c r="D835" s="310"/>
    </row>
    <row r="836" ht="13.5">
      <c r="D836" s="310"/>
    </row>
    <row r="837" ht="13.5">
      <c r="D837" s="310"/>
    </row>
    <row r="838" ht="13.5">
      <c r="D838" s="310"/>
    </row>
    <row r="839" ht="13.5">
      <c r="D839" s="310"/>
    </row>
    <row r="840" ht="13.5">
      <c r="D840" s="310"/>
    </row>
    <row r="841" ht="13.5">
      <c r="D841" s="310"/>
    </row>
    <row r="842" ht="13.5">
      <c r="D842" s="310"/>
    </row>
    <row r="843" ht="13.5">
      <c r="D843" s="310"/>
    </row>
    <row r="844" ht="13.5">
      <c r="D844" s="310"/>
    </row>
    <row r="845" ht="13.5">
      <c r="D845" s="310"/>
    </row>
    <row r="846" ht="13.5">
      <c r="D846" s="310"/>
    </row>
    <row r="847" ht="13.5">
      <c r="D847" s="310"/>
    </row>
    <row r="848" ht="13.5">
      <c r="D848" s="310"/>
    </row>
    <row r="849" ht="13.5">
      <c r="D849" s="310"/>
    </row>
    <row r="850" ht="13.5">
      <c r="D850" s="310"/>
    </row>
    <row r="851" ht="13.5">
      <c r="D851" s="310"/>
    </row>
    <row r="852" ht="13.5">
      <c r="D852" s="310"/>
    </row>
    <row r="853" ht="13.5">
      <c r="D853" s="310"/>
    </row>
    <row r="854" ht="13.5">
      <c r="D854" s="310"/>
    </row>
    <row r="855" ht="13.5">
      <c r="D855" s="310"/>
    </row>
    <row r="856" ht="13.5">
      <c r="D856" s="310"/>
    </row>
    <row r="857" ht="13.5">
      <c r="D857" s="310"/>
    </row>
    <row r="858" ht="13.5">
      <c r="D858" s="310"/>
    </row>
    <row r="859" ht="13.5">
      <c r="D859" s="310"/>
    </row>
    <row r="860" ht="13.5">
      <c r="D860" s="310"/>
    </row>
    <row r="861" ht="13.5">
      <c r="D861" s="310"/>
    </row>
    <row r="862" ht="13.5">
      <c r="D862" s="310"/>
    </row>
    <row r="863" ht="13.5">
      <c r="D863" s="310"/>
    </row>
    <row r="864" ht="13.5">
      <c r="D864" s="310"/>
    </row>
    <row r="865" ht="13.5">
      <c r="D865" s="310"/>
    </row>
    <row r="866" ht="13.5">
      <c r="D866" s="310"/>
    </row>
    <row r="867" ht="13.5">
      <c r="D867" s="310"/>
    </row>
    <row r="868" ht="13.5">
      <c r="D868" s="310"/>
    </row>
    <row r="869" ht="13.5">
      <c r="D869" s="310"/>
    </row>
    <row r="870" ht="13.5">
      <c r="D870" s="310"/>
    </row>
    <row r="871" ht="13.5">
      <c r="D871" s="310"/>
    </row>
    <row r="872" ht="13.5">
      <c r="D872" s="310"/>
    </row>
    <row r="873" ht="13.5">
      <c r="D873" s="310"/>
    </row>
    <row r="874" ht="13.5">
      <c r="D874" s="310"/>
    </row>
    <row r="875" ht="13.5">
      <c r="D875" s="310"/>
    </row>
    <row r="876" ht="13.5">
      <c r="D876" s="310"/>
    </row>
    <row r="877" ht="13.5">
      <c r="D877" s="310"/>
    </row>
    <row r="878" ht="13.5">
      <c r="D878" s="310"/>
    </row>
    <row r="879" ht="13.5">
      <c r="D879" s="310"/>
    </row>
    <row r="880" ht="13.5">
      <c r="D880" s="310"/>
    </row>
    <row r="881" ht="13.5">
      <c r="D881" s="310"/>
    </row>
    <row r="882" ht="13.5">
      <c r="D882" s="310"/>
    </row>
    <row r="883" ht="13.5">
      <c r="D883" s="310"/>
    </row>
    <row r="884" ht="13.5">
      <c r="D884" s="310"/>
    </row>
    <row r="885" ht="13.5">
      <c r="D885" s="310"/>
    </row>
    <row r="886" ht="13.5">
      <c r="D886" s="310"/>
    </row>
    <row r="887" ht="13.5">
      <c r="D887" s="310"/>
    </row>
    <row r="888" ht="13.5">
      <c r="D888" s="310"/>
    </row>
    <row r="889" ht="13.5">
      <c r="D889" s="310"/>
    </row>
    <row r="890" ht="13.5">
      <c r="D890" s="310"/>
    </row>
    <row r="891" ht="13.5">
      <c r="D891" s="310"/>
    </row>
    <row r="892" ht="13.5">
      <c r="D892" s="310"/>
    </row>
    <row r="893" ht="13.5">
      <c r="D893" s="310"/>
    </row>
    <row r="894" ht="13.5">
      <c r="D894" s="310"/>
    </row>
    <row r="895" ht="13.5">
      <c r="D895" s="310"/>
    </row>
    <row r="896" ht="13.5">
      <c r="D896" s="310"/>
    </row>
    <row r="897" ht="13.5">
      <c r="D897" s="310"/>
    </row>
    <row r="898" ht="13.5">
      <c r="D898" s="310"/>
    </row>
    <row r="899" ht="13.5">
      <c r="D899" s="310"/>
    </row>
    <row r="900" ht="13.5">
      <c r="D900" s="310"/>
    </row>
    <row r="901" ht="13.5">
      <c r="D901" s="310"/>
    </row>
    <row r="902" ht="13.5">
      <c r="D902" s="310"/>
    </row>
    <row r="903" ht="13.5">
      <c r="D903" s="310"/>
    </row>
    <row r="904" ht="13.5">
      <c r="D904" s="310"/>
    </row>
    <row r="905" ht="13.5">
      <c r="D905" s="310"/>
    </row>
    <row r="906" ht="13.5">
      <c r="D906" s="310"/>
    </row>
    <row r="907" ht="13.5">
      <c r="D907" s="310"/>
    </row>
    <row r="908" ht="13.5">
      <c r="D908" s="310"/>
    </row>
    <row r="909" ht="13.5">
      <c r="D909" s="310"/>
    </row>
    <row r="910" ht="13.5">
      <c r="D910" s="310"/>
    </row>
    <row r="911" ht="13.5">
      <c r="D911" s="310"/>
    </row>
    <row r="912" ht="13.5">
      <c r="D912" s="310"/>
    </row>
    <row r="913" ht="13.5">
      <c r="D913" s="310"/>
    </row>
    <row r="914" ht="13.5">
      <c r="D914" s="310"/>
    </row>
    <row r="915" ht="13.5">
      <c r="D915" s="310"/>
    </row>
    <row r="916" ht="13.5">
      <c r="D916" s="310"/>
    </row>
    <row r="917" ht="13.5">
      <c r="D917" s="310"/>
    </row>
    <row r="918" ht="13.5">
      <c r="D918" s="310"/>
    </row>
    <row r="919" ht="13.5">
      <c r="D919" s="310"/>
    </row>
    <row r="920" ht="13.5">
      <c r="D920" s="310"/>
    </row>
    <row r="921" ht="13.5">
      <c r="D921" s="310"/>
    </row>
    <row r="922" ht="13.5">
      <c r="D922" s="310"/>
    </row>
    <row r="923" ht="13.5">
      <c r="D923" s="310"/>
    </row>
    <row r="924" ht="13.5">
      <c r="D924" s="310"/>
    </row>
    <row r="925" ht="13.5">
      <c r="D925" s="310"/>
    </row>
    <row r="926" ht="13.5">
      <c r="D926" s="310"/>
    </row>
    <row r="927" ht="13.5">
      <c r="D927" s="310"/>
    </row>
    <row r="928" ht="13.5">
      <c r="D928" s="310"/>
    </row>
    <row r="929" ht="13.5">
      <c r="D929" s="310"/>
    </row>
    <row r="930" ht="13.5">
      <c r="D930" s="310"/>
    </row>
    <row r="931" ht="13.5">
      <c r="D931" s="310"/>
    </row>
    <row r="932" ht="13.5">
      <c r="D932" s="310"/>
    </row>
    <row r="933" ht="13.5">
      <c r="D933" s="310"/>
    </row>
    <row r="934" ht="13.5">
      <c r="D934" s="310"/>
    </row>
    <row r="935" ht="13.5">
      <c r="D935" s="310"/>
    </row>
    <row r="936" ht="13.5">
      <c r="D936" s="310"/>
    </row>
    <row r="937" ht="13.5">
      <c r="D937" s="310"/>
    </row>
    <row r="938" ht="13.5">
      <c r="D938" s="310"/>
    </row>
    <row r="939" ht="13.5">
      <c r="D939" s="310"/>
    </row>
    <row r="940" ht="13.5">
      <c r="D940" s="310"/>
    </row>
    <row r="941" ht="13.5">
      <c r="D941" s="310"/>
    </row>
    <row r="942" ht="13.5">
      <c r="D942" s="310"/>
    </row>
    <row r="943" ht="13.5">
      <c r="D943" s="310"/>
    </row>
    <row r="944" ht="13.5">
      <c r="D944" s="310"/>
    </row>
    <row r="945" ht="13.5">
      <c r="D945" s="310"/>
    </row>
    <row r="946" ht="13.5">
      <c r="D946" s="310"/>
    </row>
    <row r="947" ht="13.5">
      <c r="D947" s="310"/>
    </row>
    <row r="948" ht="13.5">
      <c r="D948" s="310"/>
    </row>
    <row r="949" ht="13.5">
      <c r="D949" s="310"/>
    </row>
    <row r="950" ht="13.5">
      <c r="D950" s="310"/>
    </row>
    <row r="951" ht="13.5">
      <c r="D951" s="310"/>
    </row>
    <row r="952" ht="13.5">
      <c r="D952" s="310"/>
    </row>
    <row r="953" ht="13.5">
      <c r="D953" s="310"/>
    </row>
    <row r="954" ht="13.5">
      <c r="D954" s="310"/>
    </row>
    <row r="955" ht="13.5">
      <c r="D955" s="310"/>
    </row>
    <row r="956" ht="13.5">
      <c r="D956" s="310"/>
    </row>
    <row r="957" ht="13.5">
      <c r="D957" s="310"/>
    </row>
    <row r="958" ht="13.5">
      <c r="D958" s="310"/>
    </row>
    <row r="959" ht="13.5">
      <c r="D959" s="310"/>
    </row>
    <row r="960" ht="13.5">
      <c r="D960" s="310"/>
    </row>
    <row r="961" ht="13.5">
      <c r="D961" s="310"/>
    </row>
    <row r="962" ht="13.5">
      <c r="D962" s="310"/>
    </row>
    <row r="963" ht="13.5">
      <c r="D963" s="310"/>
    </row>
    <row r="964" ht="13.5">
      <c r="D964" s="310"/>
    </row>
    <row r="965" ht="13.5">
      <c r="D965" s="310"/>
    </row>
    <row r="966" ht="13.5">
      <c r="D966" s="310"/>
    </row>
    <row r="967" ht="13.5">
      <c r="D967" s="310"/>
    </row>
    <row r="968" ht="13.5">
      <c r="D968" s="310"/>
    </row>
    <row r="969" ht="13.5">
      <c r="D969" s="310"/>
    </row>
    <row r="970" ht="13.5">
      <c r="D970" s="310"/>
    </row>
    <row r="971" ht="13.5">
      <c r="D971" s="310"/>
    </row>
    <row r="972" ht="13.5">
      <c r="D972" s="310"/>
    </row>
    <row r="973" ht="13.5">
      <c r="D973" s="310"/>
    </row>
    <row r="974" ht="13.5">
      <c r="D974" s="310"/>
    </row>
    <row r="975" ht="13.5">
      <c r="D975" s="310"/>
    </row>
    <row r="976" ht="13.5">
      <c r="D976" s="310"/>
    </row>
    <row r="977" ht="13.5">
      <c r="D977" s="310"/>
    </row>
    <row r="978" ht="13.5">
      <c r="D978" s="310"/>
    </row>
    <row r="979" ht="13.5">
      <c r="D979" s="310"/>
    </row>
    <row r="980" ht="13.5">
      <c r="D980" s="310"/>
    </row>
    <row r="981" ht="13.5">
      <c r="D981" s="310"/>
    </row>
    <row r="982" ht="13.5">
      <c r="D982" s="310"/>
    </row>
    <row r="983" ht="13.5">
      <c r="D983" s="310"/>
    </row>
    <row r="984" ht="13.5">
      <c r="D984" s="310"/>
    </row>
    <row r="985" ht="13.5">
      <c r="D985" s="310"/>
    </row>
    <row r="986" ht="13.5">
      <c r="D986" s="310"/>
    </row>
    <row r="987" ht="13.5">
      <c r="D987" s="310"/>
    </row>
    <row r="988" ht="13.5">
      <c r="D988" s="310"/>
    </row>
    <row r="989" ht="13.5">
      <c r="D989" s="310"/>
    </row>
    <row r="990" ht="13.5">
      <c r="D990" s="310"/>
    </row>
    <row r="991" ht="13.5">
      <c r="D991" s="310"/>
    </row>
    <row r="992" ht="13.5">
      <c r="D992" s="310"/>
    </row>
    <row r="993" ht="13.5">
      <c r="D993" s="310"/>
    </row>
    <row r="994" ht="13.5">
      <c r="D994" s="310"/>
    </row>
    <row r="995" ht="13.5">
      <c r="D995" s="310"/>
    </row>
    <row r="996" ht="13.5">
      <c r="D996" s="310"/>
    </row>
    <row r="997" ht="13.5">
      <c r="D997" s="310"/>
    </row>
    <row r="998" ht="13.5">
      <c r="D998" s="310"/>
    </row>
    <row r="999" ht="13.5">
      <c r="D999" s="310"/>
    </row>
    <row r="1000" ht="13.5">
      <c r="D1000" s="310"/>
    </row>
    <row r="1001" ht="13.5">
      <c r="D1001" s="310"/>
    </row>
    <row r="1002" ht="13.5">
      <c r="D1002" s="310"/>
    </row>
    <row r="1003" ht="13.5">
      <c r="D1003" s="310"/>
    </row>
    <row r="1004" ht="13.5">
      <c r="D1004" s="310"/>
    </row>
    <row r="1005" ht="13.5">
      <c r="D1005" s="310"/>
    </row>
    <row r="1006" ht="13.5">
      <c r="D1006" s="310"/>
    </row>
    <row r="1007" ht="13.5">
      <c r="D1007" s="310"/>
    </row>
    <row r="1008" ht="13.5">
      <c r="D1008" s="310"/>
    </row>
    <row r="1009" ht="13.5">
      <c r="D1009" s="310"/>
    </row>
    <row r="1010" ht="13.5">
      <c r="D1010" s="310"/>
    </row>
    <row r="1011" ht="13.5">
      <c r="D1011" s="310"/>
    </row>
    <row r="1012" ht="13.5">
      <c r="D1012" s="310"/>
    </row>
    <row r="1013" ht="13.5">
      <c r="D1013" s="310"/>
    </row>
    <row r="1014" ht="13.5">
      <c r="D1014" s="310"/>
    </row>
    <row r="1015" ht="13.5">
      <c r="D1015" s="310"/>
    </row>
    <row r="1016" ht="13.5">
      <c r="D1016" s="310"/>
    </row>
    <row r="1017" ht="13.5">
      <c r="D1017" s="310"/>
    </row>
    <row r="1018" ht="13.5">
      <c r="D1018" s="310"/>
    </row>
    <row r="1019" ht="13.5">
      <c r="D1019" s="310"/>
    </row>
    <row r="1020" ht="13.5">
      <c r="D1020" s="310"/>
    </row>
    <row r="1021" ht="13.5">
      <c r="D1021" s="310"/>
    </row>
    <row r="1022" ht="13.5">
      <c r="D1022" s="310"/>
    </row>
    <row r="1023" ht="13.5">
      <c r="D1023" s="310"/>
    </row>
    <row r="1024" ht="13.5">
      <c r="D1024" s="310"/>
    </row>
    <row r="1025" ht="13.5">
      <c r="D1025" s="310"/>
    </row>
    <row r="1026" ht="13.5">
      <c r="D1026" s="310"/>
    </row>
    <row r="1027" ht="13.5">
      <c r="D1027" s="310"/>
    </row>
    <row r="1028" ht="13.5">
      <c r="D1028" s="310"/>
    </row>
    <row r="1029" ht="13.5">
      <c r="D1029" s="310"/>
    </row>
    <row r="1030" ht="13.5">
      <c r="D1030" s="310"/>
    </row>
    <row r="1031" ht="13.5">
      <c r="D1031" s="310"/>
    </row>
    <row r="1032" ht="13.5">
      <c r="D1032" s="310"/>
    </row>
    <row r="1033" ht="13.5">
      <c r="D1033" s="310"/>
    </row>
    <row r="1034" ht="13.5">
      <c r="D1034" s="310"/>
    </row>
    <row r="1035" ht="13.5">
      <c r="D1035" s="310"/>
    </row>
    <row r="1036" ht="13.5">
      <c r="D1036" s="310"/>
    </row>
    <row r="1037" ht="13.5">
      <c r="D1037" s="310"/>
    </row>
    <row r="1038" ht="13.5">
      <c r="D1038" s="310"/>
    </row>
    <row r="1039" ht="13.5">
      <c r="D1039" s="310"/>
    </row>
    <row r="1040" ht="13.5">
      <c r="D1040" s="310"/>
    </row>
    <row r="1041" ht="13.5">
      <c r="D1041" s="310"/>
    </row>
    <row r="1042" ht="13.5">
      <c r="D1042" s="310"/>
    </row>
    <row r="1043" ht="13.5">
      <c r="D1043" s="310"/>
    </row>
    <row r="1044" ht="13.5">
      <c r="D1044" s="310"/>
    </row>
    <row r="1045" ht="13.5">
      <c r="D1045" s="310"/>
    </row>
    <row r="1046" ht="13.5">
      <c r="D1046" s="310"/>
    </row>
    <row r="1047" ht="13.5">
      <c r="D1047" s="310"/>
    </row>
    <row r="1048" ht="13.5">
      <c r="D1048" s="310"/>
    </row>
    <row r="1049" ht="13.5">
      <c r="D1049" s="310"/>
    </row>
    <row r="1050" ht="13.5">
      <c r="D1050" s="310"/>
    </row>
    <row r="1051" ht="13.5">
      <c r="D1051" s="310"/>
    </row>
    <row r="1052" ht="13.5">
      <c r="D1052" s="310"/>
    </row>
    <row r="1053" ht="13.5">
      <c r="D1053" s="310"/>
    </row>
    <row r="1054" ht="13.5">
      <c r="D1054" s="310"/>
    </row>
    <row r="1055" ht="13.5">
      <c r="D1055" s="310"/>
    </row>
    <row r="1056" ht="13.5">
      <c r="D1056" s="310"/>
    </row>
    <row r="1057" ht="13.5">
      <c r="D1057" s="310"/>
    </row>
    <row r="1058" ht="13.5">
      <c r="D1058" s="310"/>
    </row>
    <row r="1059" ht="13.5">
      <c r="D1059" s="310"/>
    </row>
    <row r="1060" ht="13.5">
      <c r="D1060" s="310"/>
    </row>
    <row r="1061" ht="13.5">
      <c r="D1061" s="310"/>
    </row>
    <row r="1062" ht="13.5">
      <c r="D1062" s="310"/>
    </row>
    <row r="1063" ht="13.5">
      <c r="D1063" s="310"/>
    </row>
    <row r="1064" ht="13.5">
      <c r="D1064" s="310"/>
    </row>
    <row r="1065" ht="13.5">
      <c r="D1065" s="310"/>
    </row>
    <row r="1066" ht="13.5">
      <c r="D1066" s="310"/>
    </row>
    <row r="1067" ht="13.5">
      <c r="D1067" s="310"/>
    </row>
    <row r="1068" ht="13.5">
      <c r="D1068" s="310"/>
    </row>
    <row r="1069" ht="13.5">
      <c r="D1069" s="310"/>
    </row>
    <row r="1070" ht="13.5">
      <c r="D1070" s="310"/>
    </row>
    <row r="1071" ht="13.5">
      <c r="D1071" s="310"/>
    </row>
    <row r="1072" ht="13.5">
      <c r="D1072" s="310"/>
    </row>
    <row r="1073" ht="13.5">
      <c r="D1073" s="310"/>
    </row>
    <row r="1074" ht="13.5">
      <c r="D1074" s="310"/>
    </row>
    <row r="1075" ht="13.5">
      <c r="D1075" s="310"/>
    </row>
    <row r="1076" ht="13.5">
      <c r="D1076" s="310"/>
    </row>
    <row r="1077" ht="13.5">
      <c r="D1077" s="310"/>
    </row>
    <row r="1078" ht="13.5">
      <c r="D1078" s="310"/>
    </row>
    <row r="1079" ht="13.5">
      <c r="D1079" s="310"/>
    </row>
    <row r="1080" ht="13.5">
      <c r="D1080" s="310"/>
    </row>
    <row r="1081" ht="13.5">
      <c r="D1081" s="310"/>
    </row>
    <row r="1082" ht="13.5">
      <c r="D1082" s="310"/>
    </row>
    <row r="1083" ht="13.5">
      <c r="D1083" s="310"/>
    </row>
    <row r="1084" ht="13.5">
      <c r="D1084" s="310"/>
    </row>
    <row r="1085" ht="13.5">
      <c r="D1085" s="310"/>
    </row>
    <row r="1086" ht="13.5">
      <c r="D1086" s="310"/>
    </row>
    <row r="1087" ht="13.5">
      <c r="D1087" s="310"/>
    </row>
    <row r="1088" ht="13.5">
      <c r="D1088" s="310"/>
    </row>
    <row r="1089" ht="13.5">
      <c r="D1089" s="310"/>
    </row>
    <row r="1090" ht="13.5">
      <c r="D1090" s="310"/>
    </row>
    <row r="1091" ht="13.5">
      <c r="D1091" s="310"/>
    </row>
    <row r="1092" ht="13.5">
      <c r="D1092" s="310"/>
    </row>
    <row r="1093" ht="13.5">
      <c r="D1093" s="310"/>
    </row>
    <row r="1094" ht="13.5">
      <c r="D1094" s="310"/>
    </row>
    <row r="1095" ht="13.5">
      <c r="D1095" s="310"/>
    </row>
    <row r="1096" ht="13.5">
      <c r="D1096" s="310"/>
    </row>
    <row r="1097" ht="13.5">
      <c r="D1097" s="310"/>
    </row>
    <row r="1098" ht="13.5">
      <c r="D1098" s="310"/>
    </row>
    <row r="1099" ht="13.5">
      <c r="D1099" s="310"/>
    </row>
    <row r="1100" ht="13.5">
      <c r="D1100" s="310"/>
    </row>
    <row r="1101" ht="13.5">
      <c r="D1101" s="310"/>
    </row>
    <row r="1102" ht="13.5">
      <c r="D1102" s="310"/>
    </row>
    <row r="1103" ht="13.5">
      <c r="D1103" s="310"/>
    </row>
    <row r="1104" ht="13.5">
      <c r="D1104" s="310"/>
    </row>
    <row r="1105" ht="13.5">
      <c r="D1105" s="310"/>
    </row>
    <row r="1106" ht="13.5">
      <c r="D1106" s="310"/>
    </row>
    <row r="1107" ht="13.5">
      <c r="D1107" s="310"/>
    </row>
    <row r="1108" ht="13.5">
      <c r="D1108" s="310"/>
    </row>
    <row r="1109" ht="13.5">
      <c r="D1109" s="310"/>
    </row>
    <row r="1110" ht="13.5">
      <c r="D1110" s="310"/>
    </row>
    <row r="1111" ht="13.5">
      <c r="D1111" s="310"/>
    </row>
    <row r="1112" ht="13.5">
      <c r="D1112" s="310"/>
    </row>
    <row r="1113" ht="13.5">
      <c r="D1113" s="310"/>
    </row>
    <row r="1114" ht="13.5">
      <c r="D1114" s="310"/>
    </row>
    <row r="1115" ht="13.5">
      <c r="D1115" s="310"/>
    </row>
    <row r="1116" ht="13.5">
      <c r="D1116" s="310"/>
    </row>
    <row r="1117" ht="13.5">
      <c r="D1117" s="310"/>
    </row>
    <row r="1118" ht="13.5">
      <c r="D1118" s="310"/>
    </row>
    <row r="1119" ht="13.5">
      <c r="D1119" s="310"/>
    </row>
    <row r="1120" ht="13.5">
      <c r="D1120" s="310"/>
    </row>
    <row r="1121" ht="13.5">
      <c r="D1121" s="310"/>
    </row>
    <row r="1122" ht="13.5">
      <c r="D1122" s="310"/>
    </row>
    <row r="1123" ht="13.5">
      <c r="D1123" s="310"/>
    </row>
    <row r="1124" ht="13.5">
      <c r="D1124" s="310"/>
    </row>
    <row r="1125" ht="13.5">
      <c r="D1125" s="310"/>
    </row>
    <row r="1126" ht="13.5">
      <c r="D1126" s="310"/>
    </row>
    <row r="1127" ht="13.5">
      <c r="D1127" s="310"/>
    </row>
    <row r="1128" ht="13.5">
      <c r="D1128" s="310"/>
    </row>
    <row r="1129" ht="13.5">
      <c r="D1129" s="310"/>
    </row>
    <row r="1130" ht="13.5">
      <c r="D1130" s="310"/>
    </row>
    <row r="1131" ht="13.5">
      <c r="D1131" s="310"/>
    </row>
    <row r="1132" ht="13.5">
      <c r="D1132" s="310"/>
    </row>
    <row r="1133" ht="13.5">
      <c r="D1133" s="310"/>
    </row>
    <row r="1134" ht="13.5">
      <c r="D1134" s="310"/>
    </row>
    <row r="1135" ht="13.5">
      <c r="D1135" s="310"/>
    </row>
    <row r="1136" ht="13.5">
      <c r="D1136" s="310"/>
    </row>
    <row r="1137" ht="13.5">
      <c r="D1137" s="310"/>
    </row>
    <row r="1138" ht="13.5">
      <c r="D1138" s="310"/>
    </row>
    <row r="1139" ht="13.5">
      <c r="D1139" s="310"/>
    </row>
    <row r="1140" ht="13.5">
      <c r="D1140" s="310"/>
    </row>
    <row r="1141" ht="13.5">
      <c r="D1141" s="310"/>
    </row>
    <row r="1142" ht="13.5">
      <c r="D1142" s="310"/>
    </row>
    <row r="1143" ht="13.5">
      <c r="D1143" s="310"/>
    </row>
    <row r="1144" ht="13.5">
      <c r="D1144" s="310"/>
    </row>
    <row r="1145" ht="13.5">
      <c r="D1145" s="310"/>
    </row>
    <row r="1146" ht="13.5">
      <c r="D1146" s="310"/>
    </row>
    <row r="1147" ht="13.5">
      <c r="D1147" s="310"/>
    </row>
    <row r="1148" ht="13.5">
      <c r="D1148" s="310"/>
    </row>
    <row r="1149" ht="13.5">
      <c r="D1149" s="310"/>
    </row>
    <row r="1150" ht="13.5">
      <c r="D1150" s="310"/>
    </row>
    <row r="1151" ht="13.5">
      <c r="D1151" s="310"/>
    </row>
    <row r="1152" ht="13.5">
      <c r="D1152" s="310"/>
    </row>
    <row r="1153" ht="13.5">
      <c r="D1153" s="310"/>
    </row>
    <row r="1154" ht="13.5">
      <c r="D1154" s="310"/>
    </row>
    <row r="1155" ht="13.5">
      <c r="D1155" s="310"/>
    </row>
    <row r="1156" ht="13.5">
      <c r="D1156" s="310"/>
    </row>
    <row r="1157" ht="13.5">
      <c r="D1157" s="310"/>
    </row>
    <row r="1158" ht="13.5">
      <c r="D1158" s="310"/>
    </row>
    <row r="1159" ht="13.5">
      <c r="D1159" s="310"/>
    </row>
    <row r="1160" ht="13.5">
      <c r="D1160" s="310"/>
    </row>
    <row r="1161" ht="13.5">
      <c r="D1161" s="310"/>
    </row>
    <row r="1162" ht="13.5">
      <c r="D1162" s="310"/>
    </row>
    <row r="1163" ht="13.5">
      <c r="D1163" s="310"/>
    </row>
    <row r="1164" ht="13.5">
      <c r="D1164" s="310"/>
    </row>
    <row r="1165" ht="13.5">
      <c r="D1165" s="310"/>
    </row>
    <row r="1166" ht="13.5">
      <c r="D1166" s="310"/>
    </row>
    <row r="1167" ht="13.5">
      <c r="D1167" s="310"/>
    </row>
    <row r="1168" ht="13.5">
      <c r="D1168" s="310"/>
    </row>
    <row r="1169" ht="13.5">
      <c r="D1169" s="310"/>
    </row>
    <row r="1170" ht="13.5">
      <c r="D1170" s="310"/>
    </row>
    <row r="1171" ht="13.5">
      <c r="D1171" s="310"/>
    </row>
    <row r="1172" ht="13.5">
      <c r="D1172" s="310"/>
    </row>
    <row r="1173" ht="13.5">
      <c r="D1173" s="310"/>
    </row>
    <row r="1174" ht="13.5">
      <c r="D1174" s="310"/>
    </row>
    <row r="1175" ht="13.5">
      <c r="D1175" s="310"/>
    </row>
    <row r="1176" ht="13.5">
      <c r="D1176" s="310"/>
    </row>
    <row r="1177" ht="13.5">
      <c r="D1177" s="310"/>
    </row>
    <row r="1178" ht="13.5">
      <c r="D1178" s="310"/>
    </row>
    <row r="1179" ht="13.5">
      <c r="D1179" s="310"/>
    </row>
    <row r="1180" ht="13.5">
      <c r="D1180" s="310"/>
    </row>
    <row r="1181" ht="13.5">
      <c r="D1181" s="310"/>
    </row>
    <row r="1182" ht="13.5">
      <c r="D1182" s="310"/>
    </row>
    <row r="1183" ht="13.5">
      <c r="D1183" s="310"/>
    </row>
    <row r="1184" ht="13.5">
      <c r="D1184" s="310"/>
    </row>
    <row r="1185" ht="13.5">
      <c r="D1185" s="310"/>
    </row>
    <row r="1186" ht="13.5">
      <c r="D1186" s="310"/>
    </row>
    <row r="1187" ht="13.5">
      <c r="D1187" s="310"/>
    </row>
    <row r="1188" ht="13.5">
      <c r="D1188" s="310"/>
    </row>
    <row r="1189" ht="13.5">
      <c r="D1189" s="310"/>
    </row>
    <row r="1190" ht="13.5">
      <c r="D1190" s="310"/>
    </row>
    <row r="1191" ht="13.5">
      <c r="D1191" s="310"/>
    </row>
    <row r="1192" ht="13.5">
      <c r="D1192" s="310"/>
    </row>
    <row r="1193" ht="13.5">
      <c r="D1193" s="310"/>
    </row>
    <row r="1194" ht="13.5">
      <c r="D1194" s="310"/>
    </row>
    <row r="1195" ht="13.5">
      <c r="D1195" s="310"/>
    </row>
    <row r="1196" ht="13.5">
      <c r="D1196" s="310"/>
    </row>
    <row r="1197" ht="13.5">
      <c r="D1197" s="310"/>
    </row>
    <row r="1198" ht="13.5">
      <c r="D1198" s="310"/>
    </row>
    <row r="1199" ht="13.5">
      <c r="D1199" s="310"/>
    </row>
    <row r="1200" ht="13.5">
      <c r="D1200" s="310"/>
    </row>
    <row r="1201" ht="13.5">
      <c r="D1201" s="310"/>
    </row>
    <row r="1202" ht="13.5">
      <c r="D1202" s="310"/>
    </row>
    <row r="1203" ht="13.5">
      <c r="D1203" s="310"/>
    </row>
    <row r="1204" ht="13.5">
      <c r="D1204" s="310"/>
    </row>
    <row r="1205" ht="13.5">
      <c r="D1205" s="310"/>
    </row>
    <row r="1206" ht="13.5">
      <c r="D1206" s="310"/>
    </row>
    <row r="1207" ht="13.5">
      <c r="D1207" s="310"/>
    </row>
    <row r="1208" ht="13.5">
      <c r="D1208" s="310"/>
    </row>
    <row r="1209" ht="13.5">
      <c r="D1209" s="310"/>
    </row>
    <row r="1210" ht="13.5">
      <c r="D1210" s="310"/>
    </row>
    <row r="1211" ht="13.5">
      <c r="D1211" s="310"/>
    </row>
    <row r="1212" ht="13.5">
      <c r="D1212" s="310"/>
    </row>
    <row r="1213" ht="13.5">
      <c r="D1213" s="310"/>
    </row>
    <row r="1214" ht="13.5">
      <c r="D1214" s="310"/>
    </row>
    <row r="1215" ht="13.5">
      <c r="D1215" s="310"/>
    </row>
    <row r="1216" ht="13.5">
      <c r="D1216" s="310"/>
    </row>
    <row r="1217" ht="13.5">
      <c r="D1217" s="310"/>
    </row>
    <row r="1218" ht="13.5">
      <c r="D1218" s="310"/>
    </row>
    <row r="1219" ht="13.5">
      <c r="D1219" s="310"/>
    </row>
    <row r="1220" ht="13.5">
      <c r="D1220" s="310"/>
    </row>
    <row r="1221" ht="13.5">
      <c r="D1221" s="310"/>
    </row>
    <row r="1222" ht="13.5">
      <c r="D1222" s="310"/>
    </row>
    <row r="1223" ht="13.5">
      <c r="D1223" s="310"/>
    </row>
    <row r="1224" ht="13.5">
      <c r="D1224" s="310"/>
    </row>
    <row r="1225" ht="13.5">
      <c r="D1225" s="310"/>
    </row>
    <row r="1226" ht="13.5">
      <c r="D1226" s="310"/>
    </row>
    <row r="1227" ht="13.5">
      <c r="D1227" s="310"/>
    </row>
    <row r="1228" ht="13.5">
      <c r="D1228" s="310"/>
    </row>
    <row r="1229" ht="13.5">
      <c r="D1229" s="310"/>
    </row>
    <row r="1230" ht="13.5">
      <c r="D1230" s="310"/>
    </row>
    <row r="1231" ht="13.5">
      <c r="D1231" s="310"/>
    </row>
    <row r="1232" ht="13.5">
      <c r="D1232" s="310"/>
    </row>
    <row r="1233" ht="13.5">
      <c r="D1233" s="310"/>
    </row>
    <row r="1234" ht="13.5">
      <c r="D1234" s="310"/>
    </row>
    <row r="1235" ht="13.5">
      <c r="D1235" s="310"/>
    </row>
    <row r="1236" ht="13.5">
      <c r="D1236" s="310"/>
    </row>
    <row r="1237" ht="13.5">
      <c r="D1237" s="310"/>
    </row>
    <row r="1238" ht="13.5">
      <c r="D1238" s="310"/>
    </row>
    <row r="1239" ht="13.5">
      <c r="D1239" s="310"/>
    </row>
    <row r="1240" ht="13.5">
      <c r="D1240" s="310"/>
    </row>
    <row r="1241" ht="13.5">
      <c r="D1241" s="310"/>
    </row>
    <row r="1242" ht="13.5">
      <c r="D1242" s="310"/>
    </row>
    <row r="1243" ht="13.5">
      <c r="D1243" s="310"/>
    </row>
    <row r="1244" ht="13.5">
      <c r="D1244" s="310"/>
    </row>
    <row r="1245" ht="13.5">
      <c r="D1245" s="310"/>
    </row>
    <row r="1246" ht="13.5">
      <c r="D1246" s="310"/>
    </row>
    <row r="1247" ht="13.5">
      <c r="D1247" s="310"/>
    </row>
    <row r="1248" ht="13.5">
      <c r="D1248" s="310"/>
    </row>
    <row r="1249" ht="13.5">
      <c r="D1249" s="310"/>
    </row>
    <row r="1250" ht="13.5">
      <c r="D1250" s="310"/>
    </row>
    <row r="1251" ht="13.5">
      <c r="D1251" s="310"/>
    </row>
    <row r="1252" ht="13.5">
      <c r="D1252" s="310"/>
    </row>
    <row r="1253" ht="13.5">
      <c r="D1253" s="310"/>
    </row>
    <row r="1254" ht="13.5">
      <c r="D1254" s="310"/>
    </row>
    <row r="1255" ht="13.5">
      <c r="D1255" s="310"/>
    </row>
    <row r="1256" ht="13.5">
      <c r="D1256" s="310"/>
    </row>
    <row r="1257" ht="13.5">
      <c r="D1257" s="310"/>
    </row>
    <row r="1258" ht="13.5">
      <c r="D1258" s="310"/>
    </row>
    <row r="1259" ht="13.5">
      <c r="D1259" s="310"/>
    </row>
    <row r="1260" ht="13.5">
      <c r="D1260" s="310"/>
    </row>
    <row r="1261" ht="13.5">
      <c r="D1261" s="310"/>
    </row>
    <row r="1262" ht="13.5">
      <c r="D1262" s="310"/>
    </row>
    <row r="1263" ht="13.5">
      <c r="D1263" s="310"/>
    </row>
    <row r="1264" ht="13.5">
      <c r="D1264" s="310"/>
    </row>
    <row r="1265" ht="13.5">
      <c r="D1265" s="310"/>
    </row>
    <row r="1266" ht="13.5">
      <c r="D1266" s="310"/>
    </row>
    <row r="1267" ht="13.5">
      <c r="D1267" s="310"/>
    </row>
    <row r="1268" ht="13.5">
      <c r="D1268" s="310"/>
    </row>
    <row r="1269" ht="13.5">
      <c r="D1269" s="310"/>
    </row>
    <row r="1270" ht="13.5">
      <c r="D1270" s="310"/>
    </row>
    <row r="1271" ht="13.5">
      <c r="D1271" s="310"/>
    </row>
    <row r="1272" ht="13.5">
      <c r="D1272" s="310"/>
    </row>
    <row r="1273" ht="13.5">
      <c r="D1273" s="310"/>
    </row>
    <row r="1274" ht="13.5">
      <c r="D1274" s="310"/>
    </row>
    <row r="1275" ht="13.5">
      <c r="D1275" s="310"/>
    </row>
    <row r="1276" ht="13.5">
      <c r="D1276" s="310"/>
    </row>
    <row r="1277" ht="13.5">
      <c r="D1277" s="310"/>
    </row>
    <row r="1278" ht="13.5">
      <c r="D1278" s="310"/>
    </row>
    <row r="1279" ht="13.5">
      <c r="D1279" s="310"/>
    </row>
    <row r="1280" ht="13.5">
      <c r="D1280" s="310"/>
    </row>
    <row r="1281" ht="13.5">
      <c r="D1281" s="310"/>
    </row>
    <row r="1282" ht="13.5">
      <c r="D1282" s="310"/>
    </row>
    <row r="1283" ht="13.5">
      <c r="D1283" s="310"/>
    </row>
    <row r="1284" ht="13.5">
      <c r="D1284" s="310"/>
    </row>
    <row r="1285" ht="13.5">
      <c r="D1285" s="310"/>
    </row>
    <row r="1286" ht="13.5">
      <c r="D1286" s="310"/>
    </row>
    <row r="1287" ht="13.5">
      <c r="D1287" s="310"/>
    </row>
    <row r="1288" ht="13.5">
      <c r="D1288" s="310"/>
    </row>
    <row r="1289" ht="13.5">
      <c r="D1289" s="310"/>
    </row>
    <row r="1290" ht="13.5">
      <c r="D1290" s="310"/>
    </row>
    <row r="1291" ht="13.5">
      <c r="D1291" s="310"/>
    </row>
    <row r="1292" ht="13.5">
      <c r="D1292" s="310"/>
    </row>
    <row r="1293" ht="13.5">
      <c r="D1293" s="310"/>
    </row>
    <row r="1294" ht="13.5">
      <c r="D1294" s="310"/>
    </row>
    <row r="1295" ht="13.5">
      <c r="D1295" s="310"/>
    </row>
    <row r="1296" ht="13.5">
      <c r="D1296" s="310"/>
    </row>
    <row r="1297" ht="13.5">
      <c r="D1297" s="310"/>
    </row>
    <row r="1298" ht="13.5">
      <c r="D1298" s="310"/>
    </row>
    <row r="1299" ht="13.5">
      <c r="D1299" s="310"/>
    </row>
    <row r="1300" ht="13.5">
      <c r="D1300" s="310"/>
    </row>
    <row r="1301" ht="13.5">
      <c r="D1301" s="310"/>
    </row>
    <row r="1302" ht="13.5">
      <c r="D1302" s="310"/>
    </row>
    <row r="1303" ht="13.5">
      <c r="D1303" s="310"/>
    </row>
    <row r="1304" ht="13.5">
      <c r="D1304" s="310"/>
    </row>
    <row r="1305" ht="13.5">
      <c r="D1305" s="310"/>
    </row>
    <row r="1306" ht="13.5">
      <c r="D1306" s="310"/>
    </row>
    <row r="1307" ht="13.5">
      <c r="D1307" s="310"/>
    </row>
    <row r="1308" ht="13.5">
      <c r="D1308" s="310"/>
    </row>
    <row r="1309" ht="13.5">
      <c r="D1309" s="310"/>
    </row>
    <row r="1310" ht="13.5">
      <c r="D1310" s="310"/>
    </row>
    <row r="1311" ht="13.5">
      <c r="D1311" s="310"/>
    </row>
    <row r="1312" ht="13.5">
      <c r="D1312" s="310"/>
    </row>
    <row r="1313" ht="13.5">
      <c r="D1313" s="310"/>
    </row>
    <row r="1314" ht="13.5">
      <c r="D1314" s="310"/>
    </row>
    <row r="1315" ht="13.5">
      <c r="D1315" s="310"/>
    </row>
    <row r="1316" ht="13.5">
      <c r="D1316" s="310"/>
    </row>
    <row r="1317" ht="13.5">
      <c r="D1317" s="310"/>
    </row>
    <row r="1318" ht="13.5">
      <c r="D1318" s="310"/>
    </row>
    <row r="1319" ht="13.5">
      <c r="D1319" s="310"/>
    </row>
    <row r="1320" ht="13.5">
      <c r="D1320" s="310"/>
    </row>
    <row r="1321" ht="13.5">
      <c r="D1321" s="310"/>
    </row>
    <row r="1322" ht="13.5">
      <c r="D1322" s="310"/>
    </row>
    <row r="1323" ht="13.5">
      <c r="D1323" s="310"/>
    </row>
    <row r="1324" ht="13.5">
      <c r="D1324" s="310"/>
    </row>
    <row r="1325" ht="13.5">
      <c r="D1325" s="310"/>
    </row>
    <row r="1326" ht="13.5">
      <c r="D1326" s="310"/>
    </row>
    <row r="1327" ht="13.5">
      <c r="D1327" s="310"/>
    </row>
    <row r="1328" ht="13.5">
      <c r="D1328" s="310"/>
    </row>
    <row r="1329" ht="13.5">
      <c r="D1329" s="310"/>
    </row>
    <row r="1330" ht="13.5">
      <c r="D1330" s="310"/>
    </row>
    <row r="1331" ht="13.5">
      <c r="D1331" s="310"/>
    </row>
    <row r="1332" ht="13.5">
      <c r="D1332" s="310"/>
    </row>
    <row r="1333" ht="13.5">
      <c r="D1333" s="310"/>
    </row>
    <row r="1334" ht="13.5">
      <c r="D1334" s="310"/>
    </row>
    <row r="1335" ht="13.5">
      <c r="D1335" s="310"/>
    </row>
    <row r="1336" ht="13.5">
      <c r="D1336" s="310"/>
    </row>
    <row r="1337" ht="13.5">
      <c r="D1337" s="310"/>
    </row>
    <row r="1338" ht="13.5">
      <c r="D1338" s="310"/>
    </row>
    <row r="1339" ht="13.5">
      <c r="D1339" s="310"/>
    </row>
    <row r="1340" ht="13.5">
      <c r="D1340" s="310"/>
    </row>
    <row r="1341" ht="13.5">
      <c r="D1341" s="310"/>
    </row>
    <row r="1342" ht="13.5">
      <c r="D1342" s="310"/>
    </row>
    <row r="1343" ht="13.5">
      <c r="D1343" s="310"/>
    </row>
    <row r="1344" ht="13.5">
      <c r="D1344" s="310"/>
    </row>
    <row r="1345" ht="13.5">
      <c r="D1345" s="310"/>
    </row>
    <row r="1346" ht="13.5">
      <c r="D1346" s="310"/>
    </row>
    <row r="1347" ht="13.5">
      <c r="D1347" s="310"/>
    </row>
    <row r="1348" ht="13.5">
      <c r="D1348" s="310"/>
    </row>
    <row r="1349" ht="13.5">
      <c r="D1349" s="310"/>
    </row>
    <row r="1350" ht="13.5">
      <c r="D1350" s="310"/>
    </row>
    <row r="1351" ht="13.5">
      <c r="D1351" s="310"/>
    </row>
    <row r="1352" ht="13.5">
      <c r="D1352" s="310"/>
    </row>
    <row r="1353" ht="13.5">
      <c r="D1353" s="310"/>
    </row>
    <row r="1354" ht="13.5">
      <c r="D1354" s="310"/>
    </row>
    <row r="1355" ht="13.5">
      <c r="D1355" s="310"/>
    </row>
    <row r="1356" ht="13.5">
      <c r="D1356" s="310"/>
    </row>
    <row r="1357" ht="13.5">
      <c r="D1357" s="310"/>
    </row>
    <row r="1358" ht="13.5">
      <c r="D1358" s="310"/>
    </row>
    <row r="1359" ht="13.5">
      <c r="D1359" s="310"/>
    </row>
    <row r="1360" ht="13.5">
      <c r="D1360" s="310"/>
    </row>
    <row r="1361" ht="13.5">
      <c r="D1361" s="310"/>
    </row>
    <row r="1362" ht="13.5">
      <c r="D1362" s="310"/>
    </row>
    <row r="1363" ht="13.5">
      <c r="D1363" s="310"/>
    </row>
    <row r="1364" ht="13.5">
      <c r="D1364" s="310"/>
    </row>
    <row r="1365" ht="13.5">
      <c r="D1365" s="310"/>
    </row>
    <row r="1366" ht="13.5">
      <c r="D1366" s="310"/>
    </row>
    <row r="1367" ht="13.5">
      <c r="D1367" s="310"/>
    </row>
    <row r="1368" ht="13.5">
      <c r="D1368" s="310"/>
    </row>
    <row r="1369" ht="13.5">
      <c r="D1369" s="310"/>
    </row>
    <row r="1370" ht="13.5">
      <c r="D1370" s="310"/>
    </row>
    <row r="1371" ht="13.5">
      <c r="D1371" s="310"/>
    </row>
    <row r="1372" ht="13.5">
      <c r="D1372" s="310"/>
    </row>
    <row r="1373" ht="13.5">
      <c r="D1373" s="310"/>
    </row>
    <row r="1374" ht="13.5">
      <c r="D1374" s="310"/>
    </row>
    <row r="1375" ht="13.5">
      <c r="D1375" s="310"/>
    </row>
    <row r="1376" ht="13.5">
      <c r="D1376" s="310"/>
    </row>
    <row r="1377" ht="13.5">
      <c r="D1377" s="310"/>
    </row>
    <row r="1378" ht="13.5">
      <c r="D1378" s="310"/>
    </row>
    <row r="1379" ht="13.5">
      <c r="D1379" s="310"/>
    </row>
    <row r="1380" ht="13.5">
      <c r="D1380" s="310"/>
    </row>
    <row r="1381" ht="13.5">
      <c r="D1381" s="310"/>
    </row>
    <row r="1382" ht="13.5">
      <c r="D1382" s="310"/>
    </row>
    <row r="1383" ht="13.5">
      <c r="D1383" s="310"/>
    </row>
    <row r="1384" ht="13.5">
      <c r="D1384" s="310"/>
    </row>
    <row r="1385" ht="13.5">
      <c r="D1385" s="310"/>
    </row>
    <row r="1386" ht="13.5">
      <c r="D1386" s="310"/>
    </row>
    <row r="1387" ht="13.5">
      <c r="D1387" s="310"/>
    </row>
    <row r="1388" ht="13.5">
      <c r="D1388" s="310"/>
    </row>
    <row r="1389" ht="13.5">
      <c r="D1389" s="310"/>
    </row>
    <row r="1390" ht="13.5">
      <c r="D1390" s="310"/>
    </row>
    <row r="1391" ht="13.5">
      <c r="D1391" s="310"/>
    </row>
    <row r="1392" ht="13.5">
      <c r="D1392" s="310"/>
    </row>
    <row r="1393" ht="13.5">
      <c r="D1393" s="310"/>
    </row>
    <row r="1394" ht="13.5">
      <c r="D1394" s="310"/>
    </row>
    <row r="1395" ht="13.5">
      <c r="D1395" s="310"/>
    </row>
    <row r="1396" ht="13.5">
      <c r="D1396" s="310"/>
    </row>
    <row r="1397" ht="13.5">
      <c r="D1397" s="310"/>
    </row>
    <row r="1398" ht="13.5">
      <c r="D1398" s="310"/>
    </row>
    <row r="1399" ht="13.5">
      <c r="D1399" s="310"/>
    </row>
    <row r="1400" ht="13.5">
      <c r="D1400" s="310"/>
    </row>
    <row r="1401" ht="13.5">
      <c r="D1401" s="310"/>
    </row>
    <row r="1402" ht="13.5">
      <c r="D1402" s="310"/>
    </row>
    <row r="1403" ht="13.5">
      <c r="D1403" s="310"/>
    </row>
    <row r="1404" ht="13.5">
      <c r="D1404" s="310"/>
    </row>
    <row r="1405" ht="13.5">
      <c r="D1405" s="310"/>
    </row>
    <row r="1406" ht="13.5">
      <c r="D1406" s="310"/>
    </row>
    <row r="1407" ht="13.5">
      <c r="D1407" s="310"/>
    </row>
    <row r="1408" ht="13.5">
      <c r="D1408" s="310"/>
    </row>
    <row r="1409" ht="13.5">
      <c r="D1409" s="310"/>
    </row>
    <row r="1410" ht="13.5">
      <c r="D1410" s="310"/>
    </row>
    <row r="1411" ht="13.5">
      <c r="D1411" s="310"/>
    </row>
    <row r="1412" ht="13.5">
      <c r="D1412" s="310"/>
    </row>
    <row r="1413" ht="13.5">
      <c r="D1413" s="310"/>
    </row>
    <row r="1414" ht="13.5">
      <c r="D1414" s="310"/>
    </row>
    <row r="1415" ht="13.5">
      <c r="D1415" s="310"/>
    </row>
    <row r="1416" ht="13.5">
      <c r="D1416" s="310"/>
    </row>
    <row r="1417" ht="13.5">
      <c r="D1417" s="310"/>
    </row>
    <row r="1418" ht="13.5">
      <c r="D1418" s="310"/>
    </row>
    <row r="1419" ht="13.5">
      <c r="D1419" s="310"/>
    </row>
    <row r="1420" ht="13.5">
      <c r="D1420" s="310"/>
    </row>
    <row r="1421" ht="13.5">
      <c r="D1421" s="310"/>
    </row>
    <row r="1422" ht="13.5">
      <c r="D1422" s="310"/>
    </row>
    <row r="1423" ht="13.5">
      <c r="D1423" s="310"/>
    </row>
    <row r="1424" ht="13.5">
      <c r="D1424" s="310"/>
    </row>
    <row r="1425" ht="13.5">
      <c r="D1425" s="310"/>
    </row>
    <row r="1426" ht="13.5">
      <c r="D1426" s="310"/>
    </row>
    <row r="1427" ht="13.5">
      <c r="D1427" s="310"/>
    </row>
    <row r="1428" ht="13.5">
      <c r="D1428" s="310"/>
    </row>
    <row r="1429" ht="13.5">
      <c r="D1429" s="310"/>
    </row>
    <row r="1430" ht="13.5">
      <c r="D1430" s="310"/>
    </row>
    <row r="1431" ht="13.5">
      <c r="D1431" s="310"/>
    </row>
    <row r="1432" ht="13.5">
      <c r="D1432" s="310"/>
    </row>
    <row r="1433" ht="13.5">
      <c r="D1433" s="310"/>
    </row>
    <row r="1434" ht="13.5">
      <c r="D1434" s="310"/>
    </row>
    <row r="1435" ht="13.5">
      <c r="D1435" s="310"/>
    </row>
    <row r="1436" ht="13.5">
      <c r="D1436" s="310"/>
    </row>
    <row r="1437" ht="13.5">
      <c r="D1437" s="310"/>
    </row>
    <row r="1438" ht="13.5">
      <c r="D1438" s="310"/>
    </row>
    <row r="1439" ht="13.5">
      <c r="D1439" s="310"/>
    </row>
    <row r="1440" ht="13.5">
      <c r="D1440" s="310"/>
    </row>
    <row r="1441" ht="13.5">
      <c r="D1441" s="310"/>
    </row>
    <row r="1442" ht="13.5">
      <c r="D1442" s="310"/>
    </row>
    <row r="1443" ht="13.5">
      <c r="D1443" s="310"/>
    </row>
    <row r="1444" ht="13.5">
      <c r="D1444" s="310"/>
    </row>
    <row r="1445" ht="13.5">
      <c r="D1445" s="310"/>
    </row>
    <row r="1446" ht="13.5">
      <c r="D1446" s="310"/>
    </row>
    <row r="1447" ht="13.5">
      <c r="D1447" s="310"/>
    </row>
    <row r="1448" ht="13.5">
      <c r="D1448" s="310"/>
    </row>
    <row r="1449" ht="13.5">
      <c r="D1449" s="310"/>
    </row>
    <row r="1450" ht="13.5">
      <c r="D1450" s="310"/>
    </row>
    <row r="1451" ht="13.5">
      <c r="D1451" s="310"/>
    </row>
    <row r="1452" ht="13.5">
      <c r="D1452" s="310"/>
    </row>
    <row r="1453" ht="13.5">
      <c r="D1453" s="310"/>
    </row>
    <row r="1454" ht="13.5">
      <c r="D1454" s="310"/>
    </row>
    <row r="1455" ht="13.5">
      <c r="D1455" s="310"/>
    </row>
    <row r="1456" ht="13.5">
      <c r="D1456" s="310"/>
    </row>
    <row r="1457" ht="13.5">
      <c r="D1457" s="310"/>
    </row>
    <row r="1458" ht="13.5">
      <c r="D1458" s="310"/>
    </row>
    <row r="1459" ht="13.5">
      <c r="D1459" s="310"/>
    </row>
    <row r="1460" ht="13.5">
      <c r="D1460" s="310"/>
    </row>
    <row r="1461" ht="13.5">
      <c r="D1461" s="310"/>
    </row>
    <row r="1462" ht="13.5">
      <c r="D1462" s="310"/>
    </row>
    <row r="1463" ht="13.5">
      <c r="D1463" s="310"/>
    </row>
    <row r="1464" ht="13.5">
      <c r="D1464" s="310"/>
    </row>
    <row r="1465" ht="13.5">
      <c r="D1465" s="310"/>
    </row>
    <row r="1466" ht="13.5">
      <c r="D1466" s="310"/>
    </row>
    <row r="1467" ht="13.5">
      <c r="D1467" s="310"/>
    </row>
    <row r="1468" ht="13.5">
      <c r="D1468" s="310"/>
    </row>
    <row r="1469" ht="13.5">
      <c r="D1469" s="310"/>
    </row>
    <row r="1470" ht="13.5">
      <c r="D1470" s="310"/>
    </row>
    <row r="1471" ht="13.5">
      <c r="D1471" s="310"/>
    </row>
    <row r="1472" ht="13.5">
      <c r="D1472" s="310"/>
    </row>
    <row r="1473" ht="13.5">
      <c r="D1473" s="310"/>
    </row>
    <row r="1474" ht="13.5">
      <c r="D1474" s="310"/>
    </row>
    <row r="1475" ht="13.5">
      <c r="D1475" s="310"/>
    </row>
    <row r="1476" ht="13.5">
      <c r="D1476" s="310"/>
    </row>
    <row r="1477" ht="13.5">
      <c r="D1477" s="310"/>
    </row>
    <row r="1478" ht="13.5">
      <c r="D1478" s="310"/>
    </row>
    <row r="1479" ht="13.5">
      <c r="D1479" s="310"/>
    </row>
    <row r="1480" ht="13.5">
      <c r="D1480" s="310"/>
    </row>
    <row r="1481" ht="13.5">
      <c r="D1481" s="310"/>
    </row>
    <row r="1482" ht="13.5">
      <c r="D1482" s="310"/>
    </row>
    <row r="1483" ht="13.5">
      <c r="D1483" s="310"/>
    </row>
    <row r="1484" ht="13.5">
      <c r="D1484" s="310"/>
    </row>
    <row r="1485" ht="13.5">
      <c r="D1485" s="310"/>
    </row>
    <row r="1486" ht="13.5">
      <c r="D1486" s="310"/>
    </row>
    <row r="1487" ht="13.5">
      <c r="D1487" s="310"/>
    </row>
    <row r="1488" ht="13.5">
      <c r="D1488" s="310"/>
    </row>
    <row r="1489" ht="13.5">
      <c r="D1489" s="310"/>
    </row>
    <row r="1490" ht="13.5">
      <c r="D1490" s="310"/>
    </row>
    <row r="1491" ht="13.5">
      <c r="D1491" s="310"/>
    </row>
    <row r="1492" ht="13.5">
      <c r="D1492" s="310"/>
    </row>
    <row r="1493" ht="13.5">
      <c r="D1493" s="310"/>
    </row>
    <row r="1494" ht="13.5">
      <c r="D1494" s="310"/>
    </row>
    <row r="1495" ht="13.5">
      <c r="D1495" s="310"/>
    </row>
    <row r="1496" ht="13.5">
      <c r="D1496" s="310"/>
    </row>
    <row r="1497" ht="13.5">
      <c r="D1497" s="310"/>
    </row>
    <row r="1498" ht="13.5">
      <c r="D1498" s="310"/>
    </row>
    <row r="1499" ht="13.5">
      <c r="D1499" s="310"/>
    </row>
    <row r="1500" ht="13.5">
      <c r="D1500" s="310"/>
    </row>
    <row r="1501" ht="13.5">
      <c r="D1501" s="310"/>
    </row>
    <row r="1502" ht="13.5">
      <c r="D1502" s="310"/>
    </row>
    <row r="1503" ht="13.5">
      <c r="D1503" s="310"/>
    </row>
    <row r="1504" ht="13.5">
      <c r="D1504" s="310"/>
    </row>
    <row r="1505" ht="13.5">
      <c r="D1505" s="310"/>
    </row>
    <row r="1506" ht="13.5">
      <c r="D1506" s="310"/>
    </row>
    <row r="1507" ht="13.5">
      <c r="D1507" s="310"/>
    </row>
    <row r="1508" ht="13.5">
      <c r="D1508" s="310"/>
    </row>
    <row r="1509" ht="13.5">
      <c r="D1509" s="310"/>
    </row>
    <row r="1510" ht="13.5">
      <c r="D1510" s="310"/>
    </row>
    <row r="1511" ht="13.5">
      <c r="D1511" s="310"/>
    </row>
    <row r="1512" ht="13.5">
      <c r="D1512" s="310"/>
    </row>
    <row r="1513" ht="13.5">
      <c r="D1513" s="310"/>
    </row>
    <row r="1514" ht="13.5">
      <c r="D1514" s="310"/>
    </row>
    <row r="1515" ht="13.5">
      <c r="D1515" s="310"/>
    </row>
    <row r="1516" ht="13.5">
      <c r="D1516" s="310"/>
    </row>
    <row r="1517" ht="13.5">
      <c r="D1517" s="310"/>
    </row>
    <row r="1518" ht="13.5">
      <c r="D1518" s="310"/>
    </row>
    <row r="1519" ht="13.5">
      <c r="D1519" s="310"/>
    </row>
    <row r="1520" ht="13.5">
      <c r="D1520" s="310"/>
    </row>
    <row r="1521" ht="13.5">
      <c r="D1521" s="310"/>
    </row>
    <row r="1522" ht="13.5">
      <c r="D1522" s="310"/>
    </row>
    <row r="1523" ht="13.5">
      <c r="D1523" s="310"/>
    </row>
    <row r="1524" ht="13.5">
      <c r="D1524" s="310"/>
    </row>
    <row r="1525" ht="13.5">
      <c r="D1525" s="310"/>
    </row>
    <row r="1526" ht="13.5">
      <c r="D1526" s="310"/>
    </row>
    <row r="1527" ht="13.5">
      <c r="D1527" s="310"/>
    </row>
    <row r="1528" ht="13.5">
      <c r="D1528" s="310"/>
    </row>
    <row r="1529" ht="13.5">
      <c r="D1529" s="310"/>
    </row>
    <row r="1530" ht="13.5">
      <c r="D1530" s="310"/>
    </row>
    <row r="1531" ht="13.5">
      <c r="D1531" s="310"/>
    </row>
    <row r="1532" ht="13.5">
      <c r="D1532" s="310"/>
    </row>
    <row r="1533" ht="13.5">
      <c r="D1533" s="310"/>
    </row>
    <row r="1534" ht="13.5">
      <c r="D1534" s="310"/>
    </row>
    <row r="1535" ht="13.5">
      <c r="D1535" s="310"/>
    </row>
    <row r="1536" ht="13.5">
      <c r="D1536" s="310"/>
    </row>
    <row r="1537" ht="13.5">
      <c r="D1537" s="310"/>
    </row>
    <row r="1538" ht="13.5">
      <c r="D1538" s="310"/>
    </row>
    <row r="1539" ht="13.5">
      <c r="D1539" s="310"/>
    </row>
    <row r="1540" ht="13.5">
      <c r="D1540" s="310"/>
    </row>
    <row r="1541" ht="13.5">
      <c r="D1541" s="310"/>
    </row>
    <row r="1542" ht="13.5">
      <c r="D1542" s="310"/>
    </row>
    <row r="1543" ht="13.5">
      <c r="D1543" s="310"/>
    </row>
    <row r="1544" ht="13.5">
      <c r="D1544" s="310"/>
    </row>
    <row r="1545" ht="13.5">
      <c r="D1545" s="310"/>
    </row>
    <row r="1546" ht="13.5">
      <c r="D1546" s="310"/>
    </row>
    <row r="1547" ht="13.5">
      <c r="D1547" s="310"/>
    </row>
    <row r="1548" ht="13.5">
      <c r="D1548" s="310"/>
    </row>
    <row r="1549" ht="13.5">
      <c r="D1549" s="310"/>
    </row>
    <row r="1550" ht="13.5">
      <c r="D1550" s="310"/>
    </row>
    <row r="1551" ht="13.5">
      <c r="D1551" s="310"/>
    </row>
    <row r="1552" ht="13.5">
      <c r="D1552" s="310"/>
    </row>
    <row r="1553" ht="13.5">
      <c r="D1553" s="310"/>
    </row>
    <row r="1554" ht="13.5">
      <c r="D1554" s="310"/>
    </row>
    <row r="1555" ht="13.5">
      <c r="D1555" s="310"/>
    </row>
    <row r="1556" ht="13.5">
      <c r="D1556" s="310"/>
    </row>
    <row r="1557" ht="13.5">
      <c r="D1557" s="310"/>
    </row>
    <row r="1558" ht="13.5">
      <c r="D1558" s="310"/>
    </row>
    <row r="1559" ht="13.5">
      <c r="D1559" s="310"/>
    </row>
    <row r="1560" ht="13.5">
      <c r="D1560" s="310"/>
    </row>
    <row r="1561" ht="13.5">
      <c r="D1561" s="310"/>
    </row>
    <row r="1562" ht="13.5">
      <c r="D1562" s="310"/>
    </row>
    <row r="1563" ht="13.5">
      <c r="D1563" s="310"/>
    </row>
    <row r="1564" ht="13.5">
      <c r="D1564" s="310"/>
    </row>
    <row r="1565" ht="13.5">
      <c r="D1565" s="310"/>
    </row>
    <row r="1566" ht="13.5">
      <c r="D1566" s="310"/>
    </row>
    <row r="1567" ht="13.5">
      <c r="D1567" s="310"/>
    </row>
    <row r="1568" ht="13.5">
      <c r="D1568" s="310"/>
    </row>
    <row r="1569" ht="13.5">
      <c r="D1569" s="310"/>
    </row>
    <row r="1570" ht="13.5">
      <c r="D1570" s="310"/>
    </row>
    <row r="1571" ht="13.5">
      <c r="D1571" s="310"/>
    </row>
    <row r="1572" ht="13.5">
      <c r="D1572" s="310"/>
    </row>
    <row r="1573" ht="13.5">
      <c r="D1573" s="310"/>
    </row>
    <row r="1574" ht="13.5">
      <c r="D1574" s="310"/>
    </row>
    <row r="1575" ht="13.5">
      <c r="D1575" s="310"/>
    </row>
    <row r="1576" ht="13.5">
      <c r="D1576" s="310"/>
    </row>
    <row r="1577" ht="13.5">
      <c r="D1577" s="310"/>
    </row>
    <row r="1578" ht="13.5">
      <c r="D1578" s="310"/>
    </row>
    <row r="1579" ht="13.5">
      <c r="D1579" s="310"/>
    </row>
    <row r="1580" ht="13.5">
      <c r="D1580" s="310"/>
    </row>
    <row r="1581" ht="13.5">
      <c r="D1581" s="310"/>
    </row>
    <row r="1582" ht="13.5">
      <c r="D1582" s="310"/>
    </row>
    <row r="1583" ht="13.5">
      <c r="D1583" s="310"/>
    </row>
    <row r="1584" ht="13.5">
      <c r="D1584" s="310"/>
    </row>
    <row r="1585" ht="13.5">
      <c r="D1585" s="310"/>
    </row>
    <row r="1586" ht="13.5">
      <c r="D1586" s="310"/>
    </row>
    <row r="1587" ht="13.5">
      <c r="D1587" s="310"/>
    </row>
    <row r="1588" ht="13.5">
      <c r="D1588" s="310"/>
    </row>
    <row r="1589" ht="13.5">
      <c r="D1589" s="310"/>
    </row>
    <row r="1590" ht="13.5">
      <c r="D1590" s="310"/>
    </row>
    <row r="1591" ht="13.5">
      <c r="D1591" s="310"/>
    </row>
    <row r="1592" ht="13.5">
      <c r="D1592" s="310"/>
    </row>
    <row r="1593" ht="13.5">
      <c r="D1593" s="310"/>
    </row>
    <row r="1594" ht="13.5">
      <c r="D1594" s="310"/>
    </row>
    <row r="1595" ht="13.5">
      <c r="D1595" s="310"/>
    </row>
    <row r="1596" ht="13.5">
      <c r="D1596" s="310"/>
    </row>
    <row r="1597" ht="13.5">
      <c r="D1597" s="310"/>
    </row>
    <row r="1598" ht="13.5">
      <c r="D1598" s="310"/>
    </row>
    <row r="1599" ht="13.5">
      <c r="D1599" s="310"/>
    </row>
    <row r="1600" ht="13.5">
      <c r="D1600" s="310"/>
    </row>
    <row r="1601" ht="13.5">
      <c r="D1601" s="310"/>
    </row>
    <row r="1602" ht="13.5">
      <c r="D1602" s="310"/>
    </row>
    <row r="1603" ht="13.5">
      <c r="D1603" s="310"/>
    </row>
    <row r="1604" ht="13.5">
      <c r="D1604" s="310"/>
    </row>
    <row r="1605" ht="13.5">
      <c r="D1605" s="310"/>
    </row>
    <row r="1606" ht="13.5">
      <c r="D1606" s="310"/>
    </row>
    <row r="1607" ht="13.5">
      <c r="D1607" s="310"/>
    </row>
    <row r="1608" ht="13.5">
      <c r="D1608" s="310"/>
    </row>
    <row r="1609" ht="13.5">
      <c r="D1609" s="310"/>
    </row>
    <row r="1610" ht="13.5">
      <c r="D1610" s="310"/>
    </row>
    <row r="1611" ht="13.5">
      <c r="D1611" s="310"/>
    </row>
    <row r="1612" ht="13.5">
      <c r="D1612" s="310"/>
    </row>
    <row r="1613" ht="13.5">
      <c r="D1613" s="310"/>
    </row>
    <row r="1614" ht="13.5">
      <c r="D1614" s="310"/>
    </row>
    <row r="1615" ht="13.5">
      <c r="D1615" s="310"/>
    </row>
    <row r="1616" ht="13.5">
      <c r="D1616" s="310"/>
    </row>
    <row r="1617" ht="13.5">
      <c r="D1617" s="310"/>
    </row>
    <row r="1618" ht="13.5">
      <c r="D1618" s="310"/>
    </row>
    <row r="1619" ht="13.5">
      <c r="D1619" s="310"/>
    </row>
    <row r="1620" ht="13.5">
      <c r="D1620" s="310"/>
    </row>
    <row r="1621" ht="13.5">
      <c r="D1621" s="310"/>
    </row>
    <row r="1622" ht="13.5">
      <c r="D1622" s="310"/>
    </row>
    <row r="1623" ht="13.5">
      <c r="D1623" s="310"/>
    </row>
    <row r="1624" ht="13.5">
      <c r="D1624" s="310"/>
    </row>
    <row r="1625" ht="13.5">
      <c r="D1625" s="310"/>
    </row>
    <row r="1626" ht="13.5">
      <c r="D1626" s="310"/>
    </row>
    <row r="1627" ht="13.5">
      <c r="D1627" s="310"/>
    </row>
    <row r="1628" ht="13.5">
      <c r="D1628" s="310"/>
    </row>
    <row r="1629" ht="13.5">
      <c r="D1629" s="310"/>
    </row>
    <row r="1630" ht="13.5">
      <c r="D1630" s="310"/>
    </row>
    <row r="1631" ht="13.5">
      <c r="D1631" s="310"/>
    </row>
    <row r="1632" ht="13.5">
      <c r="D1632" s="310"/>
    </row>
    <row r="1633" ht="13.5">
      <c r="D1633" s="310"/>
    </row>
    <row r="1634" ht="13.5">
      <c r="D1634" s="310"/>
    </row>
    <row r="1635" ht="13.5">
      <c r="D1635" s="310"/>
    </row>
    <row r="1636" ht="13.5">
      <c r="D1636" s="310"/>
    </row>
    <row r="1637" ht="13.5">
      <c r="D1637" s="310"/>
    </row>
    <row r="1638" ht="13.5">
      <c r="D1638" s="310"/>
    </row>
    <row r="1639" ht="13.5">
      <c r="D1639" s="310"/>
    </row>
    <row r="1640" ht="13.5">
      <c r="D1640" s="310"/>
    </row>
    <row r="1641" ht="13.5">
      <c r="D1641" s="310"/>
    </row>
    <row r="1642" ht="13.5">
      <c r="D1642" s="310"/>
    </row>
    <row r="1643" ht="13.5">
      <c r="D1643" s="310"/>
    </row>
    <row r="1644" ht="13.5">
      <c r="D1644" s="310"/>
    </row>
    <row r="1645" ht="13.5">
      <c r="D1645" s="310"/>
    </row>
    <row r="1646" ht="13.5">
      <c r="D1646" s="310"/>
    </row>
    <row r="1647" ht="13.5">
      <c r="D1647" s="310"/>
    </row>
    <row r="1648" ht="13.5">
      <c r="D1648" s="310"/>
    </row>
    <row r="1649" ht="13.5">
      <c r="D1649" s="310"/>
    </row>
    <row r="1650" ht="13.5">
      <c r="D1650" s="310"/>
    </row>
    <row r="1651" ht="13.5">
      <c r="D1651" s="310"/>
    </row>
    <row r="1652" ht="13.5">
      <c r="D1652" s="310"/>
    </row>
    <row r="1653" ht="13.5">
      <c r="D1653" s="310"/>
    </row>
    <row r="1654" ht="13.5">
      <c r="D1654" s="310"/>
    </row>
    <row r="1655" ht="13.5">
      <c r="D1655" s="310"/>
    </row>
    <row r="1656" ht="13.5">
      <c r="D1656" s="310"/>
    </row>
    <row r="1657" ht="13.5">
      <c r="D1657" s="310"/>
    </row>
    <row r="1658" ht="13.5">
      <c r="D1658" s="310"/>
    </row>
    <row r="1659" ht="13.5">
      <c r="D1659" s="310"/>
    </row>
    <row r="1660" ht="13.5">
      <c r="D1660" s="310"/>
    </row>
    <row r="1661" ht="13.5">
      <c r="D1661" s="310"/>
    </row>
    <row r="1662" ht="13.5">
      <c r="D1662" s="310"/>
    </row>
    <row r="1663" ht="13.5">
      <c r="D1663" s="310"/>
    </row>
    <row r="1664" ht="13.5">
      <c r="D1664" s="310"/>
    </row>
    <row r="1665" ht="13.5">
      <c r="D1665" s="310"/>
    </row>
    <row r="1666" ht="13.5">
      <c r="D1666" s="310"/>
    </row>
    <row r="1667" ht="13.5">
      <c r="D1667" s="310"/>
    </row>
    <row r="1668" ht="13.5">
      <c r="D1668" s="310"/>
    </row>
    <row r="1669" ht="13.5">
      <c r="D1669" s="310"/>
    </row>
    <row r="1670" ht="13.5">
      <c r="D1670" s="310"/>
    </row>
    <row r="1671" ht="13.5">
      <c r="D1671" s="310"/>
    </row>
    <row r="1672" ht="13.5">
      <c r="D1672" s="310"/>
    </row>
    <row r="1673" ht="13.5">
      <c r="D1673" s="310"/>
    </row>
    <row r="1674" ht="13.5">
      <c r="D1674" s="310"/>
    </row>
    <row r="1675" ht="13.5">
      <c r="D1675" s="310"/>
    </row>
    <row r="1676" ht="13.5">
      <c r="D1676" s="310"/>
    </row>
    <row r="1677" ht="13.5">
      <c r="D1677" s="310"/>
    </row>
    <row r="1678" ht="13.5">
      <c r="D1678" s="310"/>
    </row>
    <row r="1679" ht="13.5">
      <c r="D1679" s="310"/>
    </row>
    <row r="1680" ht="13.5">
      <c r="D1680" s="310"/>
    </row>
    <row r="1681" ht="13.5">
      <c r="D1681" s="310"/>
    </row>
    <row r="1682" ht="13.5">
      <c r="D1682" s="310"/>
    </row>
    <row r="1683" ht="13.5">
      <c r="D1683" s="310"/>
    </row>
    <row r="1684" ht="13.5">
      <c r="D1684" s="310"/>
    </row>
    <row r="1685" ht="13.5">
      <c r="D1685" s="310"/>
    </row>
    <row r="1686" ht="13.5">
      <c r="D1686" s="310"/>
    </row>
    <row r="1687" ht="13.5">
      <c r="D1687" s="310"/>
    </row>
    <row r="1688" ht="13.5">
      <c r="D1688" s="310"/>
    </row>
    <row r="1689" ht="13.5">
      <c r="D1689" s="310"/>
    </row>
    <row r="1690" ht="13.5">
      <c r="D1690" s="310"/>
    </row>
    <row r="1691" ht="13.5">
      <c r="D1691" s="310"/>
    </row>
    <row r="1692" ht="13.5">
      <c r="D1692" s="310"/>
    </row>
    <row r="1693" ht="13.5">
      <c r="D1693" s="310"/>
    </row>
    <row r="1694" ht="13.5">
      <c r="D1694" s="310"/>
    </row>
    <row r="1695" ht="13.5">
      <c r="D1695" s="310"/>
    </row>
    <row r="1696" ht="13.5">
      <c r="D1696" s="310"/>
    </row>
    <row r="1697" ht="13.5">
      <c r="D1697" s="310"/>
    </row>
    <row r="1698" ht="13.5">
      <c r="D1698" s="310"/>
    </row>
    <row r="1699" ht="13.5">
      <c r="D1699" s="310"/>
    </row>
    <row r="1700" ht="13.5">
      <c r="D1700" s="310"/>
    </row>
    <row r="1701" ht="13.5">
      <c r="D1701" s="310"/>
    </row>
    <row r="1702" ht="13.5">
      <c r="D1702" s="310"/>
    </row>
    <row r="1703" ht="13.5">
      <c r="D1703" s="310"/>
    </row>
    <row r="1704" ht="13.5">
      <c r="D1704" s="310"/>
    </row>
    <row r="1705" ht="13.5">
      <c r="D1705" s="310"/>
    </row>
    <row r="1706" ht="13.5">
      <c r="D1706" s="310"/>
    </row>
    <row r="1707" ht="13.5">
      <c r="D1707" s="310"/>
    </row>
    <row r="1708" ht="13.5">
      <c r="D1708" s="310"/>
    </row>
    <row r="1709" ht="13.5">
      <c r="D1709" s="310"/>
    </row>
    <row r="1710" ht="13.5">
      <c r="D1710" s="310"/>
    </row>
    <row r="1711" ht="13.5">
      <c r="D1711" s="310"/>
    </row>
    <row r="1712" ht="13.5">
      <c r="D1712" s="310"/>
    </row>
    <row r="1713" ht="13.5">
      <c r="D1713" s="310"/>
    </row>
    <row r="1714" ht="13.5">
      <c r="D1714" s="310"/>
    </row>
    <row r="1715" ht="13.5">
      <c r="D1715" s="310"/>
    </row>
    <row r="1716" ht="13.5">
      <c r="D1716" s="310"/>
    </row>
    <row r="1717" ht="13.5">
      <c r="D1717" s="310"/>
    </row>
    <row r="1718" ht="13.5">
      <c r="D1718" s="310"/>
    </row>
    <row r="1719" ht="13.5">
      <c r="D1719" s="310"/>
    </row>
    <row r="1720" ht="13.5">
      <c r="D1720" s="310"/>
    </row>
    <row r="1721" ht="13.5">
      <c r="D1721" s="310"/>
    </row>
    <row r="1722" ht="13.5">
      <c r="D1722" s="310"/>
    </row>
    <row r="1723" ht="13.5">
      <c r="D1723" s="310"/>
    </row>
    <row r="1724" ht="13.5">
      <c r="D1724" s="310"/>
    </row>
    <row r="1725" ht="13.5">
      <c r="D1725" s="310"/>
    </row>
    <row r="1726" ht="13.5">
      <c r="D1726" s="310"/>
    </row>
    <row r="1727" ht="13.5">
      <c r="D1727" s="310"/>
    </row>
    <row r="1728" ht="13.5">
      <c r="D1728" s="310"/>
    </row>
    <row r="1729" ht="13.5">
      <c r="D1729" s="310"/>
    </row>
    <row r="1730" ht="13.5">
      <c r="D1730" s="310"/>
    </row>
    <row r="1731" ht="13.5">
      <c r="D1731" s="310"/>
    </row>
    <row r="1732" ht="13.5">
      <c r="D1732" s="310"/>
    </row>
    <row r="1733" ht="13.5">
      <c r="D1733" s="310"/>
    </row>
    <row r="1734" ht="13.5">
      <c r="D1734" s="310"/>
    </row>
    <row r="1735" ht="13.5">
      <c r="D1735" s="310"/>
    </row>
    <row r="1736" ht="13.5">
      <c r="D1736" s="310"/>
    </row>
    <row r="1737" ht="13.5">
      <c r="D1737" s="310"/>
    </row>
    <row r="1738" ht="13.5">
      <c r="D1738" s="310"/>
    </row>
    <row r="1739" ht="13.5">
      <c r="D1739" s="310"/>
    </row>
    <row r="1740" ht="13.5">
      <c r="D1740" s="310"/>
    </row>
    <row r="1741" ht="13.5">
      <c r="D1741" s="310"/>
    </row>
    <row r="1742" ht="13.5">
      <c r="D1742" s="310"/>
    </row>
    <row r="1743" ht="13.5">
      <c r="D1743" s="310"/>
    </row>
    <row r="1744" ht="13.5">
      <c r="D1744" s="310"/>
    </row>
    <row r="1745" ht="13.5">
      <c r="D1745" s="310"/>
    </row>
    <row r="1746" ht="13.5">
      <c r="D1746" s="310"/>
    </row>
    <row r="1747" ht="13.5">
      <c r="D1747" s="310"/>
    </row>
    <row r="1748" ht="13.5">
      <c r="D1748" s="310"/>
    </row>
    <row r="1749" ht="13.5">
      <c r="D1749" s="310"/>
    </row>
    <row r="1750" ht="13.5">
      <c r="D1750" s="310"/>
    </row>
    <row r="1751" ht="13.5">
      <c r="D1751" s="310"/>
    </row>
    <row r="1752" ht="13.5">
      <c r="D1752" s="310"/>
    </row>
    <row r="1753" ht="13.5">
      <c r="D1753" s="310"/>
    </row>
    <row r="1754" ht="13.5">
      <c r="D1754" s="310"/>
    </row>
    <row r="1755" ht="13.5">
      <c r="D1755" s="310"/>
    </row>
    <row r="1756" ht="13.5">
      <c r="D1756" s="310"/>
    </row>
    <row r="1757" ht="13.5">
      <c r="D1757" s="310"/>
    </row>
    <row r="1758" ht="13.5">
      <c r="D1758" s="310"/>
    </row>
    <row r="1759" ht="13.5">
      <c r="D1759" s="310"/>
    </row>
    <row r="1760" ht="13.5">
      <c r="D1760" s="310"/>
    </row>
    <row r="1761" ht="13.5">
      <c r="D1761" s="310"/>
    </row>
    <row r="1762" ht="13.5">
      <c r="D1762" s="310"/>
    </row>
    <row r="1763" ht="13.5">
      <c r="D1763" s="310"/>
    </row>
    <row r="1764" ht="13.5">
      <c r="D1764" s="310"/>
    </row>
    <row r="1765" ht="13.5">
      <c r="D1765" s="310"/>
    </row>
    <row r="1766" ht="13.5">
      <c r="D1766" s="310"/>
    </row>
    <row r="1767" ht="13.5">
      <c r="D1767" s="310"/>
    </row>
    <row r="1768" ht="13.5">
      <c r="D1768" s="310"/>
    </row>
    <row r="1769" ht="13.5">
      <c r="D1769" s="310"/>
    </row>
    <row r="1770" ht="13.5">
      <c r="D1770" s="310"/>
    </row>
    <row r="1771" ht="13.5">
      <c r="D1771" s="310"/>
    </row>
    <row r="1772" ht="13.5">
      <c r="D1772" s="310"/>
    </row>
    <row r="1773" ht="13.5">
      <c r="D1773" s="310"/>
    </row>
    <row r="1774" ht="13.5">
      <c r="D1774" s="310"/>
    </row>
    <row r="1775" ht="13.5">
      <c r="D1775" s="310"/>
    </row>
    <row r="1776" ht="13.5">
      <c r="D1776" s="310"/>
    </row>
    <row r="1777" ht="13.5">
      <c r="D1777" s="310"/>
    </row>
    <row r="1778" ht="13.5">
      <c r="D1778" s="310"/>
    </row>
    <row r="1779" ht="13.5">
      <c r="D1779" s="310"/>
    </row>
    <row r="1780" ht="13.5">
      <c r="D1780" s="310"/>
    </row>
    <row r="1781" ht="13.5">
      <c r="D1781" s="310"/>
    </row>
    <row r="1782" ht="13.5">
      <c r="D1782" s="310"/>
    </row>
    <row r="1783" ht="13.5">
      <c r="D1783" s="310"/>
    </row>
    <row r="1784" ht="13.5">
      <c r="D1784" s="310"/>
    </row>
    <row r="1785" ht="13.5">
      <c r="D1785" s="310"/>
    </row>
    <row r="1786" ht="13.5">
      <c r="D1786" s="310"/>
    </row>
    <row r="1787" ht="13.5">
      <c r="D1787" s="310"/>
    </row>
    <row r="1788" ht="13.5">
      <c r="D1788" s="310"/>
    </row>
    <row r="1789" ht="13.5">
      <c r="D1789" s="310"/>
    </row>
    <row r="1790" ht="13.5">
      <c r="D1790" s="310"/>
    </row>
    <row r="1791" ht="13.5">
      <c r="D1791" s="310"/>
    </row>
    <row r="1792" ht="13.5">
      <c r="D1792" s="310"/>
    </row>
    <row r="1793" ht="13.5">
      <c r="D1793" s="310"/>
    </row>
    <row r="1794" ht="13.5">
      <c r="D1794" s="310"/>
    </row>
    <row r="1795" ht="13.5">
      <c r="D1795" s="310"/>
    </row>
    <row r="1796" ht="13.5">
      <c r="D1796" s="310"/>
    </row>
    <row r="1797" ht="13.5">
      <c r="D1797" s="310"/>
    </row>
    <row r="1798" ht="13.5">
      <c r="D1798" s="310"/>
    </row>
    <row r="1799" ht="13.5">
      <c r="D1799" s="310"/>
    </row>
    <row r="1800" ht="13.5">
      <c r="D1800" s="310"/>
    </row>
    <row r="1801" ht="13.5">
      <c r="D1801" s="310"/>
    </row>
    <row r="1802" ht="13.5">
      <c r="D1802" s="310"/>
    </row>
    <row r="1803" ht="13.5">
      <c r="D1803" s="310"/>
    </row>
    <row r="1804" ht="13.5">
      <c r="D1804" s="310"/>
    </row>
    <row r="1805" ht="13.5">
      <c r="D1805" s="310"/>
    </row>
    <row r="1806" ht="13.5">
      <c r="D1806" s="310"/>
    </row>
    <row r="1807" ht="13.5">
      <c r="D1807" s="310"/>
    </row>
    <row r="1808" ht="13.5">
      <c r="D1808" s="310"/>
    </row>
    <row r="1809" ht="13.5">
      <c r="D1809" s="310"/>
    </row>
    <row r="1810" ht="13.5">
      <c r="D1810" s="310"/>
    </row>
    <row r="1811" ht="13.5">
      <c r="D1811" s="310"/>
    </row>
    <row r="1812" ht="13.5">
      <c r="D1812" s="310"/>
    </row>
    <row r="1813" ht="13.5">
      <c r="D1813" s="310"/>
    </row>
    <row r="1814" ht="13.5">
      <c r="D1814" s="310"/>
    </row>
    <row r="1815" ht="13.5">
      <c r="D1815" s="310"/>
    </row>
    <row r="1816" ht="13.5">
      <c r="D1816" s="310"/>
    </row>
    <row r="1817" ht="13.5">
      <c r="D1817" s="310"/>
    </row>
    <row r="1818" ht="13.5">
      <c r="D1818" s="310"/>
    </row>
    <row r="1819" ht="13.5">
      <c r="D1819" s="310"/>
    </row>
    <row r="1820" ht="13.5">
      <c r="D1820" s="310"/>
    </row>
    <row r="1821" ht="13.5">
      <c r="D1821" s="310"/>
    </row>
    <row r="1822" ht="13.5">
      <c r="D1822" s="310"/>
    </row>
    <row r="1823" ht="13.5">
      <c r="D1823" s="310"/>
    </row>
    <row r="1824" ht="13.5">
      <c r="D1824" s="310"/>
    </row>
    <row r="1825" ht="13.5">
      <c r="D1825" s="310"/>
    </row>
    <row r="1826" ht="13.5">
      <c r="D1826" s="310"/>
    </row>
    <row r="1827" ht="13.5">
      <c r="D1827" s="310"/>
    </row>
    <row r="1828" ht="13.5">
      <c r="D1828" s="310"/>
    </row>
    <row r="1829" ht="13.5">
      <c r="D1829" s="310"/>
    </row>
    <row r="1830" ht="13.5">
      <c r="D1830" s="310"/>
    </row>
    <row r="1831" ht="13.5">
      <c r="D1831" s="310"/>
    </row>
    <row r="1832" ht="13.5">
      <c r="D1832" s="310"/>
    </row>
    <row r="1833" ht="13.5">
      <c r="D1833" s="310"/>
    </row>
    <row r="1834" ht="13.5">
      <c r="D1834" s="310"/>
    </row>
    <row r="1835" ht="13.5">
      <c r="D1835" s="310"/>
    </row>
    <row r="1836" ht="13.5">
      <c r="D1836" s="310"/>
    </row>
    <row r="1837" ht="13.5">
      <c r="D1837" s="310"/>
    </row>
    <row r="1838" ht="13.5">
      <c r="D1838" s="310"/>
    </row>
    <row r="1839" ht="13.5">
      <c r="D1839" s="310"/>
    </row>
    <row r="1840" ht="13.5">
      <c r="D1840" s="310"/>
    </row>
    <row r="1841" ht="13.5">
      <c r="D1841" s="310"/>
    </row>
    <row r="1842" ht="13.5">
      <c r="D1842" s="310"/>
    </row>
    <row r="1843" ht="13.5">
      <c r="D1843" s="310"/>
    </row>
    <row r="1844" ht="13.5">
      <c r="D1844" s="310"/>
    </row>
    <row r="1845" ht="13.5">
      <c r="D1845" s="310"/>
    </row>
    <row r="1846" ht="13.5">
      <c r="D1846" s="310"/>
    </row>
    <row r="1847" ht="13.5">
      <c r="D1847" s="310"/>
    </row>
    <row r="1848" ht="13.5">
      <c r="D1848" s="310"/>
    </row>
    <row r="1849" ht="13.5">
      <c r="D1849" s="310"/>
    </row>
    <row r="1850" ht="13.5">
      <c r="D1850" s="310"/>
    </row>
    <row r="1851" ht="13.5">
      <c r="D1851" s="310"/>
    </row>
    <row r="1852" ht="13.5">
      <c r="D1852" s="310"/>
    </row>
    <row r="1853" ht="13.5">
      <c r="D1853" s="310"/>
    </row>
    <row r="1854" ht="13.5">
      <c r="D1854" s="310"/>
    </row>
    <row r="1855" ht="13.5">
      <c r="D1855" s="310"/>
    </row>
    <row r="1856" ht="13.5">
      <c r="D1856" s="310"/>
    </row>
    <row r="1857" ht="13.5">
      <c r="D1857" s="310"/>
    </row>
    <row r="1858" ht="13.5">
      <c r="D1858" s="310"/>
    </row>
    <row r="1859" ht="13.5">
      <c r="D1859" s="310"/>
    </row>
    <row r="1860" ht="13.5">
      <c r="D1860" s="310"/>
    </row>
    <row r="1861" ht="13.5">
      <c r="D1861" s="310"/>
    </row>
    <row r="1862" ht="13.5">
      <c r="D1862" s="310"/>
    </row>
    <row r="1863" ht="13.5">
      <c r="D1863" s="310"/>
    </row>
    <row r="1864" ht="13.5">
      <c r="D1864" s="310"/>
    </row>
    <row r="1865" ht="13.5">
      <c r="D1865" s="310"/>
    </row>
    <row r="1866" ht="13.5">
      <c r="D1866" s="310"/>
    </row>
    <row r="1867" ht="13.5">
      <c r="D1867" s="310"/>
    </row>
    <row r="1868" ht="13.5">
      <c r="D1868" s="310"/>
    </row>
    <row r="1869" ht="13.5">
      <c r="D1869" s="310"/>
    </row>
    <row r="1870" ht="13.5">
      <c r="D1870" s="310"/>
    </row>
    <row r="1871" ht="13.5">
      <c r="D1871" s="310"/>
    </row>
    <row r="1872" ht="13.5">
      <c r="D1872" s="310"/>
    </row>
    <row r="1873" ht="13.5">
      <c r="D1873" s="310"/>
    </row>
    <row r="1874" ht="13.5">
      <c r="D1874" s="310"/>
    </row>
    <row r="1875" ht="13.5">
      <c r="D1875" s="310"/>
    </row>
    <row r="1876" ht="13.5">
      <c r="D1876" s="310"/>
    </row>
    <row r="1877" ht="13.5">
      <c r="D1877" s="310"/>
    </row>
    <row r="1878" ht="13.5">
      <c r="D1878" s="310"/>
    </row>
    <row r="1879" ht="13.5">
      <c r="D1879" s="310"/>
    </row>
    <row r="1880" ht="13.5">
      <c r="D1880" s="310"/>
    </row>
    <row r="1881" ht="13.5">
      <c r="D1881" s="310"/>
    </row>
    <row r="1882" ht="13.5">
      <c r="D1882" s="310"/>
    </row>
    <row r="1883" ht="13.5">
      <c r="D1883" s="310"/>
    </row>
    <row r="1884" ht="13.5">
      <c r="D1884" s="310"/>
    </row>
    <row r="1885" ht="13.5">
      <c r="D1885" s="310"/>
    </row>
    <row r="1886" ht="13.5">
      <c r="D1886" s="310"/>
    </row>
    <row r="1887" ht="13.5">
      <c r="D1887" s="310"/>
    </row>
    <row r="1888" ht="13.5">
      <c r="D1888" s="310"/>
    </row>
    <row r="1889" ht="13.5">
      <c r="D1889" s="310"/>
    </row>
    <row r="1890" ht="13.5">
      <c r="D1890" s="310"/>
    </row>
    <row r="1891" ht="13.5">
      <c r="D1891" s="310"/>
    </row>
    <row r="1892" ht="13.5">
      <c r="D1892" s="310"/>
    </row>
    <row r="1893" ht="13.5">
      <c r="D1893" s="310"/>
    </row>
    <row r="1894" ht="13.5">
      <c r="D1894" s="310"/>
    </row>
    <row r="1895" ht="13.5">
      <c r="D1895" s="310"/>
    </row>
    <row r="1896" ht="13.5">
      <c r="D1896" s="310"/>
    </row>
    <row r="1897" ht="13.5">
      <c r="D1897" s="310"/>
    </row>
    <row r="1898" ht="13.5">
      <c r="D1898" s="310"/>
    </row>
    <row r="1899" ht="13.5">
      <c r="D1899" s="310"/>
    </row>
    <row r="1900" ht="13.5">
      <c r="D1900" s="310"/>
    </row>
    <row r="1901" ht="13.5">
      <c r="D1901" s="310"/>
    </row>
    <row r="1902" ht="13.5">
      <c r="D1902" s="310"/>
    </row>
    <row r="1903" ht="13.5">
      <c r="D1903" s="310"/>
    </row>
    <row r="1904" ht="13.5">
      <c r="D1904" s="310"/>
    </row>
    <row r="1905" ht="13.5">
      <c r="D1905" s="310"/>
    </row>
    <row r="1906" ht="13.5">
      <c r="D1906" s="310"/>
    </row>
    <row r="1907" ht="13.5">
      <c r="D1907" s="310"/>
    </row>
    <row r="1908" ht="13.5">
      <c r="D1908" s="310"/>
    </row>
    <row r="1909" ht="13.5">
      <c r="D1909" s="310"/>
    </row>
    <row r="1910" ht="13.5">
      <c r="D1910" s="310"/>
    </row>
    <row r="1911" ht="13.5">
      <c r="D1911" s="310"/>
    </row>
    <row r="1912" ht="13.5">
      <c r="D1912" s="310"/>
    </row>
    <row r="1913" ht="13.5">
      <c r="D1913" s="310"/>
    </row>
    <row r="1914" ht="13.5">
      <c r="D1914" s="310"/>
    </row>
    <row r="1915" ht="13.5">
      <c r="D1915" s="310"/>
    </row>
    <row r="1916" ht="13.5">
      <c r="D1916" s="310"/>
    </row>
    <row r="1917" ht="13.5">
      <c r="D1917" s="310"/>
    </row>
    <row r="1918" ht="13.5">
      <c r="D1918" s="310"/>
    </row>
    <row r="1919" ht="13.5">
      <c r="D1919" s="310"/>
    </row>
    <row r="1920" ht="13.5">
      <c r="D1920" s="310"/>
    </row>
    <row r="1921" ht="13.5">
      <c r="D1921" s="310"/>
    </row>
    <row r="1922" ht="13.5">
      <c r="D1922" s="310"/>
    </row>
    <row r="1923" ht="13.5">
      <c r="D1923" s="310"/>
    </row>
    <row r="1924" ht="13.5">
      <c r="D1924" s="310"/>
    </row>
    <row r="1925" ht="13.5">
      <c r="D1925" s="310"/>
    </row>
    <row r="1926" ht="13.5">
      <c r="D1926" s="310"/>
    </row>
    <row r="1927" ht="13.5">
      <c r="D1927" s="310"/>
    </row>
    <row r="1928" ht="13.5">
      <c r="D1928" s="310"/>
    </row>
    <row r="1929" ht="13.5">
      <c r="D1929" s="310"/>
    </row>
    <row r="1930" ht="13.5">
      <c r="D1930" s="310"/>
    </row>
    <row r="1931" ht="13.5">
      <c r="D1931" s="310"/>
    </row>
    <row r="1932" ht="13.5">
      <c r="D1932" s="310"/>
    </row>
    <row r="1933" ht="13.5">
      <c r="D1933" s="310"/>
    </row>
    <row r="1934" ht="13.5">
      <c r="D1934" s="310"/>
    </row>
    <row r="1935" ht="13.5">
      <c r="D1935" s="310"/>
    </row>
    <row r="1936" ht="13.5">
      <c r="D1936" s="310"/>
    </row>
    <row r="1937" ht="13.5">
      <c r="D1937" s="310"/>
    </row>
    <row r="1938" ht="13.5">
      <c r="D1938" s="310"/>
    </row>
    <row r="1939" ht="13.5">
      <c r="D1939" s="310"/>
    </row>
    <row r="1940" ht="13.5">
      <c r="D1940" s="310"/>
    </row>
    <row r="1941" ht="13.5">
      <c r="D1941" s="310"/>
    </row>
    <row r="1942" ht="13.5">
      <c r="D1942" s="310"/>
    </row>
    <row r="1943" ht="13.5">
      <c r="D1943" s="310"/>
    </row>
    <row r="1944" ht="13.5">
      <c r="D1944" s="310"/>
    </row>
    <row r="1945" ht="13.5">
      <c r="D1945" s="310"/>
    </row>
    <row r="1946" ht="13.5">
      <c r="D1946" s="310"/>
    </row>
    <row r="1947" ht="13.5">
      <c r="D1947" s="310"/>
    </row>
    <row r="1948" ht="13.5">
      <c r="D1948" s="310"/>
    </row>
    <row r="1949" ht="13.5">
      <c r="D1949" s="310"/>
    </row>
    <row r="1950" ht="13.5">
      <c r="D1950" s="310"/>
    </row>
    <row r="1951" ht="13.5">
      <c r="D1951" s="310"/>
    </row>
    <row r="1952" ht="13.5">
      <c r="D1952" s="310"/>
    </row>
    <row r="1953" ht="13.5">
      <c r="D1953" s="310"/>
    </row>
    <row r="1954" ht="13.5">
      <c r="D1954" s="310"/>
    </row>
    <row r="1955" ht="13.5">
      <c r="D1955" s="310"/>
    </row>
    <row r="1956" ht="13.5">
      <c r="D1956" s="310"/>
    </row>
    <row r="1957" ht="13.5">
      <c r="D1957" s="310"/>
    </row>
    <row r="1958" ht="13.5">
      <c r="D1958" s="310"/>
    </row>
    <row r="1959" ht="13.5">
      <c r="D1959" s="310"/>
    </row>
    <row r="1960" ht="13.5">
      <c r="D1960" s="310"/>
    </row>
    <row r="1961" ht="13.5">
      <c r="D1961" s="310"/>
    </row>
    <row r="1962" ht="13.5">
      <c r="D1962" s="310"/>
    </row>
    <row r="1963" ht="13.5">
      <c r="D1963" s="310"/>
    </row>
    <row r="1964" ht="13.5">
      <c r="D1964" s="310"/>
    </row>
    <row r="1965" ht="13.5">
      <c r="D1965" s="310"/>
    </row>
    <row r="1966" ht="13.5">
      <c r="D1966" s="310"/>
    </row>
    <row r="1967" ht="13.5">
      <c r="D1967" s="310"/>
    </row>
    <row r="1968" ht="13.5">
      <c r="D1968" s="310"/>
    </row>
    <row r="1969" ht="13.5">
      <c r="D1969" s="310"/>
    </row>
    <row r="1970" ht="13.5">
      <c r="D1970" s="310"/>
    </row>
    <row r="1971" ht="13.5">
      <c r="D1971" s="310"/>
    </row>
    <row r="1972" ht="13.5">
      <c r="D1972" s="310"/>
    </row>
    <row r="1973" ht="13.5">
      <c r="D1973" s="310"/>
    </row>
    <row r="1974" ht="13.5">
      <c r="D1974" s="310"/>
    </row>
    <row r="1975" ht="13.5">
      <c r="D1975" s="310"/>
    </row>
    <row r="1976" ht="13.5">
      <c r="D1976" s="310"/>
    </row>
    <row r="1977" ht="13.5">
      <c r="D1977" s="310"/>
    </row>
    <row r="1978" ht="13.5">
      <c r="D1978" s="310"/>
    </row>
    <row r="1979" ht="13.5">
      <c r="D1979" s="310"/>
    </row>
    <row r="1980" ht="13.5">
      <c r="D1980" s="310"/>
    </row>
    <row r="1981" ht="13.5">
      <c r="D1981" s="310"/>
    </row>
    <row r="1982" ht="13.5">
      <c r="D1982" s="310"/>
    </row>
    <row r="1983" ht="13.5">
      <c r="D1983" s="310"/>
    </row>
    <row r="1984" ht="13.5">
      <c r="D1984" s="310"/>
    </row>
    <row r="1985" ht="13.5">
      <c r="D1985" s="310"/>
    </row>
    <row r="1986" ht="13.5">
      <c r="D1986" s="310"/>
    </row>
    <row r="1987" ht="13.5">
      <c r="D1987" s="310"/>
    </row>
    <row r="1988" ht="13.5">
      <c r="D1988" s="310"/>
    </row>
    <row r="1989" ht="13.5">
      <c r="D1989" s="310"/>
    </row>
    <row r="1990" ht="13.5">
      <c r="D1990" s="310"/>
    </row>
    <row r="1991" ht="13.5">
      <c r="D1991" s="310"/>
    </row>
    <row r="1992" ht="13.5">
      <c r="D1992" s="310"/>
    </row>
    <row r="1993" ht="13.5">
      <c r="D1993" s="310"/>
    </row>
    <row r="1994" ht="13.5">
      <c r="D1994" s="310"/>
    </row>
    <row r="1995" ht="13.5">
      <c r="D1995" s="310"/>
    </row>
    <row r="1996" ht="13.5">
      <c r="D1996" s="310"/>
    </row>
    <row r="1997" ht="13.5">
      <c r="D1997" s="310"/>
    </row>
    <row r="1998" ht="13.5">
      <c r="D1998" s="310"/>
    </row>
    <row r="1999" ht="13.5">
      <c r="D1999" s="310"/>
    </row>
    <row r="2000" ht="13.5">
      <c r="D2000" s="310"/>
    </row>
    <row r="2001" ht="13.5">
      <c r="D2001" s="310"/>
    </row>
    <row r="2002" ht="13.5">
      <c r="D2002" s="310"/>
    </row>
    <row r="2003" ht="13.5">
      <c r="D2003" s="310"/>
    </row>
    <row r="2004" ht="13.5">
      <c r="D2004" s="310"/>
    </row>
    <row r="2005" ht="13.5">
      <c r="D2005" s="310"/>
    </row>
    <row r="2006" ht="13.5">
      <c r="D2006" s="310"/>
    </row>
    <row r="2007" ht="13.5">
      <c r="D2007" s="310"/>
    </row>
    <row r="2008" ht="13.5">
      <c r="D2008" s="310"/>
    </row>
    <row r="2009" ht="13.5">
      <c r="D2009" s="310"/>
    </row>
    <row r="2010" ht="13.5">
      <c r="D2010" s="310"/>
    </row>
    <row r="2011" ht="13.5">
      <c r="D2011" s="310"/>
    </row>
    <row r="2012" ht="13.5">
      <c r="D2012" s="310"/>
    </row>
    <row r="2013" ht="13.5">
      <c r="D2013" s="310"/>
    </row>
    <row r="2014" ht="13.5">
      <c r="D2014" s="310"/>
    </row>
    <row r="2015" ht="13.5">
      <c r="D2015" s="310"/>
    </row>
    <row r="2016" ht="13.5">
      <c r="D2016" s="310"/>
    </row>
    <row r="2017" ht="13.5">
      <c r="D2017" s="310"/>
    </row>
    <row r="2018" ht="13.5">
      <c r="D2018" s="310"/>
    </row>
    <row r="2019" ht="13.5">
      <c r="D2019" s="310"/>
    </row>
    <row r="2020" ht="13.5">
      <c r="D2020" s="310"/>
    </row>
    <row r="2021" ht="13.5">
      <c r="D2021" s="310"/>
    </row>
    <row r="2022" ht="13.5">
      <c r="D2022" s="310"/>
    </row>
    <row r="2023" ht="13.5">
      <c r="D2023" s="310"/>
    </row>
    <row r="2024" ht="13.5">
      <c r="D2024" s="310"/>
    </row>
    <row r="2025" ht="13.5">
      <c r="D2025" s="310"/>
    </row>
    <row r="2026" ht="13.5">
      <c r="D2026" s="310"/>
    </row>
    <row r="2027" ht="13.5">
      <c r="D2027" s="310"/>
    </row>
    <row r="2028" ht="13.5">
      <c r="D2028" s="310"/>
    </row>
    <row r="2029" ht="13.5">
      <c r="D2029" s="310"/>
    </row>
    <row r="2030" ht="13.5">
      <c r="D2030" s="310"/>
    </row>
    <row r="2031" ht="13.5">
      <c r="D2031" s="310"/>
    </row>
    <row r="2032" ht="13.5">
      <c r="D2032" s="310"/>
    </row>
    <row r="2033" ht="13.5">
      <c r="D2033" s="310"/>
    </row>
    <row r="2034" ht="13.5">
      <c r="D2034" s="310"/>
    </row>
    <row r="2035" ht="13.5">
      <c r="D2035" s="310"/>
    </row>
    <row r="2036" ht="13.5">
      <c r="D2036" s="310"/>
    </row>
    <row r="2037" ht="13.5">
      <c r="D2037" s="310"/>
    </row>
    <row r="2038" ht="13.5">
      <c r="D2038" s="310"/>
    </row>
    <row r="2039" ht="13.5">
      <c r="D2039" s="310"/>
    </row>
    <row r="2040" ht="13.5">
      <c r="D2040" s="310"/>
    </row>
    <row r="2041" ht="13.5">
      <c r="D2041" s="310"/>
    </row>
    <row r="2042" ht="13.5">
      <c r="D2042" s="310"/>
    </row>
    <row r="2043" ht="13.5">
      <c r="D2043" s="310"/>
    </row>
    <row r="2044" ht="13.5">
      <c r="D2044" s="310"/>
    </row>
    <row r="2045" ht="13.5">
      <c r="D2045" s="310"/>
    </row>
    <row r="2046" ht="13.5">
      <c r="D2046" s="310"/>
    </row>
    <row r="2047" ht="13.5">
      <c r="D2047" s="310"/>
    </row>
    <row r="2048" ht="13.5">
      <c r="D2048" s="310"/>
    </row>
    <row r="2049" ht="13.5">
      <c r="D2049" s="310"/>
    </row>
    <row r="2050" ht="13.5">
      <c r="D2050" s="310"/>
    </row>
    <row r="2051" ht="13.5">
      <c r="D2051" s="310"/>
    </row>
    <row r="2052" ht="13.5">
      <c r="D2052" s="310"/>
    </row>
    <row r="2053" ht="13.5">
      <c r="D2053" s="310"/>
    </row>
    <row r="2054" ht="13.5">
      <c r="D2054" s="310"/>
    </row>
    <row r="2055" ht="13.5">
      <c r="D2055" s="310"/>
    </row>
    <row r="2056" ht="13.5">
      <c r="D2056" s="310"/>
    </row>
    <row r="2057" ht="13.5">
      <c r="D2057" s="310"/>
    </row>
    <row r="2058" ht="13.5">
      <c r="D2058" s="310"/>
    </row>
    <row r="2059" ht="13.5">
      <c r="D2059" s="310"/>
    </row>
    <row r="2060" ht="13.5">
      <c r="D2060" s="310"/>
    </row>
    <row r="2061" ht="13.5">
      <c r="D2061" s="310"/>
    </row>
    <row r="2062" ht="13.5">
      <c r="D2062" s="310"/>
    </row>
    <row r="2063" ht="13.5">
      <c r="D2063" s="310"/>
    </row>
    <row r="2064" ht="13.5">
      <c r="D2064" s="310"/>
    </row>
    <row r="2065" ht="13.5">
      <c r="D2065" s="310"/>
    </row>
    <row r="2066" ht="13.5">
      <c r="D2066" s="310"/>
    </row>
    <row r="2067" ht="13.5">
      <c r="D2067" s="310"/>
    </row>
    <row r="2068" ht="13.5">
      <c r="D2068" s="310"/>
    </row>
    <row r="2069" ht="13.5">
      <c r="D2069" s="310"/>
    </row>
    <row r="2070" ht="13.5">
      <c r="D2070" s="310"/>
    </row>
    <row r="2071" ht="13.5">
      <c r="D2071" s="310"/>
    </row>
    <row r="2072" ht="13.5">
      <c r="D2072" s="310"/>
    </row>
    <row r="2073" ht="13.5">
      <c r="D2073" s="310"/>
    </row>
    <row r="2074" ht="13.5">
      <c r="D2074" s="310"/>
    </row>
    <row r="2075" ht="13.5">
      <c r="D2075" s="310"/>
    </row>
    <row r="2076" ht="13.5">
      <c r="D2076" s="310"/>
    </row>
    <row r="2077" ht="13.5">
      <c r="D2077" s="310"/>
    </row>
    <row r="2078" ht="13.5">
      <c r="D2078" s="310"/>
    </row>
    <row r="2079" ht="13.5">
      <c r="D2079" s="310"/>
    </row>
    <row r="2080" ht="13.5">
      <c r="D2080" s="310"/>
    </row>
    <row r="2081" ht="13.5">
      <c r="D2081" s="310"/>
    </row>
    <row r="2082" ht="13.5">
      <c r="D2082" s="310"/>
    </row>
    <row r="2083" ht="13.5">
      <c r="D2083" s="310"/>
    </row>
    <row r="2084" ht="13.5">
      <c r="D2084" s="310"/>
    </row>
    <row r="2085" ht="13.5">
      <c r="D2085" s="310"/>
    </row>
    <row r="2086" ht="13.5">
      <c r="D2086" s="310"/>
    </row>
    <row r="2087" ht="13.5">
      <c r="D2087" s="310"/>
    </row>
    <row r="2088" ht="13.5">
      <c r="D2088" s="310"/>
    </row>
    <row r="2089" ht="13.5">
      <c r="D2089" s="310"/>
    </row>
    <row r="2090" ht="13.5">
      <c r="D2090" s="310"/>
    </row>
    <row r="2091" ht="13.5">
      <c r="D2091" s="310"/>
    </row>
    <row r="2092" ht="13.5">
      <c r="D2092" s="310"/>
    </row>
    <row r="2093" ht="13.5">
      <c r="D2093" s="310"/>
    </row>
    <row r="2094" ht="13.5">
      <c r="D2094" s="310"/>
    </row>
    <row r="2095" ht="13.5">
      <c r="D2095" s="310"/>
    </row>
    <row r="2096" ht="13.5">
      <c r="D2096" s="310"/>
    </row>
    <row r="2097" ht="13.5">
      <c r="D2097" s="310"/>
    </row>
    <row r="2098" ht="13.5">
      <c r="D2098" s="310"/>
    </row>
    <row r="2099" ht="13.5">
      <c r="D2099" s="310"/>
    </row>
    <row r="2100" ht="13.5">
      <c r="D2100" s="310"/>
    </row>
    <row r="2101" ht="13.5">
      <c r="D2101" s="310"/>
    </row>
    <row r="2102" ht="13.5">
      <c r="D2102" s="310"/>
    </row>
    <row r="2103" ht="13.5">
      <c r="D2103" s="310"/>
    </row>
    <row r="2104" ht="13.5">
      <c r="D2104" s="310"/>
    </row>
    <row r="2105" ht="13.5">
      <c r="D2105" s="310"/>
    </row>
    <row r="2106" ht="13.5">
      <c r="D2106" s="310"/>
    </row>
    <row r="2107" ht="13.5">
      <c r="D2107" s="310"/>
    </row>
    <row r="2108" ht="13.5">
      <c r="D2108" s="310"/>
    </row>
    <row r="2109" ht="13.5">
      <c r="D2109" s="310"/>
    </row>
    <row r="2110" ht="13.5">
      <c r="D2110" s="310"/>
    </row>
    <row r="2111" ht="13.5">
      <c r="D2111" s="310"/>
    </row>
    <row r="2112" ht="13.5">
      <c r="D2112" s="310"/>
    </row>
    <row r="2113" ht="13.5">
      <c r="D2113" s="310"/>
    </row>
    <row r="2114" ht="13.5">
      <c r="D2114" s="310"/>
    </row>
    <row r="2115" ht="13.5">
      <c r="D2115" s="310"/>
    </row>
    <row r="2116" ht="13.5">
      <c r="D2116" s="310"/>
    </row>
    <row r="2117" ht="13.5">
      <c r="D2117" s="310"/>
    </row>
    <row r="2118" ht="13.5">
      <c r="D2118" s="310"/>
    </row>
    <row r="2119" ht="13.5">
      <c r="D2119" s="310"/>
    </row>
    <row r="2120" ht="13.5">
      <c r="D2120" s="310"/>
    </row>
    <row r="2121" ht="13.5">
      <c r="D2121" s="310"/>
    </row>
    <row r="2122" ht="13.5">
      <c r="D2122" s="310"/>
    </row>
    <row r="2123" ht="13.5">
      <c r="D2123" s="310"/>
    </row>
    <row r="2124" ht="13.5">
      <c r="D2124" s="310"/>
    </row>
    <row r="2125" ht="13.5">
      <c r="D2125" s="310"/>
    </row>
    <row r="2126" ht="13.5">
      <c r="D2126" s="310"/>
    </row>
    <row r="2127" ht="13.5">
      <c r="D2127" s="310"/>
    </row>
    <row r="2128" ht="13.5">
      <c r="D2128" s="310"/>
    </row>
    <row r="2129" ht="13.5">
      <c r="D2129" s="310"/>
    </row>
    <row r="2130" ht="13.5">
      <c r="D2130" s="310"/>
    </row>
    <row r="2131" ht="13.5">
      <c r="D2131" s="310"/>
    </row>
    <row r="2132" ht="13.5">
      <c r="D2132" s="310"/>
    </row>
    <row r="2133" ht="13.5">
      <c r="D2133" s="310"/>
    </row>
    <row r="2134" ht="13.5">
      <c r="D2134" s="310"/>
    </row>
    <row r="2135" ht="13.5">
      <c r="D2135" s="310"/>
    </row>
    <row r="2136" ht="13.5">
      <c r="D2136" s="310"/>
    </row>
    <row r="2137" ht="13.5">
      <c r="D2137" s="310"/>
    </row>
    <row r="2138" ht="13.5">
      <c r="D2138" s="310"/>
    </row>
    <row r="2139" ht="13.5">
      <c r="D2139" s="310"/>
    </row>
    <row r="2140" ht="13.5">
      <c r="D2140" s="310"/>
    </row>
    <row r="2141" ht="13.5">
      <c r="D2141" s="310"/>
    </row>
    <row r="2142" ht="13.5">
      <c r="D2142" s="310"/>
    </row>
    <row r="2143" ht="13.5">
      <c r="D2143" s="310"/>
    </row>
    <row r="2144" ht="13.5">
      <c r="D2144" s="310"/>
    </row>
    <row r="2145" ht="13.5">
      <c r="D2145" s="310"/>
    </row>
    <row r="2146" ht="13.5">
      <c r="D2146" s="310"/>
    </row>
    <row r="2147" ht="13.5">
      <c r="D2147" s="310"/>
    </row>
    <row r="2148" ht="13.5">
      <c r="D2148" s="310"/>
    </row>
    <row r="2149" ht="13.5">
      <c r="D2149" s="310"/>
    </row>
    <row r="2150" ht="13.5">
      <c r="D2150" s="310"/>
    </row>
    <row r="2151" ht="13.5">
      <c r="D2151" s="310"/>
    </row>
    <row r="2152" ht="13.5">
      <c r="D2152" s="310"/>
    </row>
    <row r="2153" ht="13.5">
      <c r="D2153" s="310"/>
    </row>
    <row r="2154" ht="13.5">
      <c r="D2154" s="310"/>
    </row>
    <row r="2155" ht="13.5">
      <c r="D2155" s="310"/>
    </row>
    <row r="2156" ht="13.5">
      <c r="D2156" s="310"/>
    </row>
    <row r="2157" ht="13.5">
      <c r="D2157" s="310"/>
    </row>
    <row r="2158" ht="13.5">
      <c r="D2158" s="310"/>
    </row>
    <row r="2159" ht="13.5">
      <c r="D2159" s="310"/>
    </row>
    <row r="2160" ht="13.5">
      <c r="D2160" s="310"/>
    </row>
    <row r="2161" ht="13.5">
      <c r="D2161" s="310"/>
    </row>
    <row r="2162" ht="13.5">
      <c r="D2162" s="310"/>
    </row>
    <row r="2163" ht="13.5">
      <c r="D2163" s="310"/>
    </row>
    <row r="2164" ht="13.5">
      <c r="D2164" s="310"/>
    </row>
    <row r="2165" ht="13.5">
      <c r="D2165" s="310"/>
    </row>
    <row r="2166" ht="13.5">
      <c r="D2166" s="310"/>
    </row>
    <row r="2167" ht="13.5">
      <c r="D2167" s="310"/>
    </row>
    <row r="2168" ht="13.5">
      <c r="D2168" s="310"/>
    </row>
    <row r="2169" ht="13.5">
      <c r="D2169" s="310"/>
    </row>
    <row r="2170" ht="13.5">
      <c r="D2170" s="310"/>
    </row>
    <row r="2171" ht="13.5">
      <c r="D2171" s="310"/>
    </row>
    <row r="2172" ht="13.5">
      <c r="D2172" s="310"/>
    </row>
    <row r="2173" ht="13.5">
      <c r="D2173" s="310"/>
    </row>
    <row r="2174" ht="13.5">
      <c r="D2174" s="310"/>
    </row>
    <row r="2175" ht="13.5">
      <c r="D2175" s="310"/>
    </row>
    <row r="2176" ht="13.5">
      <c r="D2176" s="310"/>
    </row>
    <row r="2177" ht="13.5">
      <c r="D2177" s="310"/>
    </row>
    <row r="2178" ht="13.5">
      <c r="D2178" s="310"/>
    </row>
    <row r="2179" ht="13.5">
      <c r="D2179" s="310"/>
    </row>
    <row r="2180" ht="13.5">
      <c r="D2180" s="310"/>
    </row>
    <row r="2181" ht="13.5">
      <c r="D2181" s="310"/>
    </row>
    <row r="2182" ht="13.5">
      <c r="D2182" s="310"/>
    </row>
    <row r="2183" ht="13.5">
      <c r="D2183" s="310"/>
    </row>
    <row r="2184" ht="13.5">
      <c r="D2184" s="310"/>
    </row>
    <row r="2185" ht="13.5">
      <c r="D2185" s="310"/>
    </row>
    <row r="2186" ht="13.5">
      <c r="D2186" s="310"/>
    </row>
    <row r="2187" ht="13.5">
      <c r="D2187" s="310"/>
    </row>
    <row r="2188" ht="13.5">
      <c r="D2188" s="310"/>
    </row>
    <row r="2189" ht="13.5">
      <c r="D2189" s="310"/>
    </row>
    <row r="2190" ht="13.5">
      <c r="D2190" s="310"/>
    </row>
    <row r="2191" ht="13.5">
      <c r="D2191" s="310"/>
    </row>
    <row r="2192" ht="13.5">
      <c r="D2192" s="310"/>
    </row>
    <row r="2193" ht="13.5">
      <c r="D2193" s="310"/>
    </row>
    <row r="2194" ht="13.5">
      <c r="D2194" s="310"/>
    </row>
    <row r="2195" ht="13.5">
      <c r="D2195" s="310"/>
    </row>
    <row r="2196" ht="13.5">
      <c r="D2196" s="310"/>
    </row>
    <row r="2197" ht="13.5">
      <c r="D2197" s="310"/>
    </row>
    <row r="2198" ht="13.5">
      <c r="D2198" s="310"/>
    </row>
    <row r="2199" ht="13.5">
      <c r="D2199" s="310"/>
    </row>
    <row r="2200" ht="13.5">
      <c r="D2200" s="310"/>
    </row>
    <row r="2201" ht="13.5">
      <c r="D2201" s="310"/>
    </row>
    <row r="2202" ht="13.5">
      <c r="D2202" s="310"/>
    </row>
    <row r="2203" ht="13.5">
      <c r="D2203" s="310"/>
    </row>
    <row r="2204" ht="13.5">
      <c r="D2204" s="310"/>
    </row>
    <row r="2205" ht="13.5">
      <c r="D2205" s="310"/>
    </row>
    <row r="2206" ht="13.5">
      <c r="D2206" s="310"/>
    </row>
    <row r="2207" ht="13.5">
      <c r="D2207" s="310"/>
    </row>
    <row r="2208" ht="13.5">
      <c r="D2208" s="310"/>
    </row>
    <row r="2209" ht="13.5">
      <c r="D2209" s="310"/>
    </row>
    <row r="2210" ht="13.5">
      <c r="D2210" s="310"/>
    </row>
    <row r="2211" ht="13.5">
      <c r="D2211" s="310"/>
    </row>
    <row r="2212" ht="13.5">
      <c r="D2212" s="310"/>
    </row>
    <row r="2213" ht="13.5">
      <c r="D2213" s="310"/>
    </row>
    <row r="2214" ht="13.5">
      <c r="D2214" s="310"/>
    </row>
    <row r="2215" ht="13.5">
      <c r="D2215" s="310"/>
    </row>
    <row r="2216" ht="13.5">
      <c r="D2216" s="310"/>
    </row>
    <row r="2217" ht="13.5">
      <c r="D2217" s="310"/>
    </row>
    <row r="2218" ht="13.5">
      <c r="D2218" s="310"/>
    </row>
    <row r="2219" ht="13.5">
      <c r="D2219" s="310"/>
    </row>
    <row r="2220" ht="13.5">
      <c r="D2220" s="310"/>
    </row>
    <row r="2221" ht="13.5">
      <c r="D2221" s="310"/>
    </row>
    <row r="2222" ht="13.5">
      <c r="D2222" s="310"/>
    </row>
    <row r="2223" ht="13.5">
      <c r="D2223" s="310"/>
    </row>
    <row r="2224" ht="13.5">
      <c r="D2224" s="310"/>
    </row>
    <row r="2225" ht="13.5">
      <c r="D2225" s="310"/>
    </row>
    <row r="2226" ht="13.5">
      <c r="D2226" s="310"/>
    </row>
    <row r="2227" ht="13.5">
      <c r="D2227" s="310"/>
    </row>
    <row r="2228" ht="13.5">
      <c r="D2228" s="310"/>
    </row>
    <row r="2229" ht="13.5">
      <c r="D2229" s="310"/>
    </row>
    <row r="2230" ht="13.5">
      <c r="D2230" s="310"/>
    </row>
    <row r="2231" ht="13.5">
      <c r="D2231" s="310"/>
    </row>
    <row r="2232" ht="13.5">
      <c r="D2232" s="310"/>
    </row>
    <row r="2233" ht="13.5">
      <c r="D2233" s="310"/>
    </row>
    <row r="2234" ht="13.5">
      <c r="D2234" s="310"/>
    </row>
    <row r="2235" ht="13.5">
      <c r="D2235" s="310"/>
    </row>
    <row r="2236" ht="13.5">
      <c r="D2236" s="310"/>
    </row>
    <row r="2237" ht="13.5">
      <c r="D2237" s="310"/>
    </row>
    <row r="2238" ht="13.5">
      <c r="D2238" s="310"/>
    </row>
    <row r="2239" ht="13.5">
      <c r="D2239" s="310"/>
    </row>
    <row r="2240" ht="13.5">
      <c r="D2240" s="310"/>
    </row>
    <row r="2241" ht="13.5">
      <c r="D2241" s="310"/>
    </row>
    <row r="2242" ht="13.5">
      <c r="D2242" s="310"/>
    </row>
    <row r="2243" ht="13.5">
      <c r="D2243" s="310"/>
    </row>
    <row r="2244" ht="13.5">
      <c r="D2244" s="310"/>
    </row>
    <row r="2245" ht="13.5">
      <c r="D2245" s="310"/>
    </row>
    <row r="2246" ht="13.5">
      <c r="D2246" s="310"/>
    </row>
    <row r="2247" ht="13.5">
      <c r="D2247" s="310"/>
    </row>
    <row r="2248" ht="13.5">
      <c r="D2248" s="310"/>
    </row>
    <row r="2249" ht="13.5">
      <c r="D2249" s="310"/>
    </row>
    <row r="2250" ht="13.5">
      <c r="D2250" s="310"/>
    </row>
    <row r="2251" ht="13.5">
      <c r="D2251" s="310"/>
    </row>
    <row r="2252" ht="13.5">
      <c r="D2252" s="310"/>
    </row>
    <row r="2253" ht="13.5">
      <c r="D2253" s="310"/>
    </row>
    <row r="2254" ht="13.5">
      <c r="D2254" s="310"/>
    </row>
    <row r="2255" ht="13.5">
      <c r="D2255" s="310"/>
    </row>
    <row r="2256" ht="13.5">
      <c r="D2256" s="310"/>
    </row>
    <row r="2257" ht="13.5">
      <c r="D2257" s="310"/>
    </row>
    <row r="2258" ht="13.5">
      <c r="D2258" s="310"/>
    </row>
    <row r="2259" ht="13.5">
      <c r="D2259" s="310"/>
    </row>
    <row r="2260" ht="13.5">
      <c r="D2260" s="310"/>
    </row>
    <row r="2261" ht="13.5">
      <c r="D2261" s="310"/>
    </row>
    <row r="2262" ht="13.5">
      <c r="D2262" s="310"/>
    </row>
    <row r="2263" ht="13.5">
      <c r="D2263" s="310"/>
    </row>
    <row r="2264" ht="13.5">
      <c r="D2264" s="310"/>
    </row>
    <row r="2265" ht="13.5">
      <c r="D2265" s="310"/>
    </row>
    <row r="2266" ht="13.5">
      <c r="D2266" s="310"/>
    </row>
    <row r="2267" ht="13.5">
      <c r="D2267" s="310"/>
    </row>
    <row r="2268" ht="13.5">
      <c r="D2268" s="310"/>
    </row>
    <row r="2269" ht="13.5">
      <c r="D2269" s="310"/>
    </row>
    <row r="2270" ht="13.5">
      <c r="D2270" s="310"/>
    </row>
    <row r="2271" ht="13.5">
      <c r="D2271" s="310"/>
    </row>
    <row r="2272" ht="13.5">
      <c r="D2272" s="310"/>
    </row>
    <row r="2273" ht="13.5">
      <c r="D2273" s="310"/>
    </row>
    <row r="2274" ht="13.5">
      <c r="D2274" s="310"/>
    </row>
    <row r="2275" ht="13.5">
      <c r="D2275" s="310"/>
    </row>
    <row r="2276" ht="13.5">
      <c r="D2276" s="310"/>
    </row>
    <row r="2277" ht="13.5">
      <c r="D2277" s="310"/>
    </row>
    <row r="2278" ht="13.5">
      <c r="D2278" s="310"/>
    </row>
    <row r="2279" ht="13.5">
      <c r="D2279" s="310"/>
    </row>
    <row r="2280" ht="13.5">
      <c r="D2280" s="310"/>
    </row>
    <row r="2281" ht="13.5">
      <c r="D2281" s="310"/>
    </row>
    <row r="2282" ht="13.5">
      <c r="D2282" s="310"/>
    </row>
    <row r="2283" ht="13.5">
      <c r="D2283" s="310"/>
    </row>
    <row r="2284" ht="13.5">
      <c r="D2284" s="310"/>
    </row>
    <row r="2285" ht="13.5">
      <c r="D2285" s="310"/>
    </row>
    <row r="2286" ht="13.5">
      <c r="D2286" s="310"/>
    </row>
    <row r="2287" ht="13.5">
      <c r="D2287" s="310"/>
    </row>
    <row r="2288" ht="13.5">
      <c r="D2288" s="310"/>
    </row>
    <row r="2289" ht="13.5">
      <c r="D2289" s="310"/>
    </row>
    <row r="2290" ht="13.5">
      <c r="D2290" s="310"/>
    </row>
    <row r="2291" ht="13.5">
      <c r="D2291" s="310"/>
    </row>
    <row r="2292" ht="13.5">
      <c r="D2292" s="310"/>
    </row>
    <row r="2293" ht="13.5">
      <c r="D2293" s="310"/>
    </row>
    <row r="2294" ht="13.5">
      <c r="D2294" s="310"/>
    </row>
    <row r="2295" ht="13.5">
      <c r="D2295" s="310"/>
    </row>
    <row r="2296" ht="13.5">
      <c r="D2296" s="310"/>
    </row>
    <row r="2297" ht="13.5">
      <c r="D2297" s="310"/>
    </row>
    <row r="2298" ht="13.5">
      <c r="D2298" s="310"/>
    </row>
    <row r="2299" ht="13.5">
      <c r="D2299" s="310"/>
    </row>
    <row r="2300" ht="13.5">
      <c r="D2300" s="310"/>
    </row>
    <row r="2301" ht="13.5">
      <c r="D2301" s="310"/>
    </row>
    <row r="2302" ht="13.5">
      <c r="D2302" s="310"/>
    </row>
    <row r="2303" ht="13.5">
      <c r="D2303" s="310"/>
    </row>
    <row r="2304" ht="13.5">
      <c r="D2304" s="310"/>
    </row>
    <row r="2305" ht="13.5">
      <c r="D2305" s="310"/>
    </row>
    <row r="2306" ht="13.5">
      <c r="D2306" s="310"/>
    </row>
    <row r="2307" ht="13.5">
      <c r="D2307" s="310"/>
    </row>
    <row r="2308" ht="13.5">
      <c r="D2308" s="310"/>
    </row>
    <row r="2309" ht="13.5">
      <c r="D2309" s="310"/>
    </row>
    <row r="2310" ht="13.5">
      <c r="D2310" s="310"/>
    </row>
    <row r="2311" ht="13.5">
      <c r="D2311" s="310"/>
    </row>
    <row r="2312" ht="13.5">
      <c r="D2312" s="310"/>
    </row>
    <row r="2313" ht="13.5">
      <c r="D2313" s="310"/>
    </row>
    <row r="2314" ht="13.5">
      <c r="D2314" s="310"/>
    </row>
    <row r="2315" ht="13.5">
      <c r="D2315" s="310"/>
    </row>
    <row r="2316" ht="13.5">
      <c r="D2316" s="310"/>
    </row>
    <row r="2317" ht="13.5">
      <c r="D2317" s="310"/>
    </row>
    <row r="2318" ht="13.5">
      <c r="D2318" s="310"/>
    </row>
    <row r="2319" ht="13.5">
      <c r="D2319" s="310"/>
    </row>
    <row r="2320" ht="13.5">
      <c r="D2320" s="310"/>
    </row>
    <row r="2321" ht="13.5">
      <c r="D2321" s="310"/>
    </row>
    <row r="2322" ht="13.5">
      <c r="D2322" s="310"/>
    </row>
    <row r="2323" ht="13.5">
      <c r="D2323" s="310"/>
    </row>
    <row r="2324" ht="13.5">
      <c r="D2324" s="310"/>
    </row>
    <row r="2325" ht="13.5">
      <c r="D2325" s="310"/>
    </row>
    <row r="2326" ht="13.5">
      <c r="D2326" s="310"/>
    </row>
    <row r="2327" ht="13.5">
      <c r="D2327" s="310"/>
    </row>
    <row r="2328" ht="13.5">
      <c r="D2328" s="310"/>
    </row>
    <row r="2329" ht="13.5">
      <c r="D2329" s="310"/>
    </row>
    <row r="2330" ht="13.5">
      <c r="D2330" s="310"/>
    </row>
    <row r="2331" ht="13.5">
      <c r="D2331" s="310"/>
    </row>
    <row r="2332" ht="13.5">
      <c r="D2332" s="310"/>
    </row>
    <row r="2333" ht="13.5">
      <c r="D2333" s="310"/>
    </row>
    <row r="2334" ht="13.5">
      <c r="D2334" s="310"/>
    </row>
    <row r="2335" ht="13.5">
      <c r="D2335" s="310"/>
    </row>
    <row r="2336" ht="13.5">
      <c r="D2336" s="310"/>
    </row>
    <row r="2337" ht="13.5">
      <c r="D2337" s="310"/>
    </row>
    <row r="2338" ht="13.5">
      <c r="D2338" s="310"/>
    </row>
    <row r="2339" ht="13.5">
      <c r="D2339" s="310"/>
    </row>
    <row r="2340" ht="13.5">
      <c r="D2340" s="310"/>
    </row>
    <row r="2341" ht="13.5">
      <c r="D2341" s="310"/>
    </row>
    <row r="2342" ht="13.5">
      <c r="D2342" s="310"/>
    </row>
    <row r="2343" ht="13.5">
      <c r="D2343" s="310"/>
    </row>
    <row r="2344" ht="13.5">
      <c r="D2344" s="310"/>
    </row>
    <row r="2345" ht="13.5">
      <c r="D2345" s="310"/>
    </row>
    <row r="2346" ht="13.5">
      <c r="D2346" s="310"/>
    </row>
    <row r="2347" ht="13.5">
      <c r="D2347" s="310"/>
    </row>
    <row r="2348" ht="13.5">
      <c r="D2348" s="310"/>
    </row>
    <row r="2349" ht="13.5">
      <c r="D2349" s="310"/>
    </row>
    <row r="2350" ht="13.5">
      <c r="D2350" s="310"/>
    </row>
    <row r="2351" ht="13.5">
      <c r="D2351" s="310"/>
    </row>
    <row r="2352" ht="13.5">
      <c r="D2352" s="310"/>
    </row>
    <row r="2353" ht="13.5">
      <c r="D2353" s="310"/>
    </row>
    <row r="2354" ht="13.5">
      <c r="D2354" s="310"/>
    </row>
    <row r="2355" ht="13.5">
      <c r="D2355" s="310"/>
    </row>
    <row r="2356" ht="13.5">
      <c r="D2356" s="310"/>
    </row>
    <row r="2357" ht="13.5">
      <c r="D2357" s="310"/>
    </row>
    <row r="2358" ht="13.5">
      <c r="D2358" s="310"/>
    </row>
    <row r="2359" ht="13.5">
      <c r="D2359" s="310"/>
    </row>
    <row r="2360" ht="13.5">
      <c r="D2360" s="310"/>
    </row>
    <row r="2361" ht="13.5">
      <c r="D2361" s="310"/>
    </row>
    <row r="2362" ht="13.5">
      <c r="D2362" s="310"/>
    </row>
    <row r="2363" ht="13.5">
      <c r="D2363" s="310"/>
    </row>
    <row r="2364" ht="13.5">
      <c r="D2364" s="310"/>
    </row>
    <row r="2365" ht="13.5">
      <c r="D2365" s="310"/>
    </row>
    <row r="2366" ht="13.5">
      <c r="D2366" s="310"/>
    </row>
    <row r="2367" ht="13.5">
      <c r="D2367" s="310"/>
    </row>
    <row r="2368" ht="13.5">
      <c r="D2368" s="310"/>
    </row>
    <row r="2369" ht="13.5">
      <c r="D2369" s="310"/>
    </row>
    <row r="2370" ht="13.5">
      <c r="D2370" s="310"/>
    </row>
    <row r="2371" ht="13.5">
      <c r="D2371" s="310"/>
    </row>
    <row r="2372" ht="13.5">
      <c r="D2372" s="310"/>
    </row>
    <row r="2373" ht="13.5">
      <c r="D2373" s="310"/>
    </row>
    <row r="2374" ht="13.5">
      <c r="D2374" s="310"/>
    </row>
    <row r="2375" ht="13.5">
      <c r="D2375" s="310"/>
    </row>
    <row r="2376" ht="13.5">
      <c r="D2376" s="310"/>
    </row>
    <row r="2377" ht="13.5">
      <c r="D2377" s="310"/>
    </row>
    <row r="2378" ht="13.5">
      <c r="D2378" s="310"/>
    </row>
    <row r="2379" ht="13.5">
      <c r="D2379" s="310"/>
    </row>
    <row r="2380" ht="13.5">
      <c r="D2380" s="310"/>
    </row>
    <row r="2381" ht="13.5">
      <c r="D2381" s="310"/>
    </row>
    <row r="2382" ht="13.5">
      <c r="D2382" s="310"/>
    </row>
    <row r="2383" ht="13.5">
      <c r="D2383" s="310"/>
    </row>
    <row r="2384" ht="13.5">
      <c r="D2384" s="310"/>
    </row>
    <row r="2385" ht="13.5">
      <c r="D2385" s="310"/>
    </row>
    <row r="2386" ht="13.5">
      <c r="D2386" s="310"/>
    </row>
    <row r="2387" ht="13.5">
      <c r="D2387" s="310"/>
    </row>
    <row r="2388" ht="13.5">
      <c r="D2388" s="310"/>
    </row>
    <row r="2389" ht="13.5">
      <c r="D2389" s="310"/>
    </row>
    <row r="2390" ht="13.5">
      <c r="D2390" s="310"/>
    </row>
    <row r="2391" ht="13.5">
      <c r="D2391" s="310"/>
    </row>
    <row r="2392" ht="13.5">
      <c r="D2392" s="310"/>
    </row>
    <row r="2393" ht="13.5">
      <c r="D2393" s="310"/>
    </row>
    <row r="2394" ht="13.5">
      <c r="D2394" s="310"/>
    </row>
    <row r="2395" ht="13.5">
      <c r="D2395" s="310"/>
    </row>
    <row r="2396" ht="13.5">
      <c r="D2396" s="310"/>
    </row>
    <row r="2397" ht="13.5">
      <c r="D2397" s="310"/>
    </row>
    <row r="2398" ht="13.5">
      <c r="D2398" s="310"/>
    </row>
    <row r="2399" ht="13.5">
      <c r="D2399" s="310"/>
    </row>
    <row r="2400" ht="13.5">
      <c r="D2400" s="310"/>
    </row>
    <row r="2401" ht="13.5">
      <c r="D2401" s="310"/>
    </row>
    <row r="2402" ht="13.5">
      <c r="D2402" s="310"/>
    </row>
    <row r="2403" ht="13.5">
      <c r="D2403" s="310"/>
    </row>
    <row r="2404" ht="13.5">
      <c r="D2404" s="310"/>
    </row>
    <row r="2405" ht="13.5">
      <c r="D2405" s="310"/>
    </row>
    <row r="2406" ht="13.5">
      <c r="D2406" s="310"/>
    </row>
    <row r="2407" ht="13.5">
      <c r="D2407" s="310"/>
    </row>
    <row r="2408" ht="13.5">
      <c r="D2408" s="310"/>
    </row>
    <row r="2409" ht="13.5">
      <c r="D2409" s="310"/>
    </row>
    <row r="2410" ht="13.5">
      <c r="D2410" s="310"/>
    </row>
    <row r="2411" ht="13.5">
      <c r="D2411" s="310"/>
    </row>
    <row r="2412" ht="13.5">
      <c r="D2412" s="310"/>
    </row>
    <row r="2413" ht="13.5">
      <c r="D2413" s="310"/>
    </row>
    <row r="2414" ht="13.5">
      <c r="D2414" s="310"/>
    </row>
    <row r="2415" ht="13.5">
      <c r="D2415" s="310"/>
    </row>
    <row r="2416" ht="13.5">
      <c r="D2416" s="310"/>
    </row>
    <row r="2417" ht="13.5">
      <c r="D2417" s="310"/>
    </row>
    <row r="2418" ht="13.5">
      <c r="D2418" s="310"/>
    </row>
    <row r="2419" ht="13.5">
      <c r="D2419" s="310"/>
    </row>
    <row r="2420" ht="13.5">
      <c r="D2420" s="310"/>
    </row>
    <row r="2421" ht="13.5">
      <c r="D2421" s="310"/>
    </row>
    <row r="2422" ht="13.5">
      <c r="D2422" s="310"/>
    </row>
    <row r="2423" ht="13.5">
      <c r="D2423" s="310"/>
    </row>
    <row r="2424" ht="13.5">
      <c r="D2424" s="310"/>
    </row>
    <row r="2425" ht="13.5">
      <c r="D2425" s="310"/>
    </row>
    <row r="2426" ht="13.5">
      <c r="D2426" s="310"/>
    </row>
    <row r="2427" ht="13.5">
      <c r="D2427" s="310"/>
    </row>
    <row r="2428" ht="13.5">
      <c r="D2428" s="310"/>
    </row>
    <row r="2429" ht="13.5">
      <c r="D2429" s="310"/>
    </row>
    <row r="2430" ht="13.5">
      <c r="D2430" s="310"/>
    </row>
    <row r="2431" ht="13.5">
      <c r="D2431" s="310"/>
    </row>
    <row r="2432" ht="13.5">
      <c r="D2432" s="310"/>
    </row>
    <row r="2433" ht="13.5">
      <c r="D2433" s="310"/>
    </row>
    <row r="2434" ht="13.5">
      <c r="D2434" s="310"/>
    </row>
    <row r="2435" ht="13.5">
      <c r="D2435" s="310"/>
    </row>
    <row r="2436" ht="13.5">
      <c r="D2436" s="310"/>
    </row>
    <row r="2437" ht="13.5">
      <c r="D2437" s="310"/>
    </row>
    <row r="2438" ht="13.5">
      <c r="D2438" s="310"/>
    </row>
    <row r="2439" ht="13.5">
      <c r="D2439" s="310"/>
    </row>
    <row r="2440" ht="13.5">
      <c r="D2440" s="310"/>
    </row>
    <row r="2441" ht="13.5">
      <c r="D2441" s="310"/>
    </row>
    <row r="2442" ht="13.5">
      <c r="D2442" s="310"/>
    </row>
    <row r="2443" ht="13.5">
      <c r="D2443" s="310"/>
    </row>
    <row r="2444" ht="13.5">
      <c r="D2444" s="310"/>
    </row>
    <row r="2445" ht="13.5">
      <c r="D2445" s="310"/>
    </row>
    <row r="2446" ht="13.5">
      <c r="D2446" s="310"/>
    </row>
    <row r="2447" ht="13.5">
      <c r="D2447" s="310"/>
    </row>
    <row r="2448" ht="13.5">
      <c r="D2448" s="310"/>
    </row>
    <row r="2449" ht="13.5">
      <c r="D2449" s="310"/>
    </row>
    <row r="2450" ht="13.5">
      <c r="D2450" s="310"/>
    </row>
    <row r="2451" ht="13.5">
      <c r="D2451" s="310"/>
    </row>
    <row r="2452" ht="13.5">
      <c r="D2452" s="310"/>
    </row>
    <row r="2453" ht="13.5">
      <c r="D2453" s="310"/>
    </row>
    <row r="2454" ht="13.5">
      <c r="D2454" s="310"/>
    </row>
    <row r="2455" ht="13.5">
      <c r="D2455" s="310"/>
    </row>
    <row r="2456" ht="13.5">
      <c r="D2456" s="310"/>
    </row>
    <row r="2457" ht="13.5">
      <c r="D2457" s="310"/>
    </row>
    <row r="2458" ht="13.5">
      <c r="D2458" s="310"/>
    </row>
    <row r="2459" ht="13.5">
      <c r="D2459" s="310"/>
    </row>
    <row r="2460" ht="13.5">
      <c r="D2460" s="310"/>
    </row>
    <row r="2461" ht="13.5">
      <c r="D2461" s="310"/>
    </row>
    <row r="2462" ht="13.5">
      <c r="D2462" s="310"/>
    </row>
    <row r="2463" ht="13.5">
      <c r="D2463" s="310"/>
    </row>
    <row r="2464" ht="13.5">
      <c r="D2464" s="310"/>
    </row>
    <row r="2465" ht="13.5">
      <c r="D2465" s="310"/>
    </row>
    <row r="2466" ht="13.5">
      <c r="D2466" s="310"/>
    </row>
    <row r="2467" ht="13.5">
      <c r="D2467" s="310"/>
    </row>
    <row r="2468" ht="13.5">
      <c r="D2468" s="310"/>
    </row>
    <row r="2469" ht="13.5">
      <c r="D2469" s="310"/>
    </row>
    <row r="2470" ht="13.5">
      <c r="D2470" s="310"/>
    </row>
    <row r="2471" ht="13.5">
      <c r="D2471" s="310"/>
    </row>
    <row r="2472" ht="13.5">
      <c r="D2472" s="310"/>
    </row>
    <row r="2473" ht="13.5">
      <c r="D2473" s="310"/>
    </row>
    <row r="2474" ht="13.5">
      <c r="D2474" s="310"/>
    </row>
    <row r="2475" ht="13.5">
      <c r="D2475" s="310"/>
    </row>
    <row r="2476" ht="13.5">
      <c r="D2476" s="310"/>
    </row>
    <row r="2477" ht="13.5">
      <c r="D2477" s="310"/>
    </row>
    <row r="2478" ht="13.5">
      <c r="D2478" s="310"/>
    </row>
    <row r="2479" ht="13.5">
      <c r="D2479" s="310"/>
    </row>
    <row r="2480" ht="13.5">
      <c r="D2480" s="310"/>
    </row>
    <row r="2481" ht="13.5">
      <c r="D2481" s="310"/>
    </row>
    <row r="2482" ht="13.5">
      <c r="D2482" s="310"/>
    </row>
    <row r="2483" ht="13.5">
      <c r="D2483" s="310"/>
    </row>
    <row r="2484" ht="13.5">
      <c r="D2484" s="310"/>
    </row>
    <row r="2485" ht="13.5">
      <c r="D2485" s="310"/>
    </row>
    <row r="2486" ht="13.5">
      <c r="D2486" s="310"/>
    </row>
    <row r="2487" ht="13.5">
      <c r="D2487" s="310"/>
    </row>
    <row r="2488" ht="13.5">
      <c r="D2488" s="310"/>
    </row>
    <row r="2489" ht="13.5">
      <c r="D2489" s="310"/>
    </row>
    <row r="2490" ht="13.5">
      <c r="D2490" s="310"/>
    </row>
    <row r="2491" ht="13.5">
      <c r="D2491" s="310"/>
    </row>
    <row r="2492" ht="13.5">
      <c r="D2492" s="310"/>
    </row>
    <row r="2493" ht="13.5">
      <c r="D2493" s="310"/>
    </row>
    <row r="2494" ht="13.5">
      <c r="D2494" s="310"/>
    </row>
    <row r="2495" ht="13.5">
      <c r="D2495" s="310"/>
    </row>
    <row r="2496" ht="13.5">
      <c r="D2496" s="310"/>
    </row>
    <row r="2497" ht="13.5">
      <c r="D2497" s="310"/>
    </row>
    <row r="2498" ht="13.5">
      <c r="D2498" s="310"/>
    </row>
    <row r="2499" ht="13.5">
      <c r="D2499" s="310"/>
    </row>
    <row r="2500" ht="13.5">
      <c r="D2500" s="310"/>
    </row>
    <row r="2501" ht="13.5">
      <c r="D2501" s="310"/>
    </row>
    <row r="2502" ht="13.5">
      <c r="D2502" s="310"/>
    </row>
    <row r="2503" ht="13.5">
      <c r="D2503" s="310"/>
    </row>
    <row r="2504" ht="13.5">
      <c r="D2504" s="310"/>
    </row>
    <row r="2505" ht="13.5">
      <c r="D2505" s="310"/>
    </row>
    <row r="2506" ht="13.5">
      <c r="D2506" s="310"/>
    </row>
    <row r="2507" ht="13.5">
      <c r="D2507" s="310"/>
    </row>
    <row r="2508" ht="13.5">
      <c r="D2508" s="310"/>
    </row>
    <row r="2509" ht="13.5">
      <c r="D2509" s="310"/>
    </row>
    <row r="2510" ht="13.5">
      <c r="D2510" s="310"/>
    </row>
    <row r="2511" ht="13.5">
      <c r="D2511" s="310"/>
    </row>
    <row r="2512" ht="13.5">
      <c r="D2512" s="310"/>
    </row>
    <row r="2513" ht="13.5">
      <c r="D2513" s="310"/>
    </row>
    <row r="2514" ht="13.5">
      <c r="D2514" s="310"/>
    </row>
    <row r="2515" ht="13.5">
      <c r="D2515" s="310"/>
    </row>
    <row r="2516" ht="13.5">
      <c r="D2516" s="310"/>
    </row>
    <row r="2517" ht="13.5">
      <c r="D2517" s="310"/>
    </row>
    <row r="2518" ht="13.5">
      <c r="D2518" s="310"/>
    </row>
    <row r="2519" ht="13.5">
      <c r="D2519" s="310"/>
    </row>
    <row r="2520" ht="13.5">
      <c r="D2520" s="310"/>
    </row>
    <row r="2521" ht="13.5">
      <c r="D2521" s="310"/>
    </row>
    <row r="2522" ht="13.5">
      <c r="D2522" s="310"/>
    </row>
    <row r="2523" ht="13.5">
      <c r="D2523" s="310"/>
    </row>
    <row r="2524" ht="13.5">
      <c r="D2524" s="310"/>
    </row>
    <row r="2525" ht="13.5">
      <c r="D2525" s="310"/>
    </row>
    <row r="2526" ht="13.5">
      <c r="D2526" s="310"/>
    </row>
    <row r="2527" ht="13.5">
      <c r="D2527" s="310"/>
    </row>
    <row r="2528" ht="13.5">
      <c r="D2528" s="310"/>
    </row>
    <row r="2529" ht="13.5">
      <c r="D2529" s="310"/>
    </row>
    <row r="2530" ht="13.5">
      <c r="D2530" s="310"/>
    </row>
    <row r="2531" ht="13.5">
      <c r="D2531" s="310"/>
    </row>
    <row r="2532" ht="13.5">
      <c r="D2532" s="310"/>
    </row>
    <row r="2533" ht="13.5">
      <c r="D2533" s="310"/>
    </row>
    <row r="2534" ht="13.5">
      <c r="D2534" s="310"/>
    </row>
    <row r="2535" ht="13.5">
      <c r="D2535" s="310"/>
    </row>
    <row r="2536" ht="13.5">
      <c r="D2536" s="310"/>
    </row>
    <row r="2537" ht="13.5">
      <c r="D2537" s="310"/>
    </row>
    <row r="2538" ht="13.5">
      <c r="D2538" s="310"/>
    </row>
    <row r="2539" ht="13.5">
      <c r="D2539" s="310"/>
    </row>
    <row r="2540" ht="13.5">
      <c r="D2540" s="310"/>
    </row>
    <row r="2541" ht="13.5">
      <c r="D2541" s="310"/>
    </row>
    <row r="2542" ht="13.5">
      <c r="D2542" s="310"/>
    </row>
    <row r="2543" ht="13.5">
      <c r="D2543" s="310"/>
    </row>
    <row r="2544" ht="13.5">
      <c r="D2544" s="310"/>
    </row>
    <row r="2545" ht="13.5">
      <c r="D2545" s="310"/>
    </row>
    <row r="2546" ht="13.5">
      <c r="D2546" s="310"/>
    </row>
    <row r="2547" ht="13.5">
      <c r="D2547" s="310"/>
    </row>
    <row r="2548" ht="13.5">
      <c r="D2548" s="310"/>
    </row>
    <row r="2549" ht="13.5">
      <c r="D2549" s="310"/>
    </row>
    <row r="2550" ht="13.5">
      <c r="D2550" s="310"/>
    </row>
    <row r="2551" ht="13.5">
      <c r="D2551" s="310"/>
    </row>
    <row r="2552" ht="13.5">
      <c r="D2552" s="310"/>
    </row>
    <row r="2553" ht="13.5">
      <c r="D2553" s="310"/>
    </row>
    <row r="2554" ht="13.5">
      <c r="D2554" s="310"/>
    </row>
    <row r="2555" ht="13.5">
      <c r="D2555" s="310"/>
    </row>
    <row r="2556" ht="13.5">
      <c r="D2556" s="310"/>
    </row>
    <row r="2557" ht="13.5">
      <c r="D2557" s="310"/>
    </row>
    <row r="2558" ht="13.5">
      <c r="D2558" s="310"/>
    </row>
    <row r="2559" ht="13.5">
      <c r="D2559" s="310"/>
    </row>
    <row r="2560" ht="13.5">
      <c r="D2560" s="310"/>
    </row>
    <row r="2561" ht="13.5">
      <c r="D2561" s="310"/>
    </row>
    <row r="2562" ht="13.5">
      <c r="D2562" s="310"/>
    </row>
    <row r="2563" ht="13.5">
      <c r="D2563" s="310"/>
    </row>
    <row r="2564" ht="13.5">
      <c r="D2564" s="310"/>
    </row>
    <row r="2565" ht="13.5">
      <c r="D2565" s="310"/>
    </row>
    <row r="2566" ht="13.5">
      <c r="D2566" s="310"/>
    </row>
    <row r="2567" ht="13.5">
      <c r="D2567" s="310"/>
    </row>
    <row r="2568" ht="13.5">
      <c r="D2568" s="310"/>
    </row>
    <row r="2569" ht="13.5">
      <c r="D2569" s="310"/>
    </row>
    <row r="2570" ht="13.5">
      <c r="D2570" s="310"/>
    </row>
    <row r="2571" ht="13.5">
      <c r="D2571" s="310"/>
    </row>
    <row r="2572" ht="13.5">
      <c r="D2572" s="310"/>
    </row>
    <row r="2573" ht="13.5">
      <c r="D2573" s="310"/>
    </row>
    <row r="2574" ht="13.5">
      <c r="D2574" s="310"/>
    </row>
    <row r="2575" ht="13.5">
      <c r="D2575" s="310"/>
    </row>
    <row r="2576" ht="13.5">
      <c r="D2576" s="310"/>
    </row>
    <row r="2577" ht="13.5">
      <c r="D2577" s="310"/>
    </row>
    <row r="2578" ht="13.5">
      <c r="D2578" s="310"/>
    </row>
    <row r="2579" ht="13.5">
      <c r="D2579" s="310"/>
    </row>
    <row r="2580" ht="13.5">
      <c r="D2580" s="310"/>
    </row>
    <row r="2581" ht="13.5">
      <c r="D2581" s="310"/>
    </row>
    <row r="2582" ht="13.5">
      <c r="D2582" s="310"/>
    </row>
    <row r="2583" ht="13.5">
      <c r="D2583" s="310"/>
    </row>
    <row r="2584" ht="13.5">
      <c r="D2584" s="310"/>
    </row>
    <row r="2585" ht="13.5">
      <c r="D2585" s="310"/>
    </row>
    <row r="2586" ht="13.5">
      <c r="D2586" s="310"/>
    </row>
    <row r="2587" ht="13.5">
      <c r="D2587" s="310"/>
    </row>
    <row r="2588" ht="13.5">
      <c r="D2588" s="310"/>
    </row>
    <row r="2589" ht="13.5">
      <c r="D2589" s="310"/>
    </row>
    <row r="2590" ht="13.5">
      <c r="D2590" s="310"/>
    </row>
    <row r="2591" ht="13.5">
      <c r="D2591" s="310"/>
    </row>
    <row r="2592" ht="13.5">
      <c r="D2592" s="310"/>
    </row>
    <row r="2593" ht="13.5">
      <c r="D2593" s="310"/>
    </row>
    <row r="2594" ht="13.5">
      <c r="D2594" s="310"/>
    </row>
    <row r="2595" ht="13.5">
      <c r="D2595" s="310"/>
    </row>
    <row r="2596" ht="13.5">
      <c r="D2596" s="310"/>
    </row>
    <row r="2597" ht="13.5">
      <c r="D2597" s="310"/>
    </row>
    <row r="2598" ht="13.5">
      <c r="D2598" s="310"/>
    </row>
    <row r="2599" ht="13.5">
      <c r="D2599" s="310"/>
    </row>
    <row r="2600" ht="13.5">
      <c r="D2600" s="310"/>
    </row>
    <row r="2601" ht="13.5">
      <c r="D2601" s="310"/>
    </row>
    <row r="2602" ht="13.5">
      <c r="D2602" s="310"/>
    </row>
    <row r="2603" ht="13.5">
      <c r="D2603" s="310"/>
    </row>
    <row r="2604" ht="13.5">
      <c r="D2604" s="310"/>
    </row>
    <row r="2605" ht="13.5">
      <c r="D2605" s="310"/>
    </row>
    <row r="2606" ht="13.5">
      <c r="D2606" s="310"/>
    </row>
    <row r="2607" ht="13.5">
      <c r="D2607" s="310"/>
    </row>
    <row r="2608" ht="13.5">
      <c r="D2608" s="310"/>
    </row>
    <row r="2609" ht="13.5">
      <c r="D2609" s="310"/>
    </row>
    <row r="2610" ht="13.5">
      <c r="D2610" s="310"/>
    </row>
    <row r="2611" ht="13.5">
      <c r="D2611" s="310"/>
    </row>
    <row r="2612" ht="13.5">
      <c r="D2612" s="310"/>
    </row>
    <row r="2613" ht="13.5">
      <c r="D2613" s="310"/>
    </row>
    <row r="2614" ht="13.5">
      <c r="D2614" s="310"/>
    </row>
    <row r="2615" ht="13.5">
      <c r="D2615" s="310"/>
    </row>
    <row r="2616" ht="13.5">
      <c r="D2616" s="310"/>
    </row>
    <row r="2617" ht="13.5">
      <c r="D2617" s="310"/>
    </row>
    <row r="2618" ht="13.5">
      <c r="D2618" s="310"/>
    </row>
    <row r="2619" ht="13.5">
      <c r="D2619" s="310"/>
    </row>
    <row r="2620" ht="13.5">
      <c r="D2620" s="310"/>
    </row>
    <row r="2621" ht="13.5">
      <c r="D2621" s="310"/>
    </row>
    <row r="2622" ht="13.5">
      <c r="D2622" s="310"/>
    </row>
    <row r="2623" ht="13.5">
      <c r="D2623" s="310"/>
    </row>
    <row r="2624" ht="13.5">
      <c r="D2624" s="310"/>
    </row>
    <row r="2625" ht="13.5">
      <c r="D2625" s="310"/>
    </row>
    <row r="2626" ht="13.5">
      <c r="D2626" s="310"/>
    </row>
    <row r="2627" ht="13.5">
      <c r="D2627" s="310"/>
    </row>
    <row r="2628" ht="13.5">
      <c r="D2628" s="310"/>
    </row>
    <row r="2629" ht="13.5">
      <c r="D2629" s="310"/>
    </row>
    <row r="2630" ht="13.5">
      <c r="D2630" s="310"/>
    </row>
    <row r="2631" ht="13.5">
      <c r="D2631" s="310"/>
    </row>
    <row r="2632" ht="13.5">
      <c r="D2632" s="310"/>
    </row>
    <row r="2633" ht="13.5">
      <c r="D2633" s="310"/>
    </row>
    <row r="2634" ht="13.5">
      <c r="D2634" s="310"/>
    </row>
    <row r="2635" ht="13.5">
      <c r="D2635" s="310"/>
    </row>
    <row r="2636" ht="13.5">
      <c r="D2636" s="310"/>
    </row>
    <row r="2637" ht="13.5">
      <c r="D2637" s="310"/>
    </row>
    <row r="2638" ht="13.5">
      <c r="D2638" s="310"/>
    </row>
    <row r="2639" ht="13.5">
      <c r="D2639" s="310"/>
    </row>
    <row r="2640" ht="13.5">
      <c r="D2640" s="310"/>
    </row>
    <row r="2641" ht="13.5">
      <c r="D2641" s="310"/>
    </row>
    <row r="2642" ht="13.5">
      <c r="D2642" s="310"/>
    </row>
    <row r="2643" ht="13.5">
      <c r="D2643" s="310"/>
    </row>
    <row r="2644" ht="13.5">
      <c r="D2644" s="310"/>
    </row>
    <row r="2645" ht="13.5">
      <c r="D2645" s="310"/>
    </row>
    <row r="2646" ht="13.5">
      <c r="D2646" s="310"/>
    </row>
    <row r="2647" ht="13.5">
      <c r="D2647" s="310"/>
    </row>
    <row r="2648" ht="13.5">
      <c r="D2648" s="310"/>
    </row>
    <row r="2649" ht="13.5">
      <c r="D2649" s="310"/>
    </row>
    <row r="2650" ht="13.5">
      <c r="D2650" s="310"/>
    </row>
    <row r="2651" ht="13.5">
      <c r="D2651" s="310"/>
    </row>
    <row r="2652" ht="13.5">
      <c r="D2652" s="310"/>
    </row>
    <row r="2653" ht="13.5">
      <c r="D2653" s="310"/>
    </row>
    <row r="2654" ht="13.5">
      <c r="D2654" s="310"/>
    </row>
    <row r="2655" ht="13.5">
      <c r="D2655" s="310"/>
    </row>
    <row r="2656" ht="13.5">
      <c r="D2656" s="310"/>
    </row>
    <row r="2657" ht="13.5">
      <c r="D2657" s="310"/>
    </row>
    <row r="2658" ht="13.5">
      <c r="D2658" s="310"/>
    </row>
    <row r="2659" ht="13.5">
      <c r="D2659" s="310"/>
    </row>
    <row r="2660" ht="13.5">
      <c r="D2660" s="310"/>
    </row>
    <row r="2661" ht="13.5">
      <c r="D2661" s="310"/>
    </row>
    <row r="2662" ht="13.5">
      <c r="D2662" s="310"/>
    </row>
    <row r="2663" ht="13.5">
      <c r="D2663" s="310"/>
    </row>
    <row r="2664" ht="13.5">
      <c r="D2664" s="310"/>
    </row>
    <row r="2665" ht="13.5">
      <c r="D2665" s="310"/>
    </row>
    <row r="2666" ht="13.5">
      <c r="D2666" s="310"/>
    </row>
    <row r="2667" ht="13.5">
      <c r="D2667" s="310"/>
    </row>
    <row r="2668" ht="13.5">
      <c r="D2668" s="310"/>
    </row>
    <row r="2669" ht="13.5">
      <c r="D2669" s="310"/>
    </row>
    <row r="2670" ht="13.5">
      <c r="D2670" s="310"/>
    </row>
    <row r="2671" ht="13.5">
      <c r="D2671" s="310"/>
    </row>
    <row r="2672" ht="13.5">
      <c r="D2672" s="310"/>
    </row>
    <row r="2673" ht="13.5">
      <c r="D2673" s="310"/>
    </row>
    <row r="2674" ht="13.5">
      <c r="D2674" s="310"/>
    </row>
    <row r="2675" ht="13.5">
      <c r="D2675" s="310"/>
    </row>
    <row r="2676" ht="13.5">
      <c r="D2676" s="310"/>
    </row>
    <row r="2677" ht="13.5">
      <c r="D2677" s="310"/>
    </row>
    <row r="2678" ht="13.5">
      <c r="D2678" s="310"/>
    </row>
    <row r="2679" ht="13.5">
      <c r="D2679" s="310"/>
    </row>
    <row r="2680" ht="13.5">
      <c r="D2680" s="310"/>
    </row>
    <row r="2681" ht="13.5">
      <c r="D2681" s="310"/>
    </row>
    <row r="2682" ht="13.5">
      <c r="D2682" s="310"/>
    </row>
    <row r="2683" ht="13.5">
      <c r="D2683" s="310"/>
    </row>
    <row r="2684" ht="13.5">
      <c r="D2684" s="310"/>
    </row>
    <row r="2685" ht="13.5">
      <c r="D2685" s="310"/>
    </row>
    <row r="2686" ht="13.5">
      <c r="D2686" s="310"/>
    </row>
    <row r="2687" ht="13.5">
      <c r="D2687" s="310"/>
    </row>
    <row r="2688" ht="13.5">
      <c r="D2688" s="310"/>
    </row>
    <row r="2689" ht="13.5">
      <c r="D2689" s="310"/>
    </row>
    <row r="2690" ht="13.5">
      <c r="D2690" s="310"/>
    </row>
    <row r="2691" ht="13.5">
      <c r="D2691" s="310"/>
    </row>
    <row r="2692" ht="13.5">
      <c r="D2692" s="310"/>
    </row>
    <row r="2693" ht="13.5">
      <c r="D2693" s="310"/>
    </row>
    <row r="2694" ht="13.5">
      <c r="D2694" s="310"/>
    </row>
    <row r="2695" ht="13.5">
      <c r="D2695" s="310"/>
    </row>
    <row r="2696" ht="13.5">
      <c r="D2696" s="310"/>
    </row>
    <row r="2697" ht="13.5">
      <c r="D2697" s="310"/>
    </row>
    <row r="2698" ht="13.5">
      <c r="D2698" s="310"/>
    </row>
    <row r="2699" ht="13.5">
      <c r="D2699" s="310"/>
    </row>
    <row r="2700" ht="13.5">
      <c r="D2700" s="310"/>
    </row>
    <row r="2701" ht="13.5">
      <c r="D2701" s="310"/>
    </row>
    <row r="2702" ht="13.5">
      <c r="D2702" s="310"/>
    </row>
    <row r="2703" ht="13.5">
      <c r="D2703" s="310"/>
    </row>
    <row r="2704" ht="13.5">
      <c r="D2704" s="310"/>
    </row>
    <row r="2705" ht="13.5">
      <c r="D2705" s="310"/>
    </row>
    <row r="2706" ht="13.5">
      <c r="D2706" s="310"/>
    </row>
    <row r="2707" ht="13.5">
      <c r="D2707" s="310"/>
    </row>
    <row r="2708" ht="13.5">
      <c r="D2708" s="310"/>
    </row>
    <row r="2709" ht="13.5">
      <c r="D2709" s="310"/>
    </row>
    <row r="2710" ht="13.5">
      <c r="D2710" s="310"/>
    </row>
    <row r="2711" ht="13.5">
      <c r="D2711" s="310"/>
    </row>
    <row r="2712" ht="13.5">
      <c r="D2712" s="310"/>
    </row>
    <row r="2713" ht="13.5">
      <c r="D2713" s="310"/>
    </row>
    <row r="2714" ht="13.5">
      <c r="D2714" s="310"/>
    </row>
    <row r="2715" ht="13.5">
      <c r="D2715" s="310"/>
    </row>
    <row r="2716" ht="13.5">
      <c r="D2716" s="310"/>
    </row>
    <row r="2717" ht="13.5">
      <c r="D2717" s="310"/>
    </row>
    <row r="2718" ht="13.5">
      <c r="D2718" s="310"/>
    </row>
    <row r="2719" ht="13.5">
      <c r="D2719" s="310"/>
    </row>
    <row r="2720" ht="13.5">
      <c r="D2720" s="310"/>
    </row>
    <row r="2721" ht="13.5">
      <c r="D2721" s="310"/>
    </row>
    <row r="2722" ht="13.5">
      <c r="D2722" s="310"/>
    </row>
    <row r="2723" ht="13.5">
      <c r="D2723" s="310"/>
    </row>
    <row r="2724" ht="13.5">
      <c r="D2724" s="310"/>
    </row>
    <row r="2725" ht="13.5">
      <c r="D2725" s="310"/>
    </row>
    <row r="2726" ht="13.5">
      <c r="D2726" s="310"/>
    </row>
    <row r="2727" ht="13.5">
      <c r="D2727" s="310"/>
    </row>
    <row r="2728" ht="13.5">
      <c r="D2728" s="310"/>
    </row>
    <row r="2729" ht="13.5">
      <c r="D2729" s="310"/>
    </row>
    <row r="2730" ht="13.5">
      <c r="D2730" s="310"/>
    </row>
    <row r="2731" ht="13.5">
      <c r="D2731" s="310"/>
    </row>
    <row r="2732" ht="13.5">
      <c r="D2732" s="310"/>
    </row>
    <row r="2733" ht="13.5">
      <c r="D2733" s="310"/>
    </row>
    <row r="2734" ht="13.5">
      <c r="D2734" s="310"/>
    </row>
    <row r="2735" ht="13.5">
      <c r="D2735" s="310"/>
    </row>
    <row r="2736" ht="13.5">
      <c r="D2736" s="310"/>
    </row>
    <row r="2737" ht="13.5">
      <c r="D2737" s="310"/>
    </row>
    <row r="2738" ht="13.5">
      <c r="D2738" s="310"/>
    </row>
    <row r="2739" ht="13.5">
      <c r="D2739" s="310"/>
    </row>
    <row r="2740" ht="13.5">
      <c r="D2740" s="310"/>
    </row>
    <row r="2741" ht="13.5">
      <c r="D2741" s="310"/>
    </row>
    <row r="2742" ht="13.5">
      <c r="D2742" s="310"/>
    </row>
    <row r="2743" ht="13.5">
      <c r="D2743" s="310"/>
    </row>
    <row r="2744" ht="13.5">
      <c r="D2744" s="310"/>
    </row>
    <row r="2745" ht="13.5">
      <c r="D2745" s="310"/>
    </row>
    <row r="2746" ht="13.5">
      <c r="D2746" s="310"/>
    </row>
    <row r="2747" ht="13.5">
      <c r="D2747" s="310"/>
    </row>
    <row r="2748" ht="13.5">
      <c r="D2748" s="310"/>
    </row>
    <row r="2749" ht="13.5">
      <c r="D2749" s="310"/>
    </row>
    <row r="2750" ht="13.5">
      <c r="D2750" s="310"/>
    </row>
    <row r="2751" ht="13.5">
      <c r="D2751" s="310"/>
    </row>
    <row r="2752" ht="13.5">
      <c r="D2752" s="310"/>
    </row>
    <row r="2753" ht="13.5">
      <c r="D2753" s="310"/>
    </row>
    <row r="2754" ht="13.5">
      <c r="D2754" s="310"/>
    </row>
    <row r="2755" ht="13.5">
      <c r="D2755" s="310"/>
    </row>
    <row r="2756" ht="13.5">
      <c r="D2756" s="310"/>
    </row>
    <row r="2757" ht="13.5">
      <c r="D2757" s="310"/>
    </row>
    <row r="2758" ht="13.5">
      <c r="D2758" s="310"/>
    </row>
    <row r="2759" ht="13.5">
      <c r="D2759" s="310"/>
    </row>
    <row r="2760" ht="13.5">
      <c r="D2760" s="310"/>
    </row>
    <row r="2761" ht="13.5">
      <c r="D2761" s="310"/>
    </row>
    <row r="2762" ht="13.5">
      <c r="D2762" s="310"/>
    </row>
    <row r="2763" ht="13.5">
      <c r="D2763" s="310"/>
    </row>
    <row r="2764" ht="13.5">
      <c r="D2764" s="310"/>
    </row>
    <row r="2765" ht="13.5">
      <c r="D2765" s="310"/>
    </row>
    <row r="2766" ht="13.5">
      <c r="D2766" s="310"/>
    </row>
    <row r="2767" ht="13.5">
      <c r="D2767" s="310"/>
    </row>
    <row r="2768" ht="13.5">
      <c r="D2768" s="310"/>
    </row>
    <row r="2769" ht="13.5">
      <c r="D2769" s="310"/>
    </row>
    <row r="2770" ht="13.5">
      <c r="D2770" s="310"/>
    </row>
    <row r="2771" ht="13.5">
      <c r="D2771" s="310"/>
    </row>
    <row r="2772" ht="13.5">
      <c r="D2772" s="310"/>
    </row>
    <row r="2773" ht="13.5">
      <c r="D2773" s="310"/>
    </row>
    <row r="2774" ht="13.5">
      <c r="D2774" s="310"/>
    </row>
    <row r="2775" ht="13.5">
      <c r="D2775" s="310"/>
    </row>
    <row r="2776" ht="13.5">
      <c r="D2776" s="310"/>
    </row>
    <row r="2777" ht="13.5">
      <c r="D2777" s="310"/>
    </row>
    <row r="2778" ht="13.5">
      <c r="D2778" s="310"/>
    </row>
    <row r="2779" ht="13.5">
      <c r="D2779" s="310"/>
    </row>
    <row r="2780" ht="13.5">
      <c r="D2780" s="310"/>
    </row>
    <row r="2781" ht="13.5">
      <c r="D2781" s="310"/>
    </row>
    <row r="2782" ht="13.5">
      <c r="D2782" s="310"/>
    </row>
    <row r="2783" ht="13.5">
      <c r="D2783" s="310"/>
    </row>
    <row r="2784" ht="13.5">
      <c r="D2784" s="310"/>
    </row>
    <row r="2785" ht="13.5">
      <c r="D2785" s="310"/>
    </row>
    <row r="2786" ht="13.5">
      <c r="D2786" s="310"/>
    </row>
    <row r="2787" ht="13.5">
      <c r="D2787" s="310"/>
    </row>
    <row r="2788" ht="13.5">
      <c r="D2788" s="310"/>
    </row>
    <row r="2789" ht="13.5">
      <c r="D2789" s="310"/>
    </row>
    <row r="2790" ht="13.5">
      <c r="D2790" s="310"/>
    </row>
    <row r="2791" ht="13.5">
      <c r="D2791" s="310"/>
    </row>
    <row r="2792" ht="13.5">
      <c r="D2792" s="310"/>
    </row>
    <row r="2793" ht="13.5">
      <c r="D2793" s="310"/>
    </row>
    <row r="2794" ht="13.5">
      <c r="D2794" s="310"/>
    </row>
    <row r="2795" ht="13.5">
      <c r="D2795" s="310"/>
    </row>
    <row r="2796" ht="13.5">
      <c r="D2796" s="310"/>
    </row>
    <row r="2797" ht="13.5">
      <c r="D2797" s="310"/>
    </row>
    <row r="2798" ht="13.5">
      <c r="D2798" s="310"/>
    </row>
    <row r="2799" ht="13.5">
      <c r="D2799" s="310"/>
    </row>
    <row r="2800" ht="13.5">
      <c r="D2800" s="310"/>
    </row>
    <row r="2801" ht="13.5">
      <c r="D2801" s="310"/>
    </row>
    <row r="2802" ht="13.5">
      <c r="D2802" s="310"/>
    </row>
    <row r="2803" ht="13.5">
      <c r="D2803" s="310"/>
    </row>
    <row r="2804" ht="13.5">
      <c r="D2804" s="310"/>
    </row>
    <row r="2805" ht="13.5">
      <c r="D2805" s="310"/>
    </row>
    <row r="2806" ht="13.5">
      <c r="D2806" s="310"/>
    </row>
    <row r="2807" ht="13.5">
      <c r="D2807" s="310"/>
    </row>
    <row r="2808" ht="13.5">
      <c r="D2808" s="310"/>
    </row>
    <row r="2809" ht="13.5">
      <c r="D2809" s="310"/>
    </row>
    <row r="2810" ht="13.5">
      <c r="D2810" s="310"/>
    </row>
    <row r="2811" ht="13.5">
      <c r="D2811" s="310"/>
    </row>
    <row r="2812" ht="13.5">
      <c r="D2812" s="310"/>
    </row>
    <row r="2813" ht="13.5">
      <c r="D2813" s="310"/>
    </row>
    <row r="2814" ht="13.5">
      <c r="D2814" s="310"/>
    </row>
    <row r="2815" ht="13.5">
      <c r="D2815" s="310"/>
    </row>
    <row r="2816" ht="13.5">
      <c r="D2816" s="310"/>
    </row>
    <row r="2817" ht="13.5">
      <c r="D2817" s="310"/>
    </row>
    <row r="2818" ht="13.5">
      <c r="D2818" s="310"/>
    </row>
    <row r="2819" ht="13.5">
      <c r="D2819" s="310"/>
    </row>
    <row r="2820" ht="13.5">
      <c r="D2820" s="310"/>
    </row>
    <row r="2821" ht="13.5">
      <c r="D2821" s="310"/>
    </row>
    <row r="2822" ht="13.5">
      <c r="D2822" s="310"/>
    </row>
    <row r="2823" ht="13.5">
      <c r="D2823" s="310"/>
    </row>
    <row r="2824" ht="13.5">
      <c r="D2824" s="310"/>
    </row>
    <row r="2825" ht="13.5">
      <c r="D2825" s="310"/>
    </row>
    <row r="2826" ht="13.5">
      <c r="D2826" s="310"/>
    </row>
    <row r="2827" ht="13.5">
      <c r="D2827" s="310"/>
    </row>
    <row r="2828" ht="13.5">
      <c r="D2828" s="310"/>
    </row>
    <row r="2829" ht="13.5">
      <c r="D2829" s="310"/>
    </row>
    <row r="2830" ht="13.5">
      <c r="D2830" s="310"/>
    </row>
    <row r="2831" ht="13.5">
      <c r="D2831" s="310"/>
    </row>
    <row r="2832" ht="13.5">
      <c r="D2832" s="310"/>
    </row>
    <row r="2833" ht="13.5">
      <c r="D2833" s="310"/>
    </row>
    <row r="2834" ht="13.5">
      <c r="D2834" s="310"/>
    </row>
    <row r="2835" ht="13.5">
      <c r="D2835" s="310"/>
    </row>
    <row r="2836" ht="13.5">
      <c r="D2836" s="310"/>
    </row>
    <row r="2837" ht="13.5">
      <c r="D2837" s="310"/>
    </row>
    <row r="2838" ht="13.5">
      <c r="D2838" s="310"/>
    </row>
    <row r="2839" ht="13.5">
      <c r="D2839" s="310"/>
    </row>
    <row r="2840" ht="13.5">
      <c r="D2840" s="310"/>
    </row>
    <row r="2841" ht="13.5">
      <c r="D2841" s="310"/>
    </row>
    <row r="2842" ht="13.5">
      <c r="D2842" s="310"/>
    </row>
    <row r="2843" ht="13.5">
      <c r="D2843" s="310"/>
    </row>
    <row r="2844" ht="13.5">
      <c r="D2844" s="310"/>
    </row>
    <row r="2845" ht="13.5">
      <c r="D2845" s="310"/>
    </row>
    <row r="2846" ht="13.5">
      <c r="D2846" s="310"/>
    </row>
    <row r="2847" ht="13.5">
      <c r="D2847" s="310"/>
    </row>
    <row r="2848" ht="13.5">
      <c r="D2848" s="310"/>
    </row>
    <row r="2849" ht="13.5">
      <c r="D2849" s="310"/>
    </row>
    <row r="2850" ht="13.5">
      <c r="D2850" s="310"/>
    </row>
    <row r="2851" ht="13.5">
      <c r="D2851" s="310"/>
    </row>
    <row r="2852" ht="13.5">
      <c r="D2852" s="310"/>
    </row>
    <row r="2853" ht="13.5">
      <c r="D2853" s="310"/>
    </row>
    <row r="2854" ht="13.5">
      <c r="D2854" s="310"/>
    </row>
    <row r="2855" ht="13.5">
      <c r="D2855" s="310"/>
    </row>
    <row r="2856" ht="13.5">
      <c r="D2856" s="310"/>
    </row>
    <row r="2857" ht="13.5">
      <c r="D2857" s="310"/>
    </row>
    <row r="2858" ht="13.5">
      <c r="D2858" s="310"/>
    </row>
    <row r="2859" ht="13.5">
      <c r="D2859" s="310"/>
    </row>
    <row r="2860" ht="13.5">
      <c r="D2860" s="310"/>
    </row>
    <row r="2861" ht="13.5">
      <c r="D2861" s="310"/>
    </row>
    <row r="2862" ht="13.5">
      <c r="D2862" s="310"/>
    </row>
    <row r="2863" ht="13.5">
      <c r="D2863" s="310"/>
    </row>
    <row r="2864" ht="13.5">
      <c r="D2864" s="310"/>
    </row>
    <row r="2865" ht="13.5">
      <c r="D2865" s="310"/>
    </row>
    <row r="2866" ht="13.5">
      <c r="D2866" s="310"/>
    </row>
    <row r="2867" ht="13.5">
      <c r="D2867" s="310"/>
    </row>
    <row r="2868" ht="13.5">
      <c r="D2868" s="310"/>
    </row>
    <row r="2869" ht="13.5">
      <c r="D2869" s="310"/>
    </row>
    <row r="2870" ht="13.5">
      <c r="D2870" s="310"/>
    </row>
    <row r="2871" ht="13.5">
      <c r="D2871" s="310"/>
    </row>
    <row r="2872" ht="13.5">
      <c r="D2872" s="310"/>
    </row>
    <row r="2873" ht="13.5">
      <c r="D2873" s="310"/>
    </row>
    <row r="2874" ht="13.5">
      <c r="D2874" s="310"/>
    </row>
    <row r="2875" ht="13.5">
      <c r="D2875" s="310"/>
    </row>
    <row r="2876" ht="13.5">
      <c r="D2876" s="310"/>
    </row>
    <row r="2877" ht="13.5">
      <c r="D2877" s="310"/>
    </row>
    <row r="2878" ht="13.5">
      <c r="D2878" s="310"/>
    </row>
    <row r="2879" ht="13.5">
      <c r="D2879" s="310"/>
    </row>
    <row r="2880" ht="13.5">
      <c r="D2880" s="310"/>
    </row>
    <row r="2881" ht="13.5">
      <c r="D2881" s="310"/>
    </row>
    <row r="2882" ht="13.5">
      <c r="D2882" s="310"/>
    </row>
    <row r="2883" ht="13.5">
      <c r="D2883" s="310"/>
    </row>
    <row r="2884" ht="13.5">
      <c r="D2884" s="310"/>
    </row>
    <row r="2885" ht="13.5">
      <c r="D2885" s="310"/>
    </row>
    <row r="2886" ht="13.5">
      <c r="D2886" s="310"/>
    </row>
    <row r="2887" ht="13.5">
      <c r="D2887" s="310"/>
    </row>
    <row r="2888" ht="13.5">
      <c r="D2888" s="310"/>
    </row>
    <row r="2889" ht="13.5">
      <c r="D2889" s="310"/>
    </row>
    <row r="2890" ht="13.5">
      <c r="D2890" s="310"/>
    </row>
    <row r="2891" ht="13.5">
      <c r="D2891" s="310"/>
    </row>
    <row r="2892" ht="13.5">
      <c r="D2892" s="310"/>
    </row>
    <row r="2893" ht="13.5">
      <c r="D2893" s="310"/>
    </row>
    <row r="2894" ht="13.5">
      <c r="D2894" s="310"/>
    </row>
    <row r="2895" ht="13.5">
      <c r="D2895" s="310"/>
    </row>
    <row r="2896" ht="13.5">
      <c r="D2896" s="310"/>
    </row>
    <row r="2897" ht="13.5">
      <c r="D2897" s="310"/>
    </row>
    <row r="2898" ht="13.5">
      <c r="D2898" s="310"/>
    </row>
    <row r="2899" ht="13.5">
      <c r="D2899" s="310"/>
    </row>
    <row r="2900" ht="13.5">
      <c r="D2900" s="310"/>
    </row>
    <row r="2901" ht="13.5">
      <c r="D2901" s="310"/>
    </row>
    <row r="2902" ht="13.5">
      <c r="D2902" s="310"/>
    </row>
    <row r="2903" ht="13.5">
      <c r="D2903" s="310"/>
    </row>
    <row r="2904" ht="13.5">
      <c r="D2904" s="310"/>
    </row>
    <row r="2905" ht="13.5">
      <c r="D2905" s="310"/>
    </row>
    <row r="2906" ht="13.5">
      <c r="D2906" s="310"/>
    </row>
    <row r="2907" ht="13.5">
      <c r="D2907" s="310"/>
    </row>
    <row r="2908" ht="13.5">
      <c r="D2908" s="310"/>
    </row>
    <row r="2909" ht="13.5">
      <c r="D2909" s="310"/>
    </row>
    <row r="2910" ht="13.5">
      <c r="D2910" s="310"/>
    </row>
    <row r="2911" ht="13.5">
      <c r="D2911" s="310"/>
    </row>
    <row r="2912" ht="13.5">
      <c r="D2912" s="310"/>
    </row>
    <row r="2913" ht="13.5">
      <c r="D2913" s="310"/>
    </row>
    <row r="2914" ht="13.5">
      <c r="D2914" s="310"/>
    </row>
    <row r="2915" ht="13.5">
      <c r="D2915" s="310"/>
    </row>
    <row r="2916" ht="13.5">
      <c r="D2916" s="310"/>
    </row>
    <row r="2917" ht="13.5">
      <c r="D2917" s="310"/>
    </row>
    <row r="2918" ht="13.5">
      <c r="D2918" s="310"/>
    </row>
    <row r="2919" ht="13.5">
      <c r="D2919" s="310"/>
    </row>
    <row r="2920" ht="13.5">
      <c r="D2920" s="310"/>
    </row>
    <row r="2921" ht="13.5">
      <c r="D2921" s="310"/>
    </row>
    <row r="2922" ht="13.5">
      <c r="D2922" s="310"/>
    </row>
    <row r="2923" ht="13.5">
      <c r="D2923" s="310"/>
    </row>
    <row r="2924" ht="13.5">
      <c r="D2924" s="310"/>
    </row>
    <row r="2925" ht="13.5">
      <c r="D2925" s="310"/>
    </row>
    <row r="2926" ht="13.5">
      <c r="D2926" s="310"/>
    </row>
    <row r="2927" ht="13.5">
      <c r="D2927" s="310"/>
    </row>
    <row r="2928" ht="13.5">
      <c r="D2928" s="310"/>
    </row>
    <row r="2929" ht="13.5">
      <c r="D2929" s="310"/>
    </row>
    <row r="2930" ht="13.5">
      <c r="D2930" s="310"/>
    </row>
    <row r="2931" ht="13.5">
      <c r="D2931" s="310"/>
    </row>
    <row r="2932" ht="13.5">
      <c r="D2932" s="310"/>
    </row>
    <row r="2933" ht="13.5">
      <c r="D2933" s="310"/>
    </row>
    <row r="2934" ht="13.5">
      <c r="D2934" s="310"/>
    </row>
    <row r="2935" ht="13.5">
      <c r="D2935" s="310"/>
    </row>
    <row r="2936" ht="13.5">
      <c r="D2936" s="310"/>
    </row>
    <row r="2937" ht="13.5">
      <c r="D2937" s="310"/>
    </row>
    <row r="2938" ht="13.5">
      <c r="D2938" s="310"/>
    </row>
    <row r="2939" ht="13.5">
      <c r="D2939" s="310"/>
    </row>
    <row r="2940" ht="13.5">
      <c r="D2940" s="310"/>
    </row>
    <row r="2941" ht="13.5">
      <c r="D2941" s="310"/>
    </row>
    <row r="2942" ht="13.5">
      <c r="D2942" s="310"/>
    </row>
    <row r="2943" ht="13.5">
      <c r="D2943" s="310"/>
    </row>
    <row r="2944" ht="13.5">
      <c r="D2944" s="310"/>
    </row>
    <row r="2945" ht="13.5">
      <c r="D2945" s="310"/>
    </row>
    <row r="2946" ht="13.5">
      <c r="D2946" s="310"/>
    </row>
    <row r="2947" ht="13.5">
      <c r="D2947" s="310"/>
    </row>
    <row r="2948" ht="13.5">
      <c r="D2948" s="310"/>
    </row>
    <row r="2949" ht="13.5">
      <c r="D2949" s="310"/>
    </row>
    <row r="2950" ht="13.5">
      <c r="D2950" s="310"/>
    </row>
    <row r="2951" ht="13.5">
      <c r="D2951" s="310"/>
    </row>
    <row r="2952" ht="13.5">
      <c r="D2952" s="310"/>
    </row>
    <row r="2953" ht="13.5">
      <c r="D2953" s="310"/>
    </row>
    <row r="2954" ht="13.5">
      <c r="D2954" s="310"/>
    </row>
    <row r="2955" ht="13.5">
      <c r="D2955" s="310"/>
    </row>
    <row r="2956" ht="13.5">
      <c r="D2956" s="310"/>
    </row>
    <row r="2957" ht="13.5">
      <c r="D2957" s="310"/>
    </row>
    <row r="2958" ht="13.5">
      <c r="D2958" s="310"/>
    </row>
    <row r="2959" ht="13.5">
      <c r="D2959" s="310"/>
    </row>
    <row r="2960" ht="13.5">
      <c r="D2960" s="310"/>
    </row>
    <row r="2961" ht="13.5">
      <c r="D2961" s="310"/>
    </row>
    <row r="2962" ht="13.5">
      <c r="D2962" s="310"/>
    </row>
    <row r="2963" ht="13.5">
      <c r="D2963" s="310"/>
    </row>
    <row r="2964" ht="13.5">
      <c r="D2964" s="310"/>
    </row>
    <row r="2965" ht="13.5">
      <c r="D2965" s="310"/>
    </row>
    <row r="2966" ht="13.5">
      <c r="D2966" s="310"/>
    </row>
    <row r="2967" ht="13.5">
      <c r="D2967" s="310"/>
    </row>
    <row r="2968" ht="13.5">
      <c r="D2968" s="310"/>
    </row>
    <row r="2969" ht="13.5">
      <c r="D2969" s="310"/>
    </row>
    <row r="2970" ht="13.5">
      <c r="D2970" s="310"/>
    </row>
    <row r="2971" ht="13.5">
      <c r="D2971" s="310"/>
    </row>
    <row r="2972" ht="13.5">
      <c r="D2972" s="310"/>
    </row>
    <row r="2973" ht="13.5">
      <c r="D2973" s="310"/>
    </row>
    <row r="2974" ht="13.5">
      <c r="D2974" s="310"/>
    </row>
    <row r="2975" ht="13.5">
      <c r="D2975" s="310"/>
    </row>
    <row r="2976" ht="13.5">
      <c r="D2976" s="310"/>
    </row>
    <row r="2977" ht="13.5">
      <c r="D2977" s="310"/>
    </row>
    <row r="2978" ht="13.5">
      <c r="D2978" s="310"/>
    </row>
    <row r="2979" ht="13.5">
      <c r="D2979" s="310"/>
    </row>
    <row r="2980" ht="13.5">
      <c r="D2980" s="310"/>
    </row>
    <row r="2981" ht="13.5">
      <c r="D2981" s="310"/>
    </row>
    <row r="2982" ht="13.5">
      <c r="D2982" s="310"/>
    </row>
    <row r="2983" ht="13.5">
      <c r="D2983" s="310"/>
    </row>
    <row r="2984" ht="13.5">
      <c r="D2984" s="310"/>
    </row>
    <row r="2985" ht="13.5">
      <c r="D2985" s="310"/>
    </row>
    <row r="2986" ht="13.5">
      <c r="D2986" s="310"/>
    </row>
    <row r="2987" ht="13.5">
      <c r="D2987" s="310"/>
    </row>
    <row r="2988" ht="13.5">
      <c r="D2988" s="310"/>
    </row>
    <row r="2989" ht="13.5">
      <c r="D2989" s="310"/>
    </row>
    <row r="2990" ht="13.5">
      <c r="D2990" s="310"/>
    </row>
    <row r="2991" ht="13.5">
      <c r="D2991" s="310"/>
    </row>
    <row r="2992" ht="13.5">
      <c r="D2992" s="310"/>
    </row>
    <row r="2993" ht="13.5">
      <c r="D2993" s="310"/>
    </row>
    <row r="2994" ht="13.5">
      <c r="D2994" s="310"/>
    </row>
    <row r="2995" ht="13.5">
      <c r="D2995" s="310"/>
    </row>
    <row r="2996" ht="13.5">
      <c r="D2996" s="310"/>
    </row>
    <row r="2997" ht="13.5">
      <c r="D2997" s="310"/>
    </row>
    <row r="2998" ht="13.5">
      <c r="D2998" s="310"/>
    </row>
    <row r="2999" ht="13.5">
      <c r="D2999" s="310"/>
    </row>
    <row r="3000" ht="13.5">
      <c r="D3000" s="310"/>
    </row>
    <row r="3001" ht="13.5">
      <c r="D3001" s="310"/>
    </row>
    <row r="3002" ht="13.5">
      <c r="D3002" s="310"/>
    </row>
    <row r="3003" ht="13.5">
      <c r="D3003" s="310"/>
    </row>
    <row r="3004" ht="13.5">
      <c r="D3004" s="310"/>
    </row>
    <row r="3005" ht="13.5">
      <c r="D3005" s="310"/>
    </row>
    <row r="3006" ht="13.5">
      <c r="D3006" s="310"/>
    </row>
    <row r="3007" ht="13.5">
      <c r="D3007" s="310"/>
    </row>
    <row r="3008" ht="13.5">
      <c r="D3008" s="310"/>
    </row>
    <row r="3009" ht="13.5">
      <c r="D3009" s="310"/>
    </row>
    <row r="3010" ht="13.5">
      <c r="D3010" s="310"/>
    </row>
    <row r="3011" ht="13.5">
      <c r="D3011" s="310"/>
    </row>
    <row r="3012" ht="13.5">
      <c r="D3012" s="310"/>
    </row>
    <row r="3013" ht="13.5">
      <c r="D3013" s="310"/>
    </row>
    <row r="3014" ht="13.5">
      <c r="D3014" s="310"/>
    </row>
    <row r="3015" ht="13.5">
      <c r="D3015" s="310"/>
    </row>
    <row r="3016" ht="13.5">
      <c r="D3016" s="310"/>
    </row>
    <row r="3017" ht="13.5">
      <c r="D3017" s="310"/>
    </row>
    <row r="3018" ht="13.5">
      <c r="D3018" s="310"/>
    </row>
    <row r="3019" ht="13.5">
      <c r="D3019" s="310"/>
    </row>
    <row r="3020" ht="13.5">
      <c r="D3020" s="310"/>
    </row>
    <row r="3021" ht="13.5">
      <c r="D3021" s="310"/>
    </row>
    <row r="3022" ht="13.5">
      <c r="D3022" s="310"/>
    </row>
    <row r="3023" ht="13.5">
      <c r="D3023" s="310"/>
    </row>
    <row r="3024" ht="13.5">
      <c r="D3024" s="310"/>
    </row>
    <row r="3025" ht="13.5">
      <c r="D3025" s="310"/>
    </row>
    <row r="3026" ht="13.5">
      <c r="D3026" s="310"/>
    </row>
    <row r="3027" ht="13.5">
      <c r="D3027" s="310"/>
    </row>
    <row r="3028" ht="13.5">
      <c r="D3028" s="310"/>
    </row>
    <row r="3029" ht="13.5">
      <c r="D3029" s="310"/>
    </row>
    <row r="3030" ht="13.5">
      <c r="D3030" s="310"/>
    </row>
    <row r="3031" ht="13.5">
      <c r="D3031" s="310"/>
    </row>
    <row r="3032" ht="13.5">
      <c r="D3032" s="310"/>
    </row>
    <row r="3033" ht="13.5">
      <c r="D3033" s="310"/>
    </row>
    <row r="3034" ht="13.5">
      <c r="D3034" s="310"/>
    </row>
    <row r="3035" ht="13.5">
      <c r="D3035" s="310"/>
    </row>
    <row r="3036" ht="13.5">
      <c r="D3036" s="310"/>
    </row>
    <row r="3037" ht="13.5">
      <c r="D3037" s="310"/>
    </row>
    <row r="3038" ht="13.5">
      <c r="D3038" s="310"/>
    </row>
    <row r="3039" ht="13.5">
      <c r="D3039" s="310"/>
    </row>
    <row r="3040" ht="13.5">
      <c r="D3040" s="310"/>
    </row>
    <row r="3041" ht="13.5">
      <c r="D3041" s="310"/>
    </row>
    <row r="3042" ht="13.5">
      <c r="D3042" s="310"/>
    </row>
    <row r="3043" ht="13.5">
      <c r="D3043" s="310"/>
    </row>
    <row r="3044" ht="13.5">
      <c r="D3044" s="310"/>
    </row>
    <row r="3045" ht="13.5">
      <c r="D3045" s="310"/>
    </row>
    <row r="3046" ht="13.5">
      <c r="D3046" s="310"/>
    </row>
    <row r="3047" ht="13.5">
      <c r="D3047" s="310"/>
    </row>
    <row r="3048" ht="13.5">
      <c r="D3048" s="310"/>
    </row>
    <row r="3049" ht="13.5">
      <c r="D3049" s="310"/>
    </row>
    <row r="3050" ht="13.5">
      <c r="D3050" s="310"/>
    </row>
    <row r="3051" ht="13.5">
      <c r="D3051" s="310"/>
    </row>
    <row r="3052" ht="13.5">
      <c r="D3052" s="310"/>
    </row>
    <row r="3053" ht="13.5">
      <c r="D3053" s="310"/>
    </row>
    <row r="3054" ht="13.5">
      <c r="D3054" s="310"/>
    </row>
    <row r="3055" ht="13.5">
      <c r="D3055" s="310"/>
    </row>
    <row r="3056" ht="13.5">
      <c r="D3056" s="310"/>
    </row>
    <row r="3057" ht="13.5">
      <c r="D3057" s="310"/>
    </row>
    <row r="3058" ht="13.5">
      <c r="D3058" s="310"/>
    </row>
    <row r="3059" ht="13.5">
      <c r="D3059" s="310"/>
    </row>
    <row r="3060" ht="13.5">
      <c r="D3060" s="310"/>
    </row>
    <row r="3061" ht="13.5">
      <c r="D3061" s="310"/>
    </row>
    <row r="3062" ht="13.5">
      <c r="D3062" s="310"/>
    </row>
    <row r="3063" ht="13.5">
      <c r="D3063" s="310"/>
    </row>
    <row r="3064" ht="13.5">
      <c r="D3064" s="310"/>
    </row>
    <row r="3065" ht="13.5">
      <c r="D3065" s="310"/>
    </row>
    <row r="3066" ht="13.5">
      <c r="D3066" s="310"/>
    </row>
    <row r="3067" ht="13.5">
      <c r="D3067" s="310"/>
    </row>
    <row r="3068" ht="13.5">
      <c r="D3068" s="310"/>
    </row>
    <row r="3069" ht="13.5">
      <c r="D3069" s="310"/>
    </row>
    <row r="3070" ht="13.5">
      <c r="D3070" s="310"/>
    </row>
    <row r="3071" ht="13.5">
      <c r="D3071" s="310"/>
    </row>
    <row r="3072" ht="13.5">
      <c r="D3072" s="310"/>
    </row>
    <row r="3073" ht="13.5">
      <c r="D3073" s="310"/>
    </row>
    <row r="3074" ht="13.5">
      <c r="D3074" s="310"/>
    </row>
    <row r="3075" ht="13.5">
      <c r="D3075" s="310"/>
    </row>
    <row r="3076" ht="13.5">
      <c r="D3076" s="310"/>
    </row>
    <row r="3077" ht="13.5">
      <c r="D3077" s="310"/>
    </row>
    <row r="3078" ht="13.5">
      <c r="D3078" s="310"/>
    </row>
    <row r="3079" ht="13.5">
      <c r="D3079" s="310"/>
    </row>
    <row r="3080" ht="13.5">
      <c r="D3080" s="310"/>
    </row>
    <row r="3081" ht="13.5">
      <c r="D3081" s="310"/>
    </row>
    <row r="3082" ht="13.5">
      <c r="D3082" s="310"/>
    </row>
    <row r="3083" ht="13.5">
      <c r="D3083" s="310"/>
    </row>
    <row r="3084" ht="13.5">
      <c r="D3084" s="310"/>
    </row>
    <row r="3085" ht="13.5">
      <c r="D3085" s="310"/>
    </row>
    <row r="3086" ht="13.5">
      <c r="D3086" s="310"/>
    </row>
    <row r="3087" ht="13.5">
      <c r="D3087" s="310"/>
    </row>
    <row r="3088" ht="13.5">
      <c r="D3088" s="310"/>
    </row>
    <row r="3089" ht="13.5">
      <c r="D3089" s="310"/>
    </row>
    <row r="3090" ht="13.5">
      <c r="D3090" s="310"/>
    </row>
    <row r="3091" ht="13.5">
      <c r="D3091" s="310"/>
    </row>
    <row r="3092" ht="13.5">
      <c r="D3092" s="310"/>
    </row>
    <row r="3093" ht="13.5">
      <c r="D3093" s="310"/>
    </row>
    <row r="3094" ht="13.5">
      <c r="D3094" s="310"/>
    </row>
    <row r="3095" ht="13.5">
      <c r="D3095" s="310"/>
    </row>
    <row r="3096" ht="13.5">
      <c r="D3096" s="310"/>
    </row>
    <row r="3097" ht="13.5">
      <c r="D3097" s="310"/>
    </row>
    <row r="3098" ht="13.5">
      <c r="D3098" s="310"/>
    </row>
    <row r="3099" ht="13.5">
      <c r="D3099" s="310"/>
    </row>
    <row r="3100" ht="13.5">
      <c r="D3100" s="310"/>
    </row>
    <row r="3101" ht="13.5">
      <c r="D3101" s="310"/>
    </row>
    <row r="3102" ht="13.5">
      <c r="D3102" s="310"/>
    </row>
    <row r="3103" ht="13.5">
      <c r="D3103" s="310"/>
    </row>
    <row r="3104" ht="13.5">
      <c r="D3104" s="310"/>
    </row>
    <row r="3105" ht="13.5">
      <c r="D3105" s="310"/>
    </row>
    <row r="3106" ht="13.5">
      <c r="D3106" s="310"/>
    </row>
    <row r="3107" ht="13.5">
      <c r="D3107" s="310"/>
    </row>
    <row r="3108" ht="13.5">
      <c r="D3108" s="310"/>
    </row>
    <row r="3109" ht="13.5">
      <c r="D3109" s="310"/>
    </row>
    <row r="3110" ht="13.5">
      <c r="D3110" s="310"/>
    </row>
    <row r="3111" ht="13.5">
      <c r="D3111" s="310"/>
    </row>
    <row r="3112" ht="13.5">
      <c r="D3112" s="310"/>
    </row>
    <row r="3113" ht="13.5">
      <c r="D3113" s="310"/>
    </row>
    <row r="3114" ht="13.5">
      <c r="D3114" s="310"/>
    </row>
    <row r="3115" ht="13.5">
      <c r="D3115" s="310"/>
    </row>
    <row r="3116" ht="13.5">
      <c r="D3116" s="310"/>
    </row>
    <row r="3117" ht="13.5">
      <c r="D3117" s="310"/>
    </row>
    <row r="3118" ht="13.5">
      <c r="D3118" s="310"/>
    </row>
    <row r="3119" ht="13.5">
      <c r="D3119" s="310"/>
    </row>
    <row r="3120" ht="13.5">
      <c r="D3120" s="310"/>
    </row>
    <row r="3121" ht="13.5">
      <c r="D3121" s="310"/>
    </row>
    <row r="3122" ht="13.5">
      <c r="D3122" s="310"/>
    </row>
    <row r="3123" ht="13.5">
      <c r="D3123" s="310"/>
    </row>
    <row r="3124" ht="13.5">
      <c r="D3124" s="310"/>
    </row>
    <row r="3125" ht="13.5">
      <c r="D3125" s="310"/>
    </row>
    <row r="3126" ht="13.5">
      <c r="D3126" s="310"/>
    </row>
    <row r="3127" ht="13.5">
      <c r="D3127" s="310"/>
    </row>
    <row r="3128" ht="13.5">
      <c r="D3128" s="310"/>
    </row>
    <row r="3129" ht="13.5">
      <c r="D3129" s="310"/>
    </row>
    <row r="3130" ht="13.5">
      <c r="D3130" s="310"/>
    </row>
    <row r="3131" ht="13.5">
      <c r="D3131" s="310"/>
    </row>
    <row r="3132" ht="13.5">
      <c r="D3132" s="310"/>
    </row>
    <row r="3133" ht="13.5">
      <c r="D3133" s="310"/>
    </row>
    <row r="3134" ht="13.5">
      <c r="D3134" s="310"/>
    </row>
    <row r="3135" ht="13.5">
      <c r="D3135" s="310"/>
    </row>
    <row r="3136" ht="13.5">
      <c r="D3136" s="310"/>
    </row>
    <row r="3137" ht="13.5">
      <c r="D3137" s="310"/>
    </row>
    <row r="3138" ht="13.5">
      <c r="D3138" s="310"/>
    </row>
    <row r="3139" ht="13.5">
      <c r="D3139" s="310"/>
    </row>
    <row r="3140" ht="13.5">
      <c r="D3140" s="310"/>
    </row>
    <row r="3141" ht="13.5">
      <c r="D3141" s="310"/>
    </row>
    <row r="3142" ht="13.5">
      <c r="D3142" s="310"/>
    </row>
    <row r="3143" ht="13.5">
      <c r="D3143" s="310"/>
    </row>
    <row r="3144" ht="13.5">
      <c r="D3144" s="310"/>
    </row>
    <row r="3145" ht="13.5">
      <c r="D3145" s="310"/>
    </row>
    <row r="3146" ht="13.5">
      <c r="D3146" s="310"/>
    </row>
    <row r="3147" ht="13.5">
      <c r="D3147" s="310"/>
    </row>
    <row r="3148" ht="13.5">
      <c r="D3148" s="310"/>
    </row>
    <row r="3149" ht="13.5">
      <c r="D3149" s="310"/>
    </row>
    <row r="3150" ht="13.5">
      <c r="D3150" s="310"/>
    </row>
    <row r="3151" ht="13.5">
      <c r="D3151" s="310"/>
    </row>
    <row r="3152" ht="13.5">
      <c r="D3152" s="310"/>
    </row>
    <row r="3153" ht="13.5">
      <c r="D3153" s="310"/>
    </row>
    <row r="3154" ht="13.5">
      <c r="D3154" s="310"/>
    </row>
    <row r="3155" ht="13.5">
      <c r="D3155" s="310"/>
    </row>
    <row r="3156" ht="13.5">
      <c r="D3156" s="310"/>
    </row>
    <row r="3157" ht="13.5">
      <c r="D3157" s="310"/>
    </row>
    <row r="3158" ht="13.5">
      <c r="D3158" s="310"/>
    </row>
    <row r="3159" ht="13.5">
      <c r="D3159" s="310"/>
    </row>
    <row r="3160" ht="13.5">
      <c r="D3160" s="310"/>
    </row>
    <row r="3161" ht="13.5">
      <c r="D3161" s="310"/>
    </row>
    <row r="3162" ht="13.5">
      <c r="D3162" s="310"/>
    </row>
    <row r="3163" ht="13.5">
      <c r="D3163" s="310"/>
    </row>
    <row r="3164" ht="13.5">
      <c r="D3164" s="310"/>
    </row>
    <row r="3165" ht="13.5">
      <c r="D3165" s="310"/>
    </row>
    <row r="3166" ht="13.5">
      <c r="D3166" s="310"/>
    </row>
    <row r="3167" ht="13.5">
      <c r="D3167" s="310"/>
    </row>
    <row r="3168" ht="13.5">
      <c r="D3168" s="310"/>
    </row>
    <row r="3169" ht="13.5">
      <c r="D3169" s="310"/>
    </row>
    <row r="3170" ht="13.5">
      <c r="D3170" s="310"/>
    </row>
    <row r="3171" ht="13.5">
      <c r="D3171" s="310"/>
    </row>
    <row r="3172" ht="13.5">
      <c r="D3172" s="310"/>
    </row>
    <row r="3173" ht="13.5">
      <c r="D3173" s="310"/>
    </row>
    <row r="3174" ht="13.5">
      <c r="D3174" s="310"/>
    </row>
    <row r="3175" ht="13.5">
      <c r="D3175" s="310"/>
    </row>
    <row r="3176" ht="13.5">
      <c r="D3176" s="310"/>
    </row>
    <row r="3177" ht="13.5">
      <c r="D3177" s="310"/>
    </row>
    <row r="3178" ht="13.5">
      <c r="D3178" s="310"/>
    </row>
    <row r="3179" ht="13.5">
      <c r="D3179" s="310"/>
    </row>
    <row r="3180" ht="13.5">
      <c r="D3180" s="310"/>
    </row>
    <row r="3181" ht="13.5">
      <c r="D3181" s="310"/>
    </row>
    <row r="3182" ht="13.5">
      <c r="D3182" s="310"/>
    </row>
    <row r="3183" ht="13.5">
      <c r="D3183" s="310"/>
    </row>
    <row r="3184" ht="13.5">
      <c r="D3184" s="310"/>
    </row>
    <row r="3185" ht="13.5">
      <c r="D3185" s="310"/>
    </row>
    <row r="3186" ht="13.5">
      <c r="D3186" s="310"/>
    </row>
    <row r="3187" ht="13.5">
      <c r="D3187" s="310"/>
    </row>
    <row r="3188" ht="13.5">
      <c r="D3188" s="310"/>
    </row>
    <row r="3189" ht="13.5">
      <c r="D3189" s="310"/>
    </row>
    <row r="3190" ht="13.5">
      <c r="D3190" s="310"/>
    </row>
    <row r="3191" ht="13.5">
      <c r="D3191" s="310"/>
    </row>
    <row r="3192" ht="13.5">
      <c r="D3192" s="310"/>
    </row>
    <row r="3193" ht="13.5">
      <c r="D3193" s="310"/>
    </row>
    <row r="3194" ht="13.5">
      <c r="D3194" s="310"/>
    </row>
    <row r="3195" ht="13.5">
      <c r="D3195" s="310"/>
    </row>
    <row r="3196" ht="13.5">
      <c r="D3196" s="310"/>
    </row>
    <row r="3197" ht="13.5">
      <c r="D3197" s="310"/>
    </row>
    <row r="3198" ht="13.5">
      <c r="D3198" s="310"/>
    </row>
    <row r="3199" ht="13.5">
      <c r="D3199" s="310"/>
    </row>
    <row r="3200" ht="13.5">
      <c r="D3200" s="310"/>
    </row>
    <row r="3201" ht="13.5">
      <c r="D3201" s="310"/>
    </row>
    <row r="3202" ht="13.5">
      <c r="D3202" s="310"/>
    </row>
    <row r="3203" ht="13.5">
      <c r="D3203" s="310"/>
    </row>
    <row r="3204" ht="13.5">
      <c r="D3204" s="310"/>
    </row>
    <row r="3205" ht="13.5">
      <c r="D3205" s="310"/>
    </row>
    <row r="3206" ht="13.5">
      <c r="D3206" s="310"/>
    </row>
    <row r="3207" ht="13.5">
      <c r="D3207" s="310"/>
    </row>
    <row r="3208" ht="13.5">
      <c r="D3208" s="310"/>
    </row>
    <row r="3209" ht="13.5">
      <c r="D3209" s="310"/>
    </row>
    <row r="3210" ht="13.5">
      <c r="D3210" s="310"/>
    </row>
    <row r="3211" ht="13.5">
      <c r="D3211" s="310"/>
    </row>
    <row r="3212" ht="13.5">
      <c r="D3212" s="310"/>
    </row>
    <row r="3213" ht="13.5">
      <c r="D3213" s="310"/>
    </row>
    <row r="3214" ht="13.5">
      <c r="D3214" s="310"/>
    </row>
    <row r="3215" ht="13.5">
      <c r="D3215" s="310"/>
    </row>
    <row r="3216" ht="13.5">
      <c r="D3216" s="310"/>
    </row>
    <row r="3217" ht="13.5">
      <c r="D3217" s="310"/>
    </row>
    <row r="3218" ht="13.5">
      <c r="D3218" s="310"/>
    </row>
    <row r="3219" ht="13.5">
      <c r="D3219" s="310"/>
    </row>
    <row r="3220" ht="13.5">
      <c r="D3220" s="310"/>
    </row>
    <row r="3221" ht="13.5">
      <c r="D3221" s="310"/>
    </row>
    <row r="3222" ht="13.5">
      <c r="D3222" s="310"/>
    </row>
    <row r="3223" ht="13.5">
      <c r="D3223" s="310"/>
    </row>
    <row r="3224" ht="13.5">
      <c r="D3224" s="310"/>
    </row>
    <row r="3225" ht="13.5">
      <c r="D3225" s="310"/>
    </row>
    <row r="3226" ht="13.5">
      <c r="D3226" s="310"/>
    </row>
    <row r="3227" ht="13.5">
      <c r="D3227" s="310"/>
    </row>
    <row r="3228" ht="13.5">
      <c r="D3228" s="310"/>
    </row>
    <row r="3229" ht="13.5">
      <c r="D3229" s="310"/>
    </row>
    <row r="3230" ht="13.5">
      <c r="D3230" s="310"/>
    </row>
    <row r="3231" ht="13.5">
      <c r="D3231" s="310"/>
    </row>
    <row r="3232" ht="13.5">
      <c r="D3232" s="310"/>
    </row>
    <row r="3233" ht="13.5">
      <c r="D3233" s="310"/>
    </row>
    <row r="3234" ht="13.5">
      <c r="D3234" s="310"/>
    </row>
    <row r="3235" ht="13.5">
      <c r="D3235" s="310"/>
    </row>
    <row r="3236" ht="13.5">
      <c r="D3236" s="310"/>
    </row>
    <row r="3237" ht="13.5">
      <c r="D3237" s="310"/>
    </row>
    <row r="3238" ht="13.5">
      <c r="D3238" s="310"/>
    </row>
    <row r="3239" ht="13.5">
      <c r="D3239" s="310"/>
    </row>
    <row r="3240" ht="13.5">
      <c r="D3240" s="310"/>
    </row>
    <row r="3241" ht="13.5">
      <c r="D3241" s="310"/>
    </row>
    <row r="3242" ht="13.5">
      <c r="D3242" s="310"/>
    </row>
    <row r="3243" ht="13.5">
      <c r="D3243" s="310"/>
    </row>
    <row r="3244" ht="13.5">
      <c r="D3244" s="310"/>
    </row>
    <row r="3245" ht="13.5">
      <c r="D3245" s="310"/>
    </row>
    <row r="3246" ht="13.5">
      <c r="D3246" s="310"/>
    </row>
    <row r="3247" ht="13.5">
      <c r="D3247" s="310"/>
    </row>
    <row r="3248" ht="13.5">
      <c r="D3248" s="310"/>
    </row>
    <row r="3249" ht="13.5">
      <c r="D3249" s="310"/>
    </row>
    <row r="3250" ht="13.5">
      <c r="D3250" s="310"/>
    </row>
    <row r="3251" ht="13.5">
      <c r="D3251" s="310"/>
    </row>
    <row r="3252" ht="13.5">
      <c r="D3252" s="310"/>
    </row>
    <row r="3253" ht="13.5">
      <c r="D3253" s="310"/>
    </row>
    <row r="3254" ht="13.5">
      <c r="D3254" s="310"/>
    </row>
    <row r="3255" ht="13.5">
      <c r="D3255" s="310"/>
    </row>
    <row r="3256" ht="13.5">
      <c r="D3256" s="310"/>
    </row>
    <row r="3257" ht="13.5">
      <c r="D3257" s="310"/>
    </row>
    <row r="3258" ht="13.5">
      <c r="D3258" s="310"/>
    </row>
    <row r="3259" ht="13.5">
      <c r="D3259" s="310"/>
    </row>
    <row r="3260" ht="13.5">
      <c r="D3260" s="310"/>
    </row>
    <row r="3261" ht="13.5">
      <c r="D3261" s="310"/>
    </row>
    <row r="3262" ht="13.5">
      <c r="D3262" s="310"/>
    </row>
    <row r="3263" ht="13.5">
      <c r="D3263" s="310"/>
    </row>
    <row r="3264" ht="13.5">
      <c r="D3264" s="310"/>
    </row>
    <row r="3265" ht="13.5">
      <c r="D3265" s="310"/>
    </row>
    <row r="3266" ht="13.5">
      <c r="D3266" s="310"/>
    </row>
    <row r="3267" ht="13.5">
      <c r="D3267" s="310"/>
    </row>
    <row r="3268" ht="13.5">
      <c r="D3268" s="310"/>
    </row>
    <row r="3269" ht="13.5">
      <c r="D3269" s="310"/>
    </row>
    <row r="3270" ht="13.5">
      <c r="D3270" s="310"/>
    </row>
    <row r="3271" ht="13.5">
      <c r="D3271" s="310"/>
    </row>
    <row r="3272" ht="13.5">
      <c r="D3272" s="310"/>
    </row>
    <row r="3273" ht="13.5">
      <c r="D3273" s="310"/>
    </row>
    <row r="3274" ht="13.5">
      <c r="D3274" s="310"/>
    </row>
    <row r="3275" ht="13.5">
      <c r="D3275" s="310"/>
    </row>
    <row r="3276" ht="13.5">
      <c r="D3276" s="310"/>
    </row>
    <row r="3277" ht="13.5">
      <c r="D3277" s="310"/>
    </row>
    <row r="3278" ht="13.5">
      <c r="D3278" s="310"/>
    </row>
    <row r="3279" ht="13.5">
      <c r="D3279" s="310"/>
    </row>
    <row r="3280" ht="13.5">
      <c r="D3280" s="310"/>
    </row>
    <row r="3281" ht="13.5">
      <c r="D3281" s="310"/>
    </row>
    <row r="3282" ht="13.5">
      <c r="D3282" s="310"/>
    </row>
    <row r="3283" ht="13.5">
      <c r="D3283" s="310"/>
    </row>
    <row r="3284" ht="13.5">
      <c r="D3284" s="310"/>
    </row>
    <row r="3285" ht="13.5">
      <c r="D3285" s="310"/>
    </row>
    <row r="3286" ht="13.5">
      <c r="D3286" s="310"/>
    </row>
    <row r="3287" ht="13.5">
      <c r="D3287" s="310"/>
    </row>
    <row r="3288" ht="13.5">
      <c r="D3288" s="310"/>
    </row>
    <row r="3289" ht="13.5">
      <c r="D3289" s="310"/>
    </row>
    <row r="3290" ht="13.5">
      <c r="D3290" s="310"/>
    </row>
    <row r="3291" ht="13.5">
      <c r="D3291" s="310"/>
    </row>
    <row r="3292" ht="13.5">
      <c r="D3292" s="310"/>
    </row>
    <row r="3293" ht="13.5">
      <c r="D3293" s="310"/>
    </row>
    <row r="3294" ht="13.5">
      <c r="D3294" s="310"/>
    </row>
    <row r="3295" ht="13.5">
      <c r="D3295" s="310"/>
    </row>
    <row r="3296" ht="13.5">
      <c r="D3296" s="310"/>
    </row>
    <row r="3297" ht="13.5">
      <c r="D3297" s="310"/>
    </row>
    <row r="3298" ht="13.5">
      <c r="D3298" s="310"/>
    </row>
    <row r="3299" ht="13.5">
      <c r="D3299" s="310"/>
    </row>
    <row r="3300" ht="13.5">
      <c r="D3300" s="310"/>
    </row>
    <row r="3301" ht="13.5">
      <c r="D3301" s="310"/>
    </row>
    <row r="3302" ht="13.5">
      <c r="D3302" s="310"/>
    </row>
    <row r="3303" ht="13.5">
      <c r="D3303" s="310"/>
    </row>
    <row r="3304" ht="13.5">
      <c r="D3304" s="310"/>
    </row>
    <row r="3305" ht="13.5">
      <c r="D3305" s="310"/>
    </row>
    <row r="3306" ht="13.5">
      <c r="D3306" s="310"/>
    </row>
    <row r="3307" ht="13.5">
      <c r="D3307" s="310"/>
    </row>
    <row r="3308" ht="13.5">
      <c r="D3308" s="310"/>
    </row>
    <row r="3309" ht="13.5">
      <c r="D3309" s="310"/>
    </row>
    <row r="3310" ht="13.5">
      <c r="D3310" s="310"/>
    </row>
    <row r="3311" ht="13.5">
      <c r="D3311" s="310"/>
    </row>
    <row r="3312" ht="13.5">
      <c r="D3312" s="310"/>
    </row>
    <row r="3313" ht="13.5">
      <c r="D3313" s="310"/>
    </row>
    <row r="3314" ht="13.5">
      <c r="D3314" s="310"/>
    </row>
    <row r="3315" ht="13.5">
      <c r="D3315" s="310"/>
    </row>
    <row r="3316" ht="13.5">
      <c r="D3316" s="310"/>
    </row>
    <row r="3317" ht="13.5">
      <c r="D3317" s="310"/>
    </row>
    <row r="3318" ht="13.5">
      <c r="D3318" s="310"/>
    </row>
    <row r="3319" ht="13.5">
      <c r="D3319" s="310"/>
    </row>
    <row r="3320" ht="13.5">
      <c r="D3320" s="310"/>
    </row>
    <row r="3321" ht="13.5">
      <c r="D3321" s="310"/>
    </row>
    <row r="3322" ht="13.5">
      <c r="D3322" s="310"/>
    </row>
    <row r="3323" ht="13.5">
      <c r="D3323" s="310"/>
    </row>
    <row r="3324" ht="13.5">
      <c r="D3324" s="310"/>
    </row>
    <row r="3325" ht="13.5">
      <c r="D3325" s="310"/>
    </row>
    <row r="3326" ht="13.5">
      <c r="D3326" s="310"/>
    </row>
    <row r="3327" ht="13.5">
      <c r="D3327" s="310"/>
    </row>
    <row r="3328" ht="13.5">
      <c r="D3328" s="310"/>
    </row>
    <row r="3329" ht="13.5">
      <c r="D3329" s="310"/>
    </row>
    <row r="3330" ht="13.5">
      <c r="D3330" s="310"/>
    </row>
    <row r="3331" ht="13.5">
      <c r="D3331" s="310"/>
    </row>
    <row r="3332" ht="13.5">
      <c r="D3332" s="310"/>
    </row>
    <row r="3333" ht="13.5">
      <c r="D3333" s="310"/>
    </row>
    <row r="3334" ht="13.5">
      <c r="D3334" s="310"/>
    </row>
    <row r="3335" ht="13.5">
      <c r="D3335" s="310"/>
    </row>
    <row r="3336" ht="13.5">
      <c r="D3336" s="310"/>
    </row>
    <row r="3337" ht="13.5">
      <c r="D3337" s="310"/>
    </row>
    <row r="3338" ht="13.5">
      <c r="D3338" s="310"/>
    </row>
    <row r="3339" ht="13.5">
      <c r="D3339" s="310"/>
    </row>
    <row r="3340" ht="13.5">
      <c r="D3340" s="310"/>
    </row>
    <row r="3341" ht="13.5">
      <c r="D3341" s="310"/>
    </row>
    <row r="3342" ht="13.5">
      <c r="D3342" s="310"/>
    </row>
    <row r="3343" ht="13.5">
      <c r="D3343" s="310"/>
    </row>
    <row r="3344" ht="13.5">
      <c r="D3344" s="310"/>
    </row>
    <row r="3345" ht="13.5">
      <c r="D3345" s="310"/>
    </row>
    <row r="3346" ht="13.5">
      <c r="D3346" s="310"/>
    </row>
    <row r="3347" ht="13.5">
      <c r="D3347" s="310"/>
    </row>
    <row r="3348" ht="13.5">
      <c r="D3348" s="310"/>
    </row>
    <row r="3349" ht="13.5">
      <c r="D3349" s="310"/>
    </row>
    <row r="3350" ht="13.5">
      <c r="D3350" s="310"/>
    </row>
    <row r="3351" ht="13.5">
      <c r="D3351" s="310"/>
    </row>
    <row r="3352" ht="13.5">
      <c r="D3352" s="310"/>
    </row>
    <row r="3353" ht="13.5">
      <c r="D3353" s="310"/>
    </row>
    <row r="3354" ht="13.5">
      <c r="D3354" s="310"/>
    </row>
    <row r="3355" ht="13.5">
      <c r="D3355" s="310"/>
    </row>
    <row r="3356" ht="13.5">
      <c r="D3356" s="310"/>
    </row>
    <row r="3357" ht="13.5">
      <c r="D3357" s="310"/>
    </row>
    <row r="3358" ht="13.5">
      <c r="D3358" s="310"/>
    </row>
    <row r="3359" ht="13.5">
      <c r="D3359" s="310"/>
    </row>
    <row r="3360" ht="13.5">
      <c r="D3360" s="310"/>
    </row>
    <row r="3361" ht="13.5">
      <c r="D3361" s="310"/>
    </row>
    <row r="3362" ht="13.5">
      <c r="D3362" s="310"/>
    </row>
    <row r="3363" ht="13.5">
      <c r="D3363" s="310"/>
    </row>
    <row r="3364" ht="13.5">
      <c r="D3364" s="310"/>
    </row>
    <row r="3365" ht="13.5">
      <c r="D3365" s="310"/>
    </row>
    <row r="3366" ht="13.5">
      <c r="D3366" s="310"/>
    </row>
    <row r="3367" ht="13.5">
      <c r="D3367" s="310"/>
    </row>
    <row r="3368" ht="13.5">
      <c r="D3368" s="310"/>
    </row>
    <row r="3369" ht="13.5">
      <c r="D3369" s="310"/>
    </row>
    <row r="3370" ht="13.5">
      <c r="D3370" s="310"/>
    </row>
    <row r="3371" ht="13.5">
      <c r="D3371" s="310"/>
    </row>
    <row r="3372" ht="13.5">
      <c r="D3372" s="310"/>
    </row>
    <row r="3373" ht="13.5">
      <c r="D3373" s="310"/>
    </row>
    <row r="3374" ht="13.5">
      <c r="D3374" s="310"/>
    </row>
    <row r="3375" ht="13.5">
      <c r="D3375" s="310"/>
    </row>
    <row r="3376" ht="13.5">
      <c r="D3376" s="310"/>
    </row>
    <row r="3377" ht="13.5">
      <c r="D3377" s="310"/>
    </row>
    <row r="3378" ht="13.5">
      <c r="D3378" s="310"/>
    </row>
    <row r="3379" ht="13.5">
      <c r="D3379" s="310"/>
    </row>
    <row r="3380" ht="13.5">
      <c r="D3380" s="310"/>
    </row>
    <row r="3381" ht="13.5">
      <c r="D3381" s="310"/>
    </row>
    <row r="3382" ht="13.5">
      <c r="D3382" s="310"/>
    </row>
    <row r="3383" ht="13.5">
      <c r="D3383" s="310"/>
    </row>
    <row r="3384" ht="13.5">
      <c r="D3384" s="310"/>
    </row>
    <row r="3385" ht="13.5">
      <c r="D3385" s="310"/>
    </row>
    <row r="3386" ht="13.5">
      <c r="D3386" s="310"/>
    </row>
    <row r="3387" ht="13.5">
      <c r="D3387" s="310"/>
    </row>
    <row r="3388" ht="13.5">
      <c r="D3388" s="310"/>
    </row>
    <row r="3389" ht="13.5">
      <c r="D3389" s="310"/>
    </row>
    <row r="3390" ht="13.5">
      <c r="D3390" s="310"/>
    </row>
    <row r="3391" ht="13.5">
      <c r="D3391" s="310"/>
    </row>
    <row r="3392" ht="13.5">
      <c r="D3392" s="310"/>
    </row>
    <row r="3393" ht="13.5">
      <c r="D3393" s="310"/>
    </row>
    <row r="3394" ht="13.5">
      <c r="D3394" s="310"/>
    </row>
    <row r="3395" ht="13.5">
      <c r="D3395" s="310"/>
    </row>
    <row r="3396" ht="13.5">
      <c r="D3396" s="310"/>
    </row>
    <row r="3397" ht="13.5">
      <c r="D3397" s="310"/>
    </row>
    <row r="3398" ht="13.5">
      <c r="D3398" s="310"/>
    </row>
    <row r="3399" ht="13.5">
      <c r="D3399" s="310"/>
    </row>
    <row r="3400" ht="13.5">
      <c r="D3400" s="310"/>
    </row>
    <row r="3401" ht="13.5">
      <c r="D3401" s="310"/>
    </row>
    <row r="3402" ht="13.5">
      <c r="D3402" s="310"/>
    </row>
    <row r="3403" ht="13.5">
      <c r="D3403" s="310"/>
    </row>
    <row r="3404" ht="13.5">
      <c r="D3404" s="310"/>
    </row>
    <row r="3405" ht="13.5">
      <c r="D3405" s="310"/>
    </row>
    <row r="3406" ht="13.5">
      <c r="D3406" s="310"/>
    </row>
    <row r="3407" ht="13.5">
      <c r="D3407" s="310"/>
    </row>
    <row r="3408" ht="13.5">
      <c r="D3408" s="310"/>
    </row>
    <row r="3409" ht="13.5">
      <c r="D3409" s="310"/>
    </row>
    <row r="3410" ht="13.5">
      <c r="D3410" s="310"/>
    </row>
    <row r="3411" ht="13.5">
      <c r="D3411" s="310"/>
    </row>
    <row r="3412" ht="13.5">
      <c r="D3412" s="310"/>
    </row>
    <row r="3413" ht="13.5">
      <c r="D3413" s="310"/>
    </row>
    <row r="3414" ht="13.5">
      <c r="D3414" s="310"/>
    </row>
    <row r="3415" ht="13.5">
      <c r="D3415" s="310"/>
    </row>
    <row r="3416" ht="13.5">
      <c r="D3416" s="310"/>
    </row>
    <row r="3417" ht="13.5">
      <c r="D3417" s="310"/>
    </row>
    <row r="3418" ht="13.5">
      <c r="D3418" s="310"/>
    </row>
    <row r="3419" ht="13.5">
      <c r="D3419" s="310"/>
    </row>
    <row r="3420" ht="13.5">
      <c r="D3420" s="310"/>
    </row>
    <row r="3421" ht="13.5">
      <c r="D3421" s="310"/>
    </row>
    <row r="3422" ht="13.5">
      <c r="D3422" s="310"/>
    </row>
    <row r="3423" ht="13.5">
      <c r="D3423" s="310"/>
    </row>
    <row r="3424" ht="13.5">
      <c r="D3424" s="310"/>
    </row>
    <row r="3425" ht="13.5">
      <c r="D3425" s="310"/>
    </row>
    <row r="3426" ht="13.5">
      <c r="D3426" s="310"/>
    </row>
    <row r="3427" ht="13.5">
      <c r="D3427" s="310"/>
    </row>
    <row r="3428" ht="13.5">
      <c r="D3428" s="310"/>
    </row>
    <row r="3429" ht="13.5">
      <c r="D3429" s="310"/>
    </row>
    <row r="3430" ht="13.5">
      <c r="D3430" s="310"/>
    </row>
    <row r="3431" ht="13.5">
      <c r="D3431" s="310"/>
    </row>
    <row r="3432" ht="13.5">
      <c r="D3432" s="310"/>
    </row>
    <row r="3433" ht="13.5">
      <c r="D3433" s="310"/>
    </row>
    <row r="3434" ht="13.5">
      <c r="D3434" s="310"/>
    </row>
    <row r="3435" ht="13.5">
      <c r="D3435" s="310"/>
    </row>
    <row r="3436" ht="13.5">
      <c r="D3436" s="310"/>
    </row>
    <row r="3437" ht="13.5">
      <c r="D3437" s="310"/>
    </row>
    <row r="3438" ht="13.5">
      <c r="D3438" s="310"/>
    </row>
    <row r="3439" ht="13.5">
      <c r="D3439" s="310"/>
    </row>
    <row r="3440" ht="13.5">
      <c r="D3440" s="310"/>
    </row>
    <row r="3441" ht="13.5">
      <c r="D3441" s="310"/>
    </row>
    <row r="3442" ht="13.5">
      <c r="D3442" s="310"/>
    </row>
    <row r="3443" ht="13.5">
      <c r="D3443" s="310"/>
    </row>
    <row r="3444" ht="13.5">
      <c r="D3444" s="310"/>
    </row>
    <row r="3445" ht="13.5">
      <c r="D3445" s="310"/>
    </row>
    <row r="3446" ht="13.5">
      <c r="D3446" s="310"/>
    </row>
    <row r="3447" ht="13.5">
      <c r="D3447" s="310"/>
    </row>
    <row r="3448" ht="13.5">
      <c r="D3448" s="310"/>
    </row>
    <row r="3449" ht="13.5">
      <c r="D3449" s="310"/>
    </row>
    <row r="3450" ht="13.5">
      <c r="D3450" s="310"/>
    </row>
    <row r="3451" ht="13.5">
      <c r="D3451" s="310"/>
    </row>
    <row r="3452" ht="13.5">
      <c r="D3452" s="310"/>
    </row>
    <row r="3453" ht="13.5">
      <c r="D3453" s="310"/>
    </row>
    <row r="3454" ht="13.5">
      <c r="D3454" s="310"/>
    </row>
    <row r="3455" ht="13.5">
      <c r="D3455" s="310"/>
    </row>
    <row r="3456" ht="13.5">
      <c r="D3456" s="310"/>
    </row>
    <row r="3457" ht="13.5">
      <c r="D3457" s="310"/>
    </row>
    <row r="3458" ht="13.5">
      <c r="D3458" s="310"/>
    </row>
    <row r="3459" ht="13.5">
      <c r="D3459" s="310"/>
    </row>
    <row r="3460" ht="13.5">
      <c r="D3460" s="310"/>
    </row>
    <row r="3461" ht="13.5">
      <c r="D3461" s="310"/>
    </row>
    <row r="3462" ht="13.5">
      <c r="D3462" s="310"/>
    </row>
    <row r="3463" ht="13.5">
      <c r="D3463" s="310"/>
    </row>
    <row r="3464" ht="13.5">
      <c r="D3464" s="310"/>
    </row>
    <row r="3465" ht="13.5">
      <c r="D3465" s="310"/>
    </row>
    <row r="3466" ht="13.5">
      <c r="D3466" s="310"/>
    </row>
    <row r="3467" ht="13.5">
      <c r="D3467" s="310"/>
    </row>
    <row r="3468" ht="13.5">
      <c r="D3468" s="310"/>
    </row>
    <row r="3469" ht="13.5">
      <c r="D3469" s="310"/>
    </row>
    <row r="3470" ht="13.5">
      <c r="D3470" s="310"/>
    </row>
    <row r="3471" ht="13.5">
      <c r="D3471" s="310"/>
    </row>
    <row r="3472" ht="13.5">
      <c r="D3472" s="310"/>
    </row>
    <row r="3473" ht="13.5">
      <c r="D3473" s="310"/>
    </row>
    <row r="3474" ht="13.5">
      <c r="D3474" s="310"/>
    </row>
    <row r="3475" ht="13.5">
      <c r="D3475" s="310"/>
    </row>
    <row r="3476" ht="13.5">
      <c r="D3476" s="310"/>
    </row>
    <row r="3477" ht="13.5">
      <c r="D3477" s="310"/>
    </row>
    <row r="3478" ht="13.5">
      <c r="D3478" s="310"/>
    </row>
    <row r="3479" ht="13.5">
      <c r="D3479" s="310"/>
    </row>
    <row r="3480" ht="13.5">
      <c r="D3480" s="310"/>
    </row>
    <row r="3481" ht="13.5">
      <c r="D3481" s="310"/>
    </row>
    <row r="3482" ht="13.5">
      <c r="D3482" s="310"/>
    </row>
    <row r="3483" ht="13.5">
      <c r="D3483" s="310"/>
    </row>
    <row r="3484" ht="13.5">
      <c r="D3484" s="310"/>
    </row>
    <row r="3485" ht="13.5">
      <c r="D3485" s="310"/>
    </row>
    <row r="3486" ht="13.5">
      <c r="D3486" s="310"/>
    </row>
    <row r="3487" ht="13.5">
      <c r="D3487" s="310"/>
    </row>
    <row r="3488" ht="13.5">
      <c r="D3488" s="310"/>
    </row>
    <row r="3489" ht="13.5">
      <c r="D3489" s="310"/>
    </row>
    <row r="3490" ht="13.5">
      <c r="D3490" s="310"/>
    </row>
    <row r="3491" ht="13.5">
      <c r="D3491" s="310"/>
    </row>
    <row r="3492" ht="13.5">
      <c r="D3492" s="310"/>
    </row>
    <row r="3493" ht="13.5">
      <c r="D3493" s="310"/>
    </row>
    <row r="3494" ht="13.5">
      <c r="D3494" s="310"/>
    </row>
    <row r="3495" ht="13.5">
      <c r="D3495" s="310"/>
    </row>
    <row r="3496" ht="13.5">
      <c r="D3496" s="310"/>
    </row>
    <row r="3497" ht="13.5">
      <c r="D3497" s="310"/>
    </row>
    <row r="3498" ht="13.5">
      <c r="D3498" s="310"/>
    </row>
    <row r="3499" ht="13.5">
      <c r="D3499" s="310"/>
    </row>
    <row r="3500" ht="13.5">
      <c r="D3500" s="310"/>
    </row>
    <row r="3501" ht="13.5">
      <c r="D3501" s="310"/>
    </row>
    <row r="3502" ht="13.5">
      <c r="D3502" s="310"/>
    </row>
    <row r="3503" ht="13.5">
      <c r="D3503" s="310"/>
    </row>
    <row r="3504" ht="13.5">
      <c r="D3504" s="310"/>
    </row>
    <row r="3505" ht="13.5">
      <c r="D3505" s="310"/>
    </row>
    <row r="3506" ht="13.5">
      <c r="D3506" s="310"/>
    </row>
    <row r="3507" ht="13.5">
      <c r="D3507" s="310"/>
    </row>
    <row r="3508" ht="13.5">
      <c r="D3508" s="310"/>
    </row>
    <row r="3509" ht="13.5">
      <c r="D3509" s="310"/>
    </row>
    <row r="3510" ht="13.5">
      <c r="D3510" s="310"/>
    </row>
    <row r="3511" ht="13.5">
      <c r="D3511" s="310"/>
    </row>
    <row r="3512" ht="13.5">
      <c r="D3512" s="310"/>
    </row>
    <row r="3513" ht="13.5">
      <c r="D3513" s="310"/>
    </row>
    <row r="3514" ht="13.5">
      <c r="D3514" s="310"/>
    </row>
    <row r="3515" ht="13.5">
      <c r="D3515" s="310"/>
    </row>
    <row r="3516" ht="13.5">
      <c r="D3516" s="310"/>
    </row>
    <row r="3517" ht="13.5">
      <c r="D3517" s="310"/>
    </row>
    <row r="3518" ht="13.5">
      <c r="D3518" s="310"/>
    </row>
    <row r="3519" ht="13.5">
      <c r="D3519" s="310"/>
    </row>
    <row r="3520" ht="13.5">
      <c r="D3520" s="310"/>
    </row>
    <row r="3521" ht="13.5">
      <c r="D3521" s="310"/>
    </row>
    <row r="3522" ht="13.5">
      <c r="D3522" s="310"/>
    </row>
    <row r="3523" ht="13.5">
      <c r="D3523" s="310"/>
    </row>
    <row r="3524" ht="13.5">
      <c r="D3524" s="310"/>
    </row>
    <row r="3525" ht="13.5">
      <c r="D3525" s="310"/>
    </row>
    <row r="3526" ht="13.5">
      <c r="D3526" s="310"/>
    </row>
    <row r="3527" ht="13.5">
      <c r="D3527" s="310"/>
    </row>
    <row r="3528" ht="13.5">
      <c r="D3528" s="310"/>
    </row>
    <row r="3529" ht="13.5">
      <c r="D3529" s="310"/>
    </row>
    <row r="3530" ht="13.5">
      <c r="D3530" s="310"/>
    </row>
    <row r="3531" ht="13.5">
      <c r="D3531" s="310"/>
    </row>
    <row r="3532" ht="13.5">
      <c r="D3532" s="310"/>
    </row>
    <row r="3533" ht="13.5">
      <c r="D3533" s="310"/>
    </row>
    <row r="3534" ht="13.5">
      <c r="D3534" s="310"/>
    </row>
    <row r="3535" ht="13.5">
      <c r="D3535" s="310"/>
    </row>
    <row r="3536" ht="13.5">
      <c r="D3536" s="310"/>
    </row>
    <row r="3537" ht="13.5">
      <c r="D3537" s="310"/>
    </row>
    <row r="3538" ht="13.5">
      <c r="D3538" s="310"/>
    </row>
    <row r="3539" ht="13.5">
      <c r="D3539" s="310"/>
    </row>
    <row r="3540" ht="13.5">
      <c r="D3540" s="310"/>
    </row>
    <row r="3541" ht="13.5">
      <c r="D3541" s="310"/>
    </row>
    <row r="3542" ht="13.5">
      <c r="D3542" s="310"/>
    </row>
    <row r="3543" ht="13.5">
      <c r="D3543" s="310"/>
    </row>
    <row r="3544" ht="13.5">
      <c r="D3544" s="310"/>
    </row>
    <row r="3545" ht="13.5">
      <c r="D3545" s="310"/>
    </row>
    <row r="3546" ht="13.5">
      <c r="D3546" s="310"/>
    </row>
    <row r="3547" ht="13.5">
      <c r="D3547" s="310"/>
    </row>
    <row r="3548" ht="13.5">
      <c r="D3548" s="310"/>
    </row>
    <row r="3549" ht="13.5">
      <c r="D3549" s="310"/>
    </row>
    <row r="3550" ht="13.5">
      <c r="D3550" s="310"/>
    </row>
    <row r="3551" ht="13.5">
      <c r="D3551" s="310"/>
    </row>
    <row r="3552" ht="13.5">
      <c r="D3552" s="310"/>
    </row>
    <row r="3553" ht="13.5">
      <c r="D3553" s="310"/>
    </row>
    <row r="3554" ht="13.5">
      <c r="D3554" s="310"/>
    </row>
    <row r="3555" ht="13.5">
      <c r="D3555" s="310"/>
    </row>
    <row r="3556" ht="13.5">
      <c r="D3556" s="310"/>
    </row>
    <row r="3557" ht="13.5">
      <c r="D3557" s="310"/>
    </row>
    <row r="3558" ht="13.5">
      <c r="D3558" s="310"/>
    </row>
    <row r="3559" ht="13.5">
      <c r="D3559" s="310"/>
    </row>
    <row r="3560" ht="13.5">
      <c r="D3560" s="310"/>
    </row>
    <row r="3561" ht="13.5">
      <c r="D3561" s="310"/>
    </row>
    <row r="3562" ht="13.5">
      <c r="D3562" s="310"/>
    </row>
    <row r="3563" ht="13.5">
      <c r="D3563" s="310"/>
    </row>
    <row r="3564" ht="13.5">
      <c r="D3564" s="310"/>
    </row>
    <row r="3565" ht="13.5">
      <c r="D3565" s="310"/>
    </row>
    <row r="3566" ht="13.5">
      <c r="D3566" s="310"/>
    </row>
    <row r="3567" ht="13.5">
      <c r="D3567" s="310"/>
    </row>
    <row r="3568" ht="13.5">
      <c r="D3568" s="310"/>
    </row>
    <row r="3569" ht="13.5">
      <c r="D3569" s="310"/>
    </row>
    <row r="3570" ht="13.5">
      <c r="D3570" s="310"/>
    </row>
    <row r="3571" ht="13.5">
      <c r="D3571" s="310"/>
    </row>
    <row r="3572" ht="13.5">
      <c r="D3572" s="310"/>
    </row>
    <row r="3573" ht="13.5">
      <c r="D3573" s="310"/>
    </row>
    <row r="3574" ht="13.5">
      <c r="D3574" s="310"/>
    </row>
    <row r="3575" ht="13.5">
      <c r="D3575" s="310"/>
    </row>
    <row r="3576" ht="13.5">
      <c r="D3576" s="310"/>
    </row>
    <row r="3577" ht="13.5">
      <c r="D3577" s="310"/>
    </row>
    <row r="3578" ht="13.5">
      <c r="D3578" s="310"/>
    </row>
    <row r="3579" ht="13.5">
      <c r="D3579" s="310"/>
    </row>
    <row r="3580" ht="13.5">
      <c r="D3580" s="310"/>
    </row>
    <row r="3581" ht="13.5">
      <c r="D3581" s="310"/>
    </row>
    <row r="3582" ht="13.5">
      <c r="D3582" s="310"/>
    </row>
    <row r="3583" ht="13.5">
      <c r="D3583" s="310"/>
    </row>
    <row r="3584" ht="13.5">
      <c r="D3584" s="310"/>
    </row>
    <row r="3585" ht="13.5">
      <c r="D3585" s="310"/>
    </row>
    <row r="3586" ht="13.5">
      <c r="D3586" s="310"/>
    </row>
    <row r="3587" ht="13.5">
      <c r="D3587" s="310"/>
    </row>
    <row r="3588" ht="13.5">
      <c r="D3588" s="310"/>
    </row>
    <row r="3589" ht="13.5">
      <c r="D3589" s="310"/>
    </row>
    <row r="3590" ht="13.5">
      <c r="D3590" s="310"/>
    </row>
    <row r="3591" ht="13.5">
      <c r="D3591" s="310"/>
    </row>
    <row r="3592" ht="13.5">
      <c r="D3592" s="310"/>
    </row>
    <row r="3593" ht="13.5">
      <c r="D3593" s="310"/>
    </row>
    <row r="3594" ht="13.5">
      <c r="D3594" s="310"/>
    </row>
    <row r="3595" ht="13.5">
      <c r="D3595" s="310"/>
    </row>
    <row r="3596" ht="13.5">
      <c r="D3596" s="310"/>
    </row>
    <row r="3597" ht="13.5">
      <c r="D3597" s="310"/>
    </row>
    <row r="3598" ht="13.5">
      <c r="D3598" s="310"/>
    </row>
    <row r="3599" ht="13.5">
      <c r="D3599" s="310"/>
    </row>
    <row r="3600" ht="13.5">
      <c r="D3600" s="310"/>
    </row>
    <row r="3601" ht="13.5">
      <c r="D3601" s="310"/>
    </row>
    <row r="3602" ht="13.5">
      <c r="D3602" s="310"/>
    </row>
    <row r="3603" ht="13.5">
      <c r="D3603" s="310"/>
    </row>
    <row r="3604" ht="13.5">
      <c r="D3604" s="310"/>
    </row>
    <row r="3605" ht="13.5">
      <c r="D3605" s="310"/>
    </row>
    <row r="3606" ht="13.5">
      <c r="D3606" s="310"/>
    </row>
    <row r="3607" ht="13.5">
      <c r="D3607" s="310"/>
    </row>
    <row r="3608" ht="13.5">
      <c r="D3608" s="310"/>
    </row>
    <row r="3609" ht="13.5">
      <c r="D3609" s="310"/>
    </row>
    <row r="3610" ht="13.5">
      <c r="D3610" s="310"/>
    </row>
    <row r="3611" ht="13.5">
      <c r="D3611" s="310"/>
    </row>
    <row r="3612" ht="13.5">
      <c r="D3612" s="310"/>
    </row>
    <row r="3613" ht="13.5">
      <c r="D3613" s="310"/>
    </row>
    <row r="3614" ht="13.5">
      <c r="D3614" s="310"/>
    </row>
    <row r="3615" ht="13.5">
      <c r="D3615" s="310"/>
    </row>
    <row r="3616" ht="13.5">
      <c r="D3616" s="310"/>
    </row>
    <row r="3617" ht="13.5">
      <c r="D3617" s="310"/>
    </row>
    <row r="3618" ht="13.5">
      <c r="D3618" s="310"/>
    </row>
    <row r="3619" ht="13.5">
      <c r="D3619" s="310"/>
    </row>
    <row r="3620" ht="13.5">
      <c r="D3620" s="310"/>
    </row>
    <row r="3621" ht="13.5">
      <c r="D3621" s="310"/>
    </row>
    <row r="3622" ht="13.5">
      <c r="D3622" s="310"/>
    </row>
    <row r="3623" ht="13.5">
      <c r="D3623" s="310"/>
    </row>
    <row r="3624" ht="13.5">
      <c r="D3624" s="310"/>
    </row>
    <row r="3625" ht="13.5">
      <c r="D3625" s="310"/>
    </row>
    <row r="3626" ht="13.5">
      <c r="D3626" s="310"/>
    </row>
    <row r="3627" ht="13.5">
      <c r="D3627" s="310"/>
    </row>
    <row r="3628" ht="13.5">
      <c r="D3628" s="310"/>
    </row>
    <row r="3629" ht="13.5">
      <c r="D3629" s="310"/>
    </row>
    <row r="3630" ht="13.5">
      <c r="D3630" s="310"/>
    </row>
    <row r="3631" ht="13.5">
      <c r="D3631" s="310"/>
    </row>
    <row r="3632" ht="13.5">
      <c r="D3632" s="310"/>
    </row>
    <row r="3633" ht="13.5">
      <c r="D3633" s="310"/>
    </row>
    <row r="3634" ht="13.5">
      <c r="D3634" s="310"/>
    </row>
    <row r="3635" ht="13.5">
      <c r="D3635" s="310"/>
    </row>
    <row r="3636" ht="13.5">
      <c r="D3636" s="310"/>
    </row>
    <row r="3637" ht="13.5">
      <c r="D3637" s="310"/>
    </row>
    <row r="3638" ht="13.5">
      <c r="D3638" s="310"/>
    </row>
    <row r="3639" ht="13.5">
      <c r="D3639" s="310"/>
    </row>
    <row r="3640" ht="13.5">
      <c r="D3640" s="310"/>
    </row>
    <row r="3641" ht="13.5">
      <c r="D3641" s="310"/>
    </row>
    <row r="3642" ht="13.5">
      <c r="D3642" s="310"/>
    </row>
    <row r="3643" ht="13.5">
      <c r="D3643" s="310"/>
    </row>
    <row r="3644" ht="13.5">
      <c r="D3644" s="310"/>
    </row>
    <row r="3645" ht="13.5">
      <c r="D3645" s="310"/>
    </row>
    <row r="3646" ht="13.5">
      <c r="D3646" s="310"/>
    </row>
    <row r="3647" ht="13.5">
      <c r="D3647" s="310"/>
    </row>
    <row r="3648" ht="13.5">
      <c r="D3648" s="310"/>
    </row>
    <row r="3649" ht="13.5">
      <c r="D3649" s="310"/>
    </row>
    <row r="3650" ht="13.5">
      <c r="D3650" s="310"/>
    </row>
    <row r="3651" ht="13.5">
      <c r="D3651" s="310"/>
    </row>
    <row r="3652" ht="13.5">
      <c r="D3652" s="310"/>
    </row>
    <row r="3653" ht="13.5">
      <c r="D3653" s="310"/>
    </row>
    <row r="3654" ht="13.5">
      <c r="D3654" s="310"/>
    </row>
    <row r="3655" ht="13.5">
      <c r="D3655" s="310"/>
    </row>
    <row r="3656" ht="13.5">
      <c r="D3656" s="310"/>
    </row>
    <row r="3657" ht="13.5">
      <c r="D3657" s="310"/>
    </row>
    <row r="3658" ht="13.5">
      <c r="D3658" s="310"/>
    </row>
    <row r="3659" ht="13.5">
      <c r="D3659" s="310"/>
    </row>
    <row r="3660" ht="13.5">
      <c r="D3660" s="310"/>
    </row>
    <row r="3661" ht="13.5">
      <c r="D3661" s="310"/>
    </row>
    <row r="3662" ht="13.5">
      <c r="D3662" s="310"/>
    </row>
    <row r="3663" ht="13.5">
      <c r="D3663" s="310"/>
    </row>
    <row r="3664" ht="13.5">
      <c r="D3664" s="310"/>
    </row>
    <row r="3665" ht="13.5">
      <c r="D3665" s="310"/>
    </row>
    <row r="3666" ht="13.5">
      <c r="D3666" s="310"/>
    </row>
    <row r="3667" ht="13.5">
      <c r="D3667" s="310"/>
    </row>
    <row r="3668" ht="13.5">
      <c r="D3668" s="310"/>
    </row>
    <row r="3669" ht="13.5">
      <c r="D3669" s="310"/>
    </row>
    <row r="3670" ht="13.5">
      <c r="D3670" s="310"/>
    </row>
    <row r="3671" ht="13.5">
      <c r="D3671" s="310"/>
    </row>
    <row r="3672" ht="13.5">
      <c r="D3672" s="310"/>
    </row>
    <row r="3673" ht="13.5">
      <c r="D3673" s="310"/>
    </row>
    <row r="3674" ht="13.5">
      <c r="D3674" s="310"/>
    </row>
    <row r="3675" ht="13.5">
      <c r="D3675" s="310"/>
    </row>
    <row r="3676" ht="13.5">
      <c r="D3676" s="310"/>
    </row>
    <row r="3677" ht="13.5">
      <c r="D3677" s="310"/>
    </row>
    <row r="3678" ht="13.5">
      <c r="D3678" s="310"/>
    </row>
    <row r="3679" ht="13.5">
      <c r="D3679" s="310"/>
    </row>
    <row r="3680" ht="13.5">
      <c r="D3680" s="310"/>
    </row>
    <row r="3681" ht="13.5">
      <c r="D3681" s="310"/>
    </row>
    <row r="3682" ht="13.5">
      <c r="D3682" s="310"/>
    </row>
    <row r="3683" ht="13.5">
      <c r="D3683" s="310"/>
    </row>
    <row r="3684" ht="13.5">
      <c r="D3684" s="310"/>
    </row>
    <row r="3685" ht="13.5">
      <c r="D3685" s="310"/>
    </row>
    <row r="3686" ht="13.5">
      <c r="D3686" s="310"/>
    </row>
    <row r="3687" ht="13.5">
      <c r="D3687" s="310"/>
    </row>
    <row r="3688" ht="13.5">
      <c r="D3688" s="310"/>
    </row>
    <row r="3689" ht="13.5">
      <c r="D3689" s="310"/>
    </row>
    <row r="3690" ht="13.5">
      <c r="D3690" s="310"/>
    </row>
    <row r="3691" ht="13.5">
      <c r="D3691" s="310"/>
    </row>
    <row r="3692" ht="13.5">
      <c r="D3692" s="310"/>
    </row>
    <row r="3693" ht="13.5">
      <c r="D3693" s="310"/>
    </row>
    <row r="3694" ht="13.5">
      <c r="D3694" s="310"/>
    </row>
    <row r="3695" ht="13.5">
      <c r="D3695" s="310"/>
    </row>
    <row r="3696" ht="13.5">
      <c r="D3696" s="310"/>
    </row>
    <row r="3697" ht="13.5">
      <c r="D3697" s="310"/>
    </row>
    <row r="3698" ht="13.5">
      <c r="D3698" s="310"/>
    </row>
    <row r="3699" ht="13.5">
      <c r="D3699" s="310"/>
    </row>
    <row r="3700" ht="13.5">
      <c r="D3700" s="310"/>
    </row>
    <row r="3701" ht="13.5">
      <c r="D3701" s="310"/>
    </row>
    <row r="3702" ht="13.5">
      <c r="D3702" s="310"/>
    </row>
    <row r="3703" ht="13.5">
      <c r="D3703" s="310"/>
    </row>
    <row r="3704" ht="13.5">
      <c r="D3704" s="310"/>
    </row>
    <row r="3705" ht="13.5">
      <c r="D3705" s="310"/>
    </row>
    <row r="3706" ht="13.5">
      <c r="D3706" s="310"/>
    </row>
    <row r="3707" ht="13.5">
      <c r="D3707" s="310"/>
    </row>
    <row r="3708" ht="13.5">
      <c r="D3708" s="310"/>
    </row>
    <row r="3709" ht="13.5">
      <c r="D3709" s="310"/>
    </row>
    <row r="3710" ht="13.5">
      <c r="D3710" s="310"/>
    </row>
    <row r="3711" ht="13.5">
      <c r="D3711" s="310"/>
    </row>
    <row r="3712" ht="13.5">
      <c r="D3712" s="310"/>
    </row>
    <row r="3713" ht="13.5">
      <c r="D3713" s="310"/>
    </row>
    <row r="3714" ht="13.5">
      <c r="D3714" s="310"/>
    </row>
    <row r="3715" ht="13.5">
      <c r="D3715" s="310"/>
    </row>
    <row r="3716" ht="13.5">
      <c r="D3716" s="310"/>
    </row>
    <row r="3717" ht="13.5">
      <c r="D3717" s="310"/>
    </row>
    <row r="3718" ht="13.5">
      <c r="D3718" s="310"/>
    </row>
    <row r="3719" ht="13.5">
      <c r="D3719" s="310"/>
    </row>
    <row r="3720" ht="13.5">
      <c r="D3720" s="310"/>
    </row>
    <row r="3721" ht="13.5">
      <c r="D3721" s="310"/>
    </row>
    <row r="3722" ht="13.5">
      <c r="D3722" s="310"/>
    </row>
    <row r="3723" ht="13.5">
      <c r="D3723" s="310"/>
    </row>
    <row r="3724" ht="13.5">
      <c r="D3724" s="310"/>
    </row>
    <row r="3725" ht="13.5">
      <c r="D3725" s="310"/>
    </row>
    <row r="3726" ht="13.5">
      <c r="D3726" s="310"/>
    </row>
    <row r="3727" ht="13.5">
      <c r="D3727" s="310"/>
    </row>
    <row r="3728" ht="13.5">
      <c r="D3728" s="310"/>
    </row>
    <row r="3729" ht="13.5">
      <c r="D3729" s="310"/>
    </row>
    <row r="3730" ht="13.5">
      <c r="D3730" s="310"/>
    </row>
    <row r="3731" ht="13.5">
      <c r="D3731" s="310"/>
    </row>
    <row r="3732" ht="13.5">
      <c r="D3732" s="310"/>
    </row>
    <row r="3733" ht="13.5">
      <c r="D3733" s="310"/>
    </row>
    <row r="3734" ht="13.5">
      <c r="D3734" s="310"/>
    </row>
    <row r="3735" ht="13.5">
      <c r="D3735" s="310"/>
    </row>
    <row r="3736" ht="13.5">
      <c r="D3736" s="310"/>
    </row>
    <row r="3737" ht="13.5">
      <c r="D3737" s="310"/>
    </row>
    <row r="3738" ht="13.5">
      <c r="D3738" s="310"/>
    </row>
    <row r="3739" ht="13.5">
      <c r="D3739" s="310"/>
    </row>
    <row r="3740" ht="13.5">
      <c r="D3740" s="310"/>
    </row>
    <row r="3741" ht="13.5">
      <c r="D3741" s="310"/>
    </row>
    <row r="3742" ht="13.5">
      <c r="D3742" s="310"/>
    </row>
    <row r="3743" ht="13.5">
      <c r="D3743" s="310"/>
    </row>
    <row r="3744" ht="13.5">
      <c r="D3744" s="310"/>
    </row>
    <row r="3745" ht="13.5">
      <c r="D3745" s="310"/>
    </row>
    <row r="3746" ht="13.5">
      <c r="D3746" s="310"/>
    </row>
    <row r="3747" ht="13.5">
      <c r="D3747" s="310"/>
    </row>
    <row r="3748" ht="13.5">
      <c r="D3748" s="310"/>
    </row>
    <row r="3749" ht="13.5">
      <c r="D3749" s="310"/>
    </row>
    <row r="3750" ht="13.5">
      <c r="D3750" s="310"/>
    </row>
    <row r="3751" ht="13.5">
      <c r="D3751" s="310"/>
    </row>
    <row r="3752" ht="13.5">
      <c r="D3752" s="310"/>
    </row>
    <row r="3753" ht="13.5">
      <c r="D3753" s="310"/>
    </row>
    <row r="3754" ht="13.5">
      <c r="D3754" s="310"/>
    </row>
    <row r="3755" ht="13.5">
      <c r="D3755" s="310"/>
    </row>
    <row r="3756" ht="13.5">
      <c r="D3756" s="310"/>
    </row>
    <row r="3757" ht="13.5">
      <c r="D3757" s="310"/>
    </row>
    <row r="3758" ht="13.5">
      <c r="D3758" s="310"/>
    </row>
    <row r="3759" ht="13.5">
      <c r="D3759" s="310"/>
    </row>
    <row r="3760" ht="13.5">
      <c r="D3760" s="310"/>
    </row>
    <row r="3761" ht="13.5">
      <c r="D3761" s="310"/>
    </row>
    <row r="3762" ht="13.5">
      <c r="D3762" s="310"/>
    </row>
    <row r="3763" ht="13.5">
      <c r="D3763" s="310"/>
    </row>
    <row r="3764" ht="13.5">
      <c r="D3764" s="310"/>
    </row>
    <row r="3765" ht="13.5">
      <c r="D3765" s="310"/>
    </row>
    <row r="3766" ht="13.5">
      <c r="D3766" s="310"/>
    </row>
    <row r="3767" ht="13.5">
      <c r="D3767" s="310"/>
    </row>
    <row r="3768" ht="13.5">
      <c r="D3768" s="310"/>
    </row>
    <row r="3769" ht="13.5">
      <c r="D3769" s="310"/>
    </row>
    <row r="3770" ht="13.5">
      <c r="D3770" s="310"/>
    </row>
    <row r="3771" ht="13.5">
      <c r="D3771" s="310"/>
    </row>
    <row r="3772" ht="13.5">
      <c r="D3772" s="310"/>
    </row>
    <row r="3773" ht="13.5">
      <c r="D3773" s="310"/>
    </row>
    <row r="3774" ht="13.5">
      <c r="D3774" s="310"/>
    </row>
    <row r="3775" ht="13.5">
      <c r="D3775" s="310"/>
    </row>
    <row r="3776" ht="13.5">
      <c r="D3776" s="310"/>
    </row>
    <row r="3777" ht="13.5">
      <c r="D3777" s="310"/>
    </row>
    <row r="3778" ht="13.5">
      <c r="D3778" s="310"/>
    </row>
    <row r="3779" ht="13.5">
      <c r="D3779" s="310"/>
    </row>
    <row r="3780" ht="13.5">
      <c r="D3780" s="310"/>
    </row>
    <row r="3781" ht="13.5">
      <c r="D3781" s="310"/>
    </row>
    <row r="3782" ht="13.5">
      <c r="D3782" s="310"/>
    </row>
    <row r="3783" ht="13.5">
      <c r="D3783" s="310"/>
    </row>
    <row r="3784" ht="13.5">
      <c r="D3784" s="310"/>
    </row>
    <row r="3785" ht="13.5">
      <c r="D3785" s="310"/>
    </row>
    <row r="3786" ht="13.5">
      <c r="D3786" s="310"/>
    </row>
    <row r="3787" ht="13.5">
      <c r="D3787" s="310"/>
    </row>
    <row r="3788" ht="13.5">
      <c r="D3788" s="310"/>
    </row>
    <row r="3789" ht="13.5">
      <c r="D3789" s="310"/>
    </row>
    <row r="3790" ht="13.5">
      <c r="D3790" s="310"/>
    </row>
    <row r="3791" ht="13.5">
      <c r="D3791" s="310"/>
    </row>
    <row r="3792" ht="13.5">
      <c r="D3792" s="310"/>
    </row>
    <row r="3793" ht="13.5">
      <c r="D3793" s="310"/>
    </row>
    <row r="3794" ht="13.5">
      <c r="D3794" s="310"/>
    </row>
    <row r="3795" ht="13.5">
      <c r="D3795" s="310"/>
    </row>
    <row r="3796" ht="13.5">
      <c r="D3796" s="310"/>
    </row>
    <row r="3797" ht="13.5">
      <c r="D3797" s="310"/>
    </row>
    <row r="3798" ht="13.5">
      <c r="D3798" s="310"/>
    </row>
    <row r="3799" ht="13.5">
      <c r="D3799" s="310"/>
    </row>
    <row r="3800" ht="13.5">
      <c r="D3800" s="310"/>
    </row>
    <row r="3801" ht="13.5">
      <c r="D3801" s="310"/>
    </row>
    <row r="3802" ht="13.5">
      <c r="D3802" s="310"/>
    </row>
    <row r="3803" ht="13.5">
      <c r="D3803" s="310"/>
    </row>
    <row r="3804" ht="13.5">
      <c r="D3804" s="310"/>
    </row>
    <row r="3805" ht="13.5">
      <c r="D3805" s="310"/>
    </row>
    <row r="3806" ht="13.5">
      <c r="D3806" s="310"/>
    </row>
    <row r="3807" ht="13.5">
      <c r="D3807" s="310"/>
    </row>
    <row r="3808" ht="13.5">
      <c r="D3808" s="310"/>
    </row>
    <row r="3809" ht="13.5">
      <c r="D3809" s="310"/>
    </row>
    <row r="3810" ht="13.5">
      <c r="D3810" s="310"/>
    </row>
    <row r="3811" ht="13.5">
      <c r="D3811" s="310"/>
    </row>
    <row r="3812" ht="13.5">
      <c r="D3812" s="310"/>
    </row>
    <row r="3813" ht="13.5">
      <c r="D3813" s="310"/>
    </row>
    <row r="3814" ht="13.5">
      <c r="D3814" s="310"/>
    </row>
    <row r="3815" ht="13.5">
      <c r="D3815" s="310"/>
    </row>
    <row r="3816" ht="13.5">
      <c r="D3816" s="310"/>
    </row>
    <row r="3817" ht="13.5">
      <c r="D3817" s="310"/>
    </row>
    <row r="3818" ht="13.5">
      <c r="D3818" s="310"/>
    </row>
    <row r="3819" ht="13.5">
      <c r="D3819" s="310"/>
    </row>
    <row r="3820" ht="13.5">
      <c r="D3820" s="310"/>
    </row>
    <row r="3821" ht="13.5">
      <c r="D3821" s="310"/>
    </row>
    <row r="3822" ht="13.5">
      <c r="D3822" s="310"/>
    </row>
    <row r="3823" ht="13.5">
      <c r="D3823" s="310"/>
    </row>
    <row r="3824" ht="13.5">
      <c r="D3824" s="310"/>
    </row>
    <row r="3825" ht="13.5">
      <c r="D3825" s="310"/>
    </row>
    <row r="3826" ht="13.5">
      <c r="D3826" s="310"/>
    </row>
    <row r="3827" ht="13.5">
      <c r="D3827" s="310"/>
    </row>
    <row r="3828" ht="13.5">
      <c r="D3828" s="310"/>
    </row>
    <row r="3829" ht="13.5">
      <c r="D3829" s="310"/>
    </row>
    <row r="3830" ht="13.5">
      <c r="D3830" s="310"/>
    </row>
    <row r="3831" ht="13.5">
      <c r="D3831" s="310"/>
    </row>
    <row r="3832" ht="13.5">
      <c r="D3832" s="310"/>
    </row>
    <row r="3833" ht="13.5">
      <c r="D3833" s="310"/>
    </row>
    <row r="3834" ht="13.5">
      <c r="D3834" s="310"/>
    </row>
    <row r="3835" ht="13.5">
      <c r="D3835" s="310"/>
    </row>
    <row r="3836" ht="13.5">
      <c r="D3836" s="310"/>
    </row>
    <row r="3837" ht="13.5">
      <c r="D3837" s="310"/>
    </row>
    <row r="3838" ht="13.5">
      <c r="D3838" s="310"/>
    </row>
    <row r="3839" ht="13.5">
      <c r="D3839" s="310"/>
    </row>
    <row r="3840" ht="13.5">
      <c r="D3840" s="310"/>
    </row>
    <row r="3841" ht="13.5">
      <c r="D3841" s="310"/>
    </row>
    <row r="3842" ht="13.5">
      <c r="D3842" s="310"/>
    </row>
    <row r="3843" ht="13.5">
      <c r="D3843" s="310"/>
    </row>
    <row r="3844" ht="13.5">
      <c r="D3844" s="310"/>
    </row>
    <row r="3845" ht="13.5">
      <c r="D3845" s="310"/>
    </row>
    <row r="3846" ht="13.5">
      <c r="D3846" s="310"/>
    </row>
    <row r="3847" ht="13.5">
      <c r="D3847" s="310"/>
    </row>
    <row r="3848" ht="13.5">
      <c r="D3848" s="310"/>
    </row>
    <row r="3849" ht="13.5">
      <c r="D3849" s="310"/>
    </row>
    <row r="3850" ht="13.5">
      <c r="D3850" s="310"/>
    </row>
    <row r="3851" ht="13.5">
      <c r="D3851" s="310"/>
    </row>
    <row r="3852" ht="13.5">
      <c r="D3852" s="310"/>
    </row>
    <row r="3853" ht="13.5">
      <c r="D3853" s="310"/>
    </row>
    <row r="3854" ht="13.5">
      <c r="D3854" s="310"/>
    </row>
    <row r="3855" ht="13.5">
      <c r="D3855" s="310"/>
    </row>
    <row r="3856" ht="13.5">
      <c r="D3856" s="310"/>
    </row>
    <row r="3857" ht="13.5">
      <c r="D3857" s="310"/>
    </row>
    <row r="3858" ht="13.5">
      <c r="D3858" s="310"/>
    </row>
    <row r="3859" ht="13.5">
      <c r="D3859" s="310"/>
    </row>
    <row r="3860" ht="13.5">
      <c r="D3860" s="310"/>
    </row>
    <row r="3861" ht="13.5">
      <c r="D3861" s="310"/>
    </row>
    <row r="3862" ht="13.5">
      <c r="D3862" s="310"/>
    </row>
    <row r="3863" ht="13.5">
      <c r="D3863" s="310"/>
    </row>
    <row r="3864" ht="13.5">
      <c r="D3864" s="310"/>
    </row>
    <row r="3865" ht="13.5">
      <c r="D3865" s="310"/>
    </row>
    <row r="3866" ht="13.5">
      <c r="D3866" s="310"/>
    </row>
    <row r="3867" ht="13.5">
      <c r="D3867" s="310"/>
    </row>
    <row r="3868" ht="13.5">
      <c r="D3868" s="310"/>
    </row>
    <row r="3869" ht="13.5">
      <c r="D3869" s="310"/>
    </row>
    <row r="3870" ht="13.5">
      <c r="D3870" s="310"/>
    </row>
    <row r="3871" ht="13.5">
      <c r="D3871" s="310"/>
    </row>
    <row r="3872" ht="13.5">
      <c r="D3872" s="310"/>
    </row>
    <row r="3873" ht="13.5">
      <c r="D3873" s="310"/>
    </row>
    <row r="3874" ht="13.5">
      <c r="D3874" s="310"/>
    </row>
    <row r="3875" ht="13.5">
      <c r="D3875" s="310"/>
    </row>
    <row r="3876" ht="13.5">
      <c r="D3876" s="310"/>
    </row>
    <row r="3877" ht="13.5">
      <c r="D3877" s="310"/>
    </row>
    <row r="3878" ht="13.5">
      <c r="D3878" s="310"/>
    </row>
    <row r="3879" ht="13.5">
      <c r="D3879" s="310"/>
    </row>
    <row r="3880" ht="13.5">
      <c r="D3880" s="310"/>
    </row>
    <row r="3881" ht="13.5">
      <c r="D3881" s="310"/>
    </row>
    <row r="3882" ht="13.5">
      <c r="D3882" s="310"/>
    </row>
    <row r="3883" ht="13.5">
      <c r="D3883" s="310"/>
    </row>
    <row r="3884" ht="13.5">
      <c r="D3884" s="310"/>
    </row>
    <row r="3885" ht="13.5">
      <c r="D3885" s="310"/>
    </row>
    <row r="3886" ht="13.5">
      <c r="D3886" s="310"/>
    </row>
    <row r="3887" ht="13.5">
      <c r="D3887" s="310"/>
    </row>
    <row r="3888" ht="13.5">
      <c r="D3888" s="310"/>
    </row>
    <row r="3889" ht="13.5">
      <c r="D3889" s="310"/>
    </row>
    <row r="3890" ht="13.5">
      <c r="D3890" s="310"/>
    </row>
    <row r="3891" ht="13.5">
      <c r="D3891" s="310"/>
    </row>
    <row r="3892" ht="13.5">
      <c r="D3892" s="310"/>
    </row>
    <row r="3893" ht="13.5">
      <c r="D3893" s="310"/>
    </row>
    <row r="3894" ht="13.5">
      <c r="D3894" s="310"/>
    </row>
    <row r="3895" ht="13.5">
      <c r="D3895" s="310"/>
    </row>
    <row r="3896" ht="13.5">
      <c r="D3896" s="310"/>
    </row>
    <row r="3897" ht="13.5">
      <c r="D3897" s="310"/>
    </row>
    <row r="3898" ht="13.5">
      <c r="D3898" s="310"/>
    </row>
    <row r="3899" ht="13.5">
      <c r="D3899" s="310"/>
    </row>
    <row r="3900" ht="13.5">
      <c r="D3900" s="310"/>
    </row>
    <row r="3901" ht="13.5">
      <c r="D3901" s="310"/>
    </row>
    <row r="3902" ht="13.5">
      <c r="D3902" s="310"/>
    </row>
    <row r="3903" ht="13.5">
      <c r="D3903" s="310"/>
    </row>
    <row r="3904" ht="13.5">
      <c r="D3904" s="310"/>
    </row>
    <row r="3905" ht="13.5">
      <c r="D3905" s="310"/>
    </row>
    <row r="3906" ht="13.5">
      <c r="D3906" s="310"/>
    </row>
    <row r="3907" ht="13.5">
      <c r="D3907" s="310"/>
    </row>
    <row r="3908" ht="13.5">
      <c r="D3908" s="310"/>
    </row>
    <row r="3909" ht="13.5">
      <c r="D3909" s="310"/>
    </row>
    <row r="3910" ht="13.5">
      <c r="D3910" s="310"/>
    </row>
    <row r="3911" ht="13.5">
      <c r="D3911" s="310"/>
    </row>
    <row r="3912" ht="13.5">
      <c r="D3912" s="310"/>
    </row>
    <row r="3913" ht="13.5">
      <c r="D3913" s="310"/>
    </row>
    <row r="3914" ht="13.5">
      <c r="D3914" s="310"/>
    </row>
    <row r="3915" ht="13.5">
      <c r="D3915" s="310"/>
    </row>
    <row r="3916" ht="13.5">
      <c r="D3916" s="310"/>
    </row>
    <row r="3917" ht="13.5">
      <c r="D3917" s="310"/>
    </row>
    <row r="3918" ht="13.5">
      <c r="D3918" s="310"/>
    </row>
    <row r="3919" ht="13.5">
      <c r="D3919" s="310"/>
    </row>
    <row r="3920" ht="13.5">
      <c r="D3920" s="310"/>
    </row>
    <row r="3921" ht="13.5">
      <c r="D3921" s="310"/>
    </row>
    <row r="3922" ht="13.5">
      <c r="D3922" s="310"/>
    </row>
    <row r="3923" ht="13.5">
      <c r="D3923" s="310"/>
    </row>
    <row r="3924" ht="13.5">
      <c r="D3924" s="310"/>
    </row>
    <row r="3925" ht="13.5">
      <c r="D3925" s="310"/>
    </row>
    <row r="3926" ht="13.5">
      <c r="D3926" s="310"/>
    </row>
    <row r="3927" ht="13.5">
      <c r="D3927" s="310"/>
    </row>
    <row r="3928" ht="13.5">
      <c r="D3928" s="310"/>
    </row>
    <row r="3929" ht="13.5">
      <c r="D3929" s="310"/>
    </row>
    <row r="3930" ht="13.5">
      <c r="D3930" s="310"/>
    </row>
    <row r="3931" ht="13.5">
      <c r="D3931" s="310"/>
    </row>
    <row r="3932" ht="13.5">
      <c r="D3932" s="310"/>
    </row>
    <row r="3933" ht="13.5">
      <c r="D3933" s="310"/>
    </row>
    <row r="3934" ht="13.5">
      <c r="D3934" s="310"/>
    </row>
    <row r="3935" ht="13.5">
      <c r="D3935" s="310"/>
    </row>
    <row r="3936" ht="13.5">
      <c r="D3936" s="310"/>
    </row>
    <row r="3937" ht="13.5">
      <c r="D3937" s="310"/>
    </row>
    <row r="3938" ht="13.5">
      <c r="D3938" s="310"/>
    </row>
    <row r="3939" ht="13.5">
      <c r="D3939" s="310"/>
    </row>
    <row r="3940" ht="13.5">
      <c r="D3940" s="310"/>
    </row>
    <row r="3941" ht="13.5">
      <c r="D3941" s="310"/>
    </row>
    <row r="3942" ht="13.5">
      <c r="D3942" s="310"/>
    </row>
    <row r="3943" ht="13.5">
      <c r="D3943" s="310"/>
    </row>
    <row r="3944" ht="13.5">
      <c r="D3944" s="310"/>
    </row>
    <row r="3945" ht="13.5">
      <c r="D3945" s="310"/>
    </row>
    <row r="3946" ht="13.5">
      <c r="D3946" s="310"/>
    </row>
    <row r="3947" ht="13.5">
      <c r="D3947" s="310"/>
    </row>
    <row r="3948" ht="13.5">
      <c r="D3948" s="310"/>
    </row>
    <row r="3949" ht="13.5">
      <c r="D3949" s="310"/>
    </row>
    <row r="3950" ht="13.5">
      <c r="D3950" s="310"/>
    </row>
    <row r="3951" ht="13.5">
      <c r="D3951" s="310"/>
    </row>
    <row r="3952" ht="13.5">
      <c r="D3952" s="310"/>
    </row>
    <row r="3953" ht="13.5">
      <c r="D3953" s="310"/>
    </row>
    <row r="3954" ht="13.5">
      <c r="D3954" s="310"/>
    </row>
    <row r="3955" ht="13.5">
      <c r="D3955" s="310"/>
    </row>
    <row r="3956" ht="13.5">
      <c r="D3956" s="310"/>
    </row>
    <row r="3957" ht="13.5">
      <c r="D3957" s="310"/>
    </row>
    <row r="3958" ht="13.5">
      <c r="D3958" s="310"/>
    </row>
    <row r="3959" ht="13.5">
      <c r="D3959" s="310"/>
    </row>
    <row r="3960" ht="13.5">
      <c r="D3960" s="310"/>
    </row>
    <row r="3961" ht="13.5">
      <c r="D3961" s="310"/>
    </row>
    <row r="3962" ht="13.5">
      <c r="D3962" s="310"/>
    </row>
    <row r="3963" ht="13.5">
      <c r="D3963" s="310"/>
    </row>
    <row r="3964" ht="13.5">
      <c r="D3964" s="310"/>
    </row>
    <row r="3965" ht="13.5">
      <c r="D3965" s="310"/>
    </row>
    <row r="3966" ht="13.5">
      <c r="D3966" s="310"/>
    </row>
    <row r="3967" ht="13.5">
      <c r="D3967" s="310"/>
    </row>
    <row r="3968" ht="13.5">
      <c r="D3968" s="310"/>
    </row>
    <row r="3969" ht="13.5">
      <c r="D3969" s="310"/>
    </row>
    <row r="3970" ht="13.5">
      <c r="D3970" s="310"/>
    </row>
    <row r="3971" ht="13.5">
      <c r="D3971" s="310"/>
    </row>
    <row r="3972" ht="13.5">
      <c r="D3972" s="310"/>
    </row>
    <row r="3973" ht="13.5">
      <c r="D3973" s="310"/>
    </row>
    <row r="3974" ht="13.5">
      <c r="D3974" s="310"/>
    </row>
    <row r="3975" ht="13.5">
      <c r="D3975" s="310"/>
    </row>
    <row r="3976" ht="13.5">
      <c r="D3976" s="310"/>
    </row>
    <row r="3977" ht="13.5">
      <c r="D3977" s="310"/>
    </row>
    <row r="3978" ht="13.5">
      <c r="D3978" s="310"/>
    </row>
    <row r="3979" ht="13.5">
      <c r="D3979" s="310"/>
    </row>
    <row r="3980" ht="13.5">
      <c r="D3980" s="310"/>
    </row>
    <row r="3981" ht="13.5">
      <c r="D3981" s="310"/>
    </row>
    <row r="3982" ht="13.5">
      <c r="D3982" s="310"/>
    </row>
    <row r="3983" ht="13.5">
      <c r="D3983" s="310"/>
    </row>
    <row r="3984" ht="13.5">
      <c r="D3984" s="310"/>
    </row>
    <row r="3985" ht="13.5">
      <c r="D3985" s="310"/>
    </row>
    <row r="3986" ht="13.5">
      <c r="D3986" s="310"/>
    </row>
    <row r="3987" ht="13.5">
      <c r="D3987" s="310"/>
    </row>
    <row r="3988" ht="13.5">
      <c r="D3988" s="310"/>
    </row>
    <row r="3989" ht="13.5">
      <c r="D3989" s="310"/>
    </row>
    <row r="3990" ht="13.5">
      <c r="D3990" s="310"/>
    </row>
    <row r="3991" ht="13.5">
      <c r="D3991" s="310"/>
    </row>
    <row r="3992" ht="13.5">
      <c r="D3992" s="310"/>
    </row>
    <row r="3993" ht="13.5">
      <c r="D3993" s="310"/>
    </row>
    <row r="3994" ht="13.5">
      <c r="D3994" s="310"/>
    </row>
    <row r="3995" ht="13.5">
      <c r="D3995" s="310"/>
    </row>
    <row r="3996" ht="13.5">
      <c r="D3996" s="310"/>
    </row>
    <row r="3997" ht="13.5">
      <c r="D3997" s="310"/>
    </row>
    <row r="3998" ht="13.5">
      <c r="D3998" s="310"/>
    </row>
    <row r="3999" ht="13.5">
      <c r="D3999" s="310"/>
    </row>
    <row r="4000" ht="13.5">
      <c r="D4000" s="310"/>
    </row>
    <row r="4001" ht="13.5">
      <c r="D4001" s="310"/>
    </row>
    <row r="4002" ht="13.5">
      <c r="D4002" s="310"/>
    </row>
    <row r="4003" ht="13.5">
      <c r="D4003" s="310"/>
    </row>
    <row r="4004" ht="13.5">
      <c r="D4004" s="310"/>
    </row>
    <row r="4005" ht="13.5">
      <c r="D4005" s="310"/>
    </row>
    <row r="4006" ht="13.5">
      <c r="D4006" s="310"/>
    </row>
    <row r="4007" ht="13.5">
      <c r="D4007" s="310"/>
    </row>
    <row r="4008" ht="13.5">
      <c r="D4008" s="310"/>
    </row>
    <row r="4009" ht="13.5">
      <c r="D4009" s="310"/>
    </row>
    <row r="4010" ht="13.5">
      <c r="D4010" s="310"/>
    </row>
    <row r="4011" ht="13.5">
      <c r="D4011" s="310"/>
    </row>
    <row r="4012" ht="13.5">
      <c r="D4012" s="310"/>
    </row>
    <row r="4013" ht="13.5">
      <c r="D4013" s="310"/>
    </row>
    <row r="4014" ht="13.5">
      <c r="D4014" s="310"/>
    </row>
    <row r="4015" ht="13.5">
      <c r="D4015" s="310"/>
    </row>
    <row r="4016" ht="13.5">
      <c r="D4016" s="310"/>
    </row>
    <row r="4017" ht="13.5">
      <c r="D4017" s="310"/>
    </row>
    <row r="4018" ht="13.5">
      <c r="D4018" s="310"/>
    </row>
    <row r="4019" ht="13.5">
      <c r="D4019" s="310"/>
    </row>
    <row r="4020" ht="13.5">
      <c r="D4020" s="310"/>
    </row>
    <row r="4021" ht="13.5">
      <c r="D4021" s="310"/>
    </row>
    <row r="4022" ht="13.5">
      <c r="D4022" s="310"/>
    </row>
    <row r="4023" ht="13.5">
      <c r="D4023" s="310"/>
    </row>
    <row r="4024" ht="13.5">
      <c r="D4024" s="310"/>
    </row>
    <row r="4025" ht="13.5">
      <c r="D4025" s="310"/>
    </row>
    <row r="4026" ht="13.5">
      <c r="D4026" s="310"/>
    </row>
    <row r="4027" ht="13.5">
      <c r="D4027" s="310"/>
    </row>
    <row r="4028" ht="13.5">
      <c r="D4028" s="310"/>
    </row>
    <row r="4029" ht="13.5">
      <c r="D4029" s="310"/>
    </row>
    <row r="4030" ht="13.5">
      <c r="D4030" s="310"/>
    </row>
    <row r="4031" ht="13.5">
      <c r="D4031" s="310"/>
    </row>
    <row r="4032" ht="13.5">
      <c r="D4032" s="310"/>
    </row>
    <row r="4033" ht="13.5">
      <c r="D4033" s="310"/>
    </row>
    <row r="4034" ht="13.5">
      <c r="D4034" s="310"/>
    </row>
    <row r="4035" ht="13.5">
      <c r="D4035" s="310"/>
    </row>
    <row r="4036" ht="13.5">
      <c r="D4036" s="310"/>
    </row>
    <row r="4037" ht="13.5">
      <c r="D4037" s="310"/>
    </row>
    <row r="4038" ht="13.5">
      <c r="D4038" s="310"/>
    </row>
    <row r="4039" ht="13.5">
      <c r="D4039" s="310"/>
    </row>
    <row r="4040" ht="13.5">
      <c r="D4040" s="310"/>
    </row>
    <row r="4041" ht="13.5">
      <c r="D4041" s="310"/>
    </row>
    <row r="4042" ht="13.5">
      <c r="D4042" s="310"/>
    </row>
    <row r="4043" ht="13.5">
      <c r="D4043" s="310"/>
    </row>
    <row r="4044" ht="13.5">
      <c r="D4044" s="310"/>
    </row>
    <row r="4045" ht="13.5">
      <c r="D4045" s="310"/>
    </row>
    <row r="4046" ht="13.5">
      <c r="D4046" s="310"/>
    </row>
    <row r="4047" ht="13.5">
      <c r="D4047" s="310"/>
    </row>
    <row r="4048" ht="13.5">
      <c r="D4048" s="310"/>
    </row>
    <row r="4049" ht="13.5">
      <c r="D4049" s="310"/>
    </row>
    <row r="4050" ht="13.5">
      <c r="D4050" s="310"/>
    </row>
    <row r="4051" ht="13.5">
      <c r="D4051" s="310"/>
    </row>
    <row r="4052" ht="13.5">
      <c r="D4052" s="310"/>
    </row>
    <row r="4053" ht="13.5">
      <c r="D4053" s="310"/>
    </row>
    <row r="4054" ht="13.5">
      <c r="D4054" s="310"/>
    </row>
    <row r="4055" ht="13.5">
      <c r="D4055" s="310"/>
    </row>
    <row r="4056" ht="13.5">
      <c r="D4056" s="310"/>
    </row>
    <row r="4057" ht="13.5">
      <c r="D4057" s="310"/>
    </row>
    <row r="4058" ht="13.5">
      <c r="D4058" s="310"/>
    </row>
    <row r="4059" ht="13.5">
      <c r="D4059" s="310"/>
    </row>
    <row r="4060" ht="13.5">
      <c r="D4060" s="310"/>
    </row>
    <row r="4061" ht="13.5">
      <c r="D4061" s="310"/>
    </row>
    <row r="4062" ht="13.5">
      <c r="D4062" s="310"/>
    </row>
    <row r="4063" ht="13.5">
      <c r="D4063" s="310"/>
    </row>
    <row r="4064" ht="13.5">
      <c r="D4064" s="310"/>
    </row>
    <row r="4065" ht="13.5">
      <c r="D4065" s="310"/>
    </row>
    <row r="4066" ht="13.5">
      <c r="D4066" s="310"/>
    </row>
    <row r="4067" ht="13.5">
      <c r="D4067" s="310"/>
    </row>
    <row r="4068" ht="13.5">
      <c r="D4068" s="310"/>
    </row>
    <row r="4069" ht="13.5">
      <c r="D4069" s="310"/>
    </row>
    <row r="4070" ht="13.5">
      <c r="D4070" s="310"/>
    </row>
    <row r="4071" ht="13.5">
      <c r="D4071" s="310"/>
    </row>
    <row r="4072" ht="13.5">
      <c r="D4072" s="310"/>
    </row>
    <row r="4073" ht="13.5">
      <c r="D4073" s="310"/>
    </row>
    <row r="4074" ht="13.5">
      <c r="D4074" s="310"/>
    </row>
    <row r="4075" ht="13.5">
      <c r="D4075" s="310"/>
    </row>
    <row r="4076" ht="13.5">
      <c r="D4076" s="310"/>
    </row>
    <row r="4077" ht="13.5">
      <c r="D4077" s="310"/>
    </row>
    <row r="4078" ht="13.5">
      <c r="D4078" s="310"/>
    </row>
    <row r="4079" ht="13.5">
      <c r="D4079" s="310"/>
    </row>
    <row r="4080" ht="13.5">
      <c r="D4080" s="310"/>
    </row>
    <row r="4081" ht="13.5">
      <c r="D4081" s="310"/>
    </row>
    <row r="4082" ht="13.5">
      <c r="D4082" s="310"/>
    </row>
    <row r="4083" ht="13.5">
      <c r="D4083" s="310"/>
    </row>
    <row r="4084" ht="13.5">
      <c r="D4084" s="310"/>
    </row>
    <row r="4085" ht="13.5">
      <c r="D4085" s="310"/>
    </row>
    <row r="4086" ht="13.5">
      <c r="D4086" s="310"/>
    </row>
    <row r="4087" ht="13.5">
      <c r="D4087" s="310"/>
    </row>
    <row r="4088" ht="13.5">
      <c r="D4088" s="310"/>
    </row>
    <row r="4089" ht="13.5">
      <c r="D4089" s="310"/>
    </row>
    <row r="4090" ht="13.5">
      <c r="D4090" s="310"/>
    </row>
    <row r="4091" ht="13.5">
      <c r="D4091" s="310"/>
    </row>
    <row r="4092" ht="13.5">
      <c r="D4092" s="310"/>
    </row>
    <row r="4093" ht="13.5">
      <c r="D4093" s="310"/>
    </row>
    <row r="4094" ht="13.5">
      <c r="D4094" s="310"/>
    </row>
    <row r="4095" ht="13.5">
      <c r="D4095" s="310"/>
    </row>
    <row r="4096" ht="13.5">
      <c r="D4096" s="310"/>
    </row>
    <row r="4097" ht="13.5">
      <c r="D4097" s="310"/>
    </row>
    <row r="4098" ht="13.5">
      <c r="D4098" s="310"/>
    </row>
    <row r="4099" ht="13.5">
      <c r="D4099" s="310"/>
    </row>
    <row r="4100" ht="13.5">
      <c r="D4100" s="310"/>
    </row>
    <row r="4101" ht="13.5">
      <c r="D4101" s="310"/>
    </row>
    <row r="4102" ht="13.5">
      <c r="D4102" s="310"/>
    </row>
    <row r="4103" ht="13.5">
      <c r="D4103" s="310"/>
    </row>
    <row r="4104" ht="13.5">
      <c r="D4104" s="310"/>
    </row>
    <row r="4105" ht="13.5">
      <c r="D4105" s="310"/>
    </row>
    <row r="4106" ht="13.5">
      <c r="D4106" s="310"/>
    </row>
    <row r="4107" ht="13.5">
      <c r="D4107" s="310"/>
    </row>
    <row r="4108" ht="13.5">
      <c r="D4108" s="310"/>
    </row>
    <row r="4109" ht="13.5">
      <c r="D4109" s="310"/>
    </row>
    <row r="4110" ht="13.5">
      <c r="D4110" s="310"/>
    </row>
    <row r="4111" ht="13.5">
      <c r="D4111" s="310"/>
    </row>
    <row r="4112" ht="13.5">
      <c r="D4112" s="310"/>
    </row>
    <row r="4113" ht="13.5">
      <c r="D4113" s="310"/>
    </row>
    <row r="4114" ht="13.5">
      <c r="D4114" s="310"/>
    </row>
    <row r="4115" ht="13.5">
      <c r="D4115" s="310"/>
    </row>
    <row r="4116" ht="13.5">
      <c r="D4116" s="310"/>
    </row>
    <row r="4117" ht="13.5">
      <c r="D4117" s="310"/>
    </row>
    <row r="4118" ht="13.5">
      <c r="D4118" s="310"/>
    </row>
    <row r="4119" ht="13.5">
      <c r="D4119" s="310"/>
    </row>
    <row r="4120" ht="13.5">
      <c r="D4120" s="310"/>
    </row>
    <row r="4121" ht="13.5">
      <c r="D4121" s="310"/>
    </row>
    <row r="4122" ht="13.5">
      <c r="D4122" s="310"/>
    </row>
    <row r="4123" ht="13.5">
      <c r="D4123" s="310"/>
    </row>
    <row r="4124" ht="13.5">
      <c r="D4124" s="310"/>
    </row>
    <row r="4125" ht="13.5">
      <c r="D4125" s="310"/>
    </row>
    <row r="4126" ht="13.5">
      <c r="D4126" s="310"/>
    </row>
    <row r="4127" ht="13.5">
      <c r="D4127" s="310"/>
    </row>
    <row r="4128" ht="13.5">
      <c r="D4128" s="310"/>
    </row>
    <row r="4129" ht="13.5">
      <c r="D4129" s="310"/>
    </row>
    <row r="4130" ht="13.5">
      <c r="D4130" s="310"/>
    </row>
    <row r="4131" ht="13.5">
      <c r="D4131" s="310"/>
    </row>
    <row r="4132" ht="13.5">
      <c r="D4132" s="310"/>
    </row>
    <row r="4133" ht="13.5">
      <c r="D4133" s="310"/>
    </row>
    <row r="4134" ht="13.5">
      <c r="D4134" s="310"/>
    </row>
    <row r="4135" ht="13.5">
      <c r="D4135" s="310"/>
    </row>
    <row r="4136" ht="13.5">
      <c r="D4136" s="310"/>
    </row>
    <row r="4137" ht="13.5">
      <c r="D4137" s="310"/>
    </row>
    <row r="4138" ht="13.5">
      <c r="D4138" s="310"/>
    </row>
    <row r="4139" ht="13.5">
      <c r="D4139" s="310"/>
    </row>
    <row r="4140" ht="13.5">
      <c r="D4140" s="310"/>
    </row>
    <row r="4141" ht="13.5">
      <c r="D4141" s="310"/>
    </row>
    <row r="4142" ht="13.5">
      <c r="D4142" s="310"/>
    </row>
    <row r="4143" ht="13.5">
      <c r="D4143" s="310"/>
    </row>
    <row r="4144" ht="13.5">
      <c r="D4144" s="310"/>
    </row>
    <row r="4145" ht="13.5">
      <c r="D4145" s="310"/>
    </row>
    <row r="4146" ht="13.5">
      <c r="D4146" s="310"/>
    </row>
    <row r="4147" ht="13.5">
      <c r="D4147" s="310"/>
    </row>
    <row r="4148" ht="13.5">
      <c r="D4148" s="310"/>
    </row>
    <row r="4149" ht="13.5">
      <c r="D4149" s="310"/>
    </row>
    <row r="4150" ht="13.5">
      <c r="D4150" s="310"/>
    </row>
    <row r="4151" ht="13.5">
      <c r="D4151" s="310"/>
    </row>
    <row r="4152" ht="13.5">
      <c r="D4152" s="310"/>
    </row>
    <row r="4153" ht="13.5">
      <c r="D4153" s="310"/>
    </row>
    <row r="4154" ht="13.5">
      <c r="D4154" s="310"/>
    </row>
    <row r="4155" ht="13.5">
      <c r="D4155" s="310"/>
    </row>
    <row r="4156" ht="13.5">
      <c r="D4156" s="310"/>
    </row>
    <row r="4157" ht="13.5">
      <c r="D4157" s="310"/>
    </row>
    <row r="4158" ht="13.5">
      <c r="D4158" s="310"/>
    </row>
    <row r="4159" ht="13.5">
      <c r="D4159" s="310"/>
    </row>
    <row r="4160" ht="13.5">
      <c r="D4160" s="310"/>
    </row>
    <row r="4161" ht="13.5">
      <c r="D4161" s="310"/>
    </row>
    <row r="4162" ht="13.5">
      <c r="D4162" s="310"/>
    </row>
    <row r="4163" ht="13.5">
      <c r="D4163" s="310"/>
    </row>
    <row r="4164" ht="13.5">
      <c r="D4164" s="310"/>
    </row>
    <row r="4165" ht="13.5">
      <c r="D4165" s="310"/>
    </row>
    <row r="4166" ht="13.5">
      <c r="D4166" s="310"/>
    </row>
    <row r="4167" ht="13.5">
      <c r="D4167" s="310"/>
    </row>
    <row r="4168" ht="13.5">
      <c r="D4168" s="310"/>
    </row>
    <row r="4169" ht="13.5">
      <c r="D4169" s="310"/>
    </row>
    <row r="4170" ht="13.5">
      <c r="D4170" s="310"/>
    </row>
    <row r="4171" ht="13.5">
      <c r="D4171" s="310"/>
    </row>
    <row r="4172" ht="13.5">
      <c r="D4172" s="310"/>
    </row>
    <row r="4173" ht="13.5">
      <c r="D4173" s="310"/>
    </row>
    <row r="4174" ht="13.5">
      <c r="D4174" s="310"/>
    </row>
    <row r="4175" ht="13.5">
      <c r="D4175" s="310"/>
    </row>
    <row r="4176" ht="13.5">
      <c r="D4176" s="310"/>
    </row>
    <row r="4177" ht="13.5">
      <c r="D4177" s="310"/>
    </row>
    <row r="4178" ht="13.5">
      <c r="D4178" s="310"/>
    </row>
    <row r="4179" ht="13.5">
      <c r="D4179" s="310"/>
    </row>
    <row r="4180" ht="13.5">
      <c r="D4180" s="310"/>
    </row>
    <row r="4181" ht="13.5">
      <c r="D4181" s="310"/>
    </row>
    <row r="4182" ht="13.5">
      <c r="D4182" s="310"/>
    </row>
    <row r="4183" ht="13.5">
      <c r="D4183" s="310"/>
    </row>
    <row r="4184" ht="13.5">
      <c r="D4184" s="310"/>
    </row>
    <row r="4185" ht="13.5">
      <c r="D4185" s="310"/>
    </row>
    <row r="4186" ht="13.5">
      <c r="D4186" s="310"/>
    </row>
    <row r="4187" ht="13.5">
      <c r="D4187" s="310"/>
    </row>
    <row r="4188" ht="13.5">
      <c r="D4188" s="310"/>
    </row>
    <row r="4189" ht="13.5">
      <c r="D4189" s="310"/>
    </row>
    <row r="4190" ht="13.5">
      <c r="D4190" s="310"/>
    </row>
    <row r="4191" ht="13.5">
      <c r="D4191" s="310"/>
    </row>
    <row r="4192" ht="13.5">
      <c r="D4192" s="310"/>
    </row>
    <row r="4193" ht="13.5">
      <c r="D4193" s="310"/>
    </row>
    <row r="4194" ht="13.5">
      <c r="D4194" s="310"/>
    </row>
    <row r="4195" ht="13.5">
      <c r="D4195" s="310"/>
    </row>
    <row r="4196" ht="13.5">
      <c r="D4196" s="310"/>
    </row>
    <row r="4197" ht="13.5">
      <c r="D4197" s="310"/>
    </row>
    <row r="4198" ht="13.5">
      <c r="D4198" s="310"/>
    </row>
    <row r="4199" ht="13.5">
      <c r="D4199" s="310"/>
    </row>
    <row r="4200" ht="13.5">
      <c r="D4200" s="310"/>
    </row>
    <row r="4201" ht="13.5">
      <c r="D4201" s="310"/>
    </row>
    <row r="4202" ht="13.5">
      <c r="D4202" s="310"/>
    </row>
    <row r="4203" ht="13.5">
      <c r="D4203" s="310"/>
    </row>
    <row r="4204" ht="13.5">
      <c r="D4204" s="310"/>
    </row>
    <row r="4205" ht="13.5">
      <c r="D4205" s="310"/>
    </row>
    <row r="4206" ht="13.5">
      <c r="D4206" s="310"/>
    </row>
    <row r="4207" ht="13.5">
      <c r="D4207" s="310"/>
    </row>
    <row r="4208" ht="13.5">
      <c r="D4208" s="310"/>
    </row>
    <row r="4209" ht="13.5">
      <c r="D4209" s="310"/>
    </row>
    <row r="4210" ht="13.5">
      <c r="D4210" s="310"/>
    </row>
    <row r="4211" ht="13.5">
      <c r="D4211" s="310"/>
    </row>
    <row r="4212" ht="13.5">
      <c r="D4212" s="310"/>
    </row>
    <row r="4213" ht="13.5">
      <c r="D4213" s="310"/>
    </row>
    <row r="4214" ht="13.5">
      <c r="D4214" s="310"/>
    </row>
    <row r="4215" ht="13.5">
      <c r="D4215" s="310"/>
    </row>
    <row r="4216" ht="13.5">
      <c r="D4216" s="310"/>
    </row>
    <row r="4217" ht="13.5">
      <c r="D4217" s="310"/>
    </row>
    <row r="4218" ht="13.5">
      <c r="D4218" s="310"/>
    </row>
    <row r="4219" ht="13.5">
      <c r="D4219" s="310"/>
    </row>
    <row r="4220" ht="13.5">
      <c r="D4220" s="310"/>
    </row>
    <row r="4221" ht="13.5">
      <c r="D4221" s="310"/>
    </row>
    <row r="4222" ht="13.5">
      <c r="D4222" s="310"/>
    </row>
    <row r="4223" ht="13.5">
      <c r="D4223" s="310"/>
    </row>
    <row r="4224" ht="13.5">
      <c r="D4224" s="310"/>
    </row>
    <row r="4225" ht="13.5">
      <c r="D4225" s="310"/>
    </row>
    <row r="4226" ht="13.5">
      <c r="D4226" s="310"/>
    </row>
    <row r="4227" ht="13.5">
      <c r="D4227" s="310"/>
    </row>
    <row r="4228" ht="13.5">
      <c r="D4228" s="310"/>
    </row>
    <row r="4229" ht="13.5">
      <c r="D4229" s="310"/>
    </row>
    <row r="4230" ht="13.5">
      <c r="D4230" s="310"/>
    </row>
    <row r="4231" ht="13.5">
      <c r="D4231" s="310"/>
    </row>
    <row r="4232" ht="13.5">
      <c r="D4232" s="310"/>
    </row>
    <row r="4233" ht="13.5">
      <c r="D4233" s="310"/>
    </row>
    <row r="4234" ht="13.5">
      <c r="D4234" s="310"/>
    </row>
    <row r="4235" ht="13.5">
      <c r="D4235" s="310"/>
    </row>
    <row r="4236" ht="13.5">
      <c r="D4236" s="310"/>
    </row>
    <row r="4237" ht="13.5">
      <c r="D4237" s="310"/>
    </row>
    <row r="4238" ht="13.5">
      <c r="D4238" s="310"/>
    </row>
    <row r="4239" ht="13.5">
      <c r="D4239" s="310"/>
    </row>
    <row r="4240" ht="13.5">
      <c r="D4240" s="310"/>
    </row>
    <row r="4241" ht="13.5">
      <c r="D4241" s="310"/>
    </row>
    <row r="4242" ht="13.5">
      <c r="D4242" s="310"/>
    </row>
    <row r="4243" ht="13.5">
      <c r="D4243" s="310"/>
    </row>
    <row r="4244" ht="13.5">
      <c r="D4244" s="310"/>
    </row>
    <row r="4245" ht="13.5">
      <c r="D4245" s="310"/>
    </row>
    <row r="4246" ht="13.5">
      <c r="D4246" s="310"/>
    </row>
    <row r="4247" ht="13.5">
      <c r="D4247" s="310"/>
    </row>
    <row r="4248" ht="13.5">
      <c r="D4248" s="310"/>
    </row>
    <row r="4249" ht="13.5">
      <c r="D4249" s="310"/>
    </row>
    <row r="4250" ht="13.5">
      <c r="D4250" s="310"/>
    </row>
    <row r="4251" ht="13.5">
      <c r="D4251" s="310"/>
    </row>
    <row r="4252" ht="13.5">
      <c r="D4252" s="310"/>
    </row>
    <row r="4253" ht="13.5">
      <c r="D4253" s="310"/>
    </row>
    <row r="4254" ht="13.5">
      <c r="D4254" s="310"/>
    </row>
    <row r="4255" ht="13.5">
      <c r="D4255" s="310"/>
    </row>
    <row r="4256" ht="13.5">
      <c r="D4256" s="310"/>
    </row>
    <row r="4257" ht="13.5">
      <c r="D4257" s="310"/>
    </row>
    <row r="4258" ht="13.5">
      <c r="D4258" s="310"/>
    </row>
    <row r="4259" ht="13.5">
      <c r="D4259" s="310"/>
    </row>
    <row r="4260" ht="13.5">
      <c r="D4260" s="310"/>
    </row>
    <row r="4261" ht="13.5">
      <c r="D4261" s="310"/>
    </row>
    <row r="4262" ht="13.5">
      <c r="D4262" s="310"/>
    </row>
    <row r="4263" ht="13.5">
      <c r="D4263" s="310"/>
    </row>
    <row r="4264" ht="13.5">
      <c r="D4264" s="310"/>
    </row>
    <row r="4265" ht="13.5">
      <c r="D4265" s="310"/>
    </row>
    <row r="4266" ht="13.5">
      <c r="D4266" s="310"/>
    </row>
    <row r="4267" ht="13.5">
      <c r="D4267" s="310"/>
    </row>
    <row r="4268" ht="13.5">
      <c r="D4268" s="310"/>
    </row>
    <row r="4269" ht="13.5">
      <c r="D4269" s="310"/>
    </row>
    <row r="4270" ht="13.5">
      <c r="D4270" s="310"/>
    </row>
    <row r="4271" ht="13.5">
      <c r="D4271" s="310"/>
    </row>
    <row r="4272" ht="13.5">
      <c r="D4272" s="310"/>
    </row>
    <row r="4273" ht="13.5">
      <c r="D4273" s="310"/>
    </row>
    <row r="4274" ht="13.5">
      <c r="D4274" s="310"/>
    </row>
    <row r="4275" ht="13.5">
      <c r="D4275" s="310"/>
    </row>
    <row r="4276" ht="13.5">
      <c r="D4276" s="310"/>
    </row>
    <row r="4277" ht="13.5">
      <c r="D4277" s="310"/>
    </row>
    <row r="4278" ht="13.5">
      <c r="D4278" s="310"/>
    </row>
    <row r="4279" ht="13.5">
      <c r="D4279" s="310"/>
    </row>
    <row r="4280" ht="13.5">
      <c r="D4280" s="310"/>
    </row>
    <row r="4281" ht="13.5">
      <c r="D4281" s="310"/>
    </row>
    <row r="4282" ht="13.5">
      <c r="D4282" s="310"/>
    </row>
    <row r="4283" ht="13.5">
      <c r="D4283" s="310"/>
    </row>
    <row r="4284" ht="13.5">
      <c r="D4284" s="310"/>
    </row>
    <row r="4285" ht="13.5">
      <c r="D4285" s="310"/>
    </row>
    <row r="4286" ht="13.5">
      <c r="D4286" s="310"/>
    </row>
    <row r="4287" ht="13.5">
      <c r="D4287" s="310"/>
    </row>
    <row r="4288" ht="13.5">
      <c r="D4288" s="310"/>
    </row>
    <row r="4289" ht="13.5">
      <c r="D4289" s="310"/>
    </row>
    <row r="4290" ht="13.5">
      <c r="D4290" s="310"/>
    </row>
    <row r="4291" ht="13.5">
      <c r="D4291" s="310"/>
    </row>
    <row r="4292" ht="13.5">
      <c r="D4292" s="310"/>
    </row>
    <row r="4293" ht="13.5">
      <c r="D4293" s="310"/>
    </row>
    <row r="4294" ht="13.5">
      <c r="D4294" s="310"/>
    </row>
    <row r="4295" ht="13.5">
      <c r="D4295" s="310"/>
    </row>
    <row r="4296" ht="13.5">
      <c r="D4296" s="310"/>
    </row>
    <row r="4297" ht="13.5">
      <c r="D4297" s="310"/>
    </row>
    <row r="4298" ht="13.5">
      <c r="D4298" s="310"/>
    </row>
    <row r="4299" ht="13.5">
      <c r="D4299" s="310"/>
    </row>
    <row r="4300" ht="13.5">
      <c r="D4300" s="310"/>
    </row>
    <row r="4301" ht="13.5">
      <c r="D4301" s="310"/>
    </row>
    <row r="4302" ht="13.5">
      <c r="D4302" s="310"/>
    </row>
    <row r="4303" ht="13.5">
      <c r="D4303" s="310"/>
    </row>
    <row r="4304" ht="13.5">
      <c r="D4304" s="310"/>
    </row>
    <row r="4305" ht="13.5">
      <c r="D4305" s="310"/>
    </row>
    <row r="4306" ht="13.5">
      <c r="D4306" s="310"/>
    </row>
    <row r="4307" ht="13.5">
      <c r="D4307" s="310"/>
    </row>
    <row r="4308" ht="13.5">
      <c r="D4308" s="310"/>
    </row>
    <row r="4309" ht="13.5">
      <c r="D4309" s="310"/>
    </row>
    <row r="4310" ht="13.5">
      <c r="D4310" s="310"/>
    </row>
    <row r="4311" ht="13.5">
      <c r="D4311" s="310"/>
    </row>
    <row r="4312" ht="13.5">
      <c r="D4312" s="310"/>
    </row>
    <row r="4313" ht="13.5">
      <c r="D4313" s="310"/>
    </row>
    <row r="4314" ht="13.5">
      <c r="D4314" s="310"/>
    </row>
    <row r="4315" ht="13.5">
      <c r="D4315" s="310"/>
    </row>
    <row r="4316" ht="13.5">
      <c r="D4316" s="310"/>
    </row>
    <row r="4317" ht="13.5">
      <c r="D4317" s="310"/>
    </row>
    <row r="4318" ht="13.5">
      <c r="D4318" s="310"/>
    </row>
    <row r="4319" ht="13.5">
      <c r="D4319" s="310"/>
    </row>
    <row r="4320" ht="13.5">
      <c r="D4320" s="310"/>
    </row>
    <row r="4321" ht="13.5">
      <c r="D4321" s="310"/>
    </row>
    <row r="4322" ht="13.5">
      <c r="D4322" s="310"/>
    </row>
    <row r="4323" ht="13.5">
      <c r="D4323" s="310"/>
    </row>
    <row r="4324" ht="13.5">
      <c r="D4324" s="310"/>
    </row>
    <row r="4325" ht="13.5">
      <c r="D4325" s="310"/>
    </row>
    <row r="4326" ht="13.5">
      <c r="D4326" s="310"/>
    </row>
    <row r="4327" ht="13.5">
      <c r="D4327" s="310"/>
    </row>
    <row r="4328" ht="13.5">
      <c r="D4328" s="310"/>
    </row>
    <row r="4329" ht="13.5">
      <c r="D4329" s="310"/>
    </row>
    <row r="4330" ht="13.5">
      <c r="D4330" s="310"/>
    </row>
    <row r="4331" ht="13.5">
      <c r="D4331" s="310"/>
    </row>
    <row r="4332" ht="13.5">
      <c r="D4332" s="310"/>
    </row>
    <row r="4333" ht="13.5">
      <c r="D4333" s="310"/>
    </row>
    <row r="4334" ht="13.5">
      <c r="D4334" s="310"/>
    </row>
    <row r="4335" ht="13.5">
      <c r="D4335" s="310"/>
    </row>
    <row r="4336" ht="13.5">
      <c r="D4336" s="310"/>
    </row>
    <row r="4337" ht="13.5">
      <c r="D4337" s="310"/>
    </row>
    <row r="4338" ht="13.5">
      <c r="D4338" s="310"/>
    </row>
    <row r="4339" ht="13.5">
      <c r="D4339" s="310"/>
    </row>
    <row r="4340" ht="13.5">
      <c r="D4340" s="310"/>
    </row>
    <row r="4341" ht="13.5">
      <c r="D4341" s="310"/>
    </row>
    <row r="4342" ht="13.5">
      <c r="D4342" s="310"/>
    </row>
    <row r="4343" ht="13.5">
      <c r="D4343" s="310"/>
    </row>
    <row r="4344" ht="13.5">
      <c r="D4344" s="310"/>
    </row>
    <row r="4345" ht="13.5">
      <c r="D4345" s="310"/>
    </row>
    <row r="4346" ht="13.5">
      <c r="D4346" s="310"/>
    </row>
    <row r="4347" ht="13.5">
      <c r="D4347" s="310"/>
    </row>
    <row r="4348" ht="13.5">
      <c r="D4348" s="310"/>
    </row>
    <row r="4349" ht="13.5">
      <c r="D4349" s="310"/>
    </row>
    <row r="4350" ht="13.5">
      <c r="D4350" s="310"/>
    </row>
    <row r="4351" ht="13.5">
      <c r="D4351" s="310"/>
    </row>
    <row r="4352" ht="13.5">
      <c r="D4352" s="310"/>
    </row>
    <row r="4353" ht="13.5">
      <c r="D4353" s="310"/>
    </row>
    <row r="4354" ht="13.5">
      <c r="D4354" s="310"/>
    </row>
    <row r="4355" ht="13.5">
      <c r="D4355" s="310"/>
    </row>
    <row r="4356" ht="13.5">
      <c r="D4356" s="310"/>
    </row>
    <row r="4357" ht="13.5">
      <c r="D4357" s="310"/>
    </row>
    <row r="4358" ht="13.5">
      <c r="D4358" s="310"/>
    </row>
    <row r="4359" ht="13.5">
      <c r="D4359" s="310"/>
    </row>
    <row r="4360" ht="13.5">
      <c r="D4360" s="310"/>
    </row>
    <row r="4361" ht="13.5">
      <c r="D4361" s="310"/>
    </row>
    <row r="4362" ht="13.5">
      <c r="D4362" s="310"/>
    </row>
    <row r="4363" ht="13.5">
      <c r="D4363" s="310"/>
    </row>
    <row r="4364" ht="13.5">
      <c r="D4364" s="310"/>
    </row>
    <row r="4365" ht="13.5">
      <c r="D4365" s="310"/>
    </row>
    <row r="4366" ht="13.5">
      <c r="D4366" s="310"/>
    </row>
    <row r="4367" ht="13.5">
      <c r="D4367" s="310"/>
    </row>
    <row r="4368" ht="13.5">
      <c r="D4368" s="310"/>
    </row>
    <row r="4369" ht="13.5">
      <c r="D4369" s="310"/>
    </row>
    <row r="4370" ht="13.5">
      <c r="D4370" s="310"/>
    </row>
    <row r="4371" ht="13.5">
      <c r="D4371" s="310"/>
    </row>
    <row r="4372" ht="13.5">
      <c r="D4372" s="310"/>
    </row>
    <row r="4373" ht="13.5">
      <c r="D4373" s="310"/>
    </row>
    <row r="4374" ht="13.5">
      <c r="D4374" s="310"/>
    </row>
    <row r="4375" ht="13.5">
      <c r="D4375" s="310"/>
    </row>
    <row r="4376" ht="13.5">
      <c r="D4376" s="310"/>
    </row>
    <row r="4377" ht="13.5">
      <c r="D4377" s="310"/>
    </row>
    <row r="4378" ht="13.5">
      <c r="D4378" s="310"/>
    </row>
    <row r="4379" ht="13.5">
      <c r="D4379" s="310"/>
    </row>
    <row r="4380" ht="13.5">
      <c r="D4380" s="310"/>
    </row>
    <row r="4381" ht="13.5">
      <c r="D4381" s="310"/>
    </row>
    <row r="4382" ht="13.5">
      <c r="D4382" s="310"/>
    </row>
    <row r="4383" ht="13.5">
      <c r="D4383" s="310"/>
    </row>
    <row r="4384" ht="13.5">
      <c r="D4384" s="310"/>
    </row>
    <row r="4385" ht="13.5">
      <c r="D4385" s="310"/>
    </row>
    <row r="4386" ht="13.5">
      <c r="D4386" s="310"/>
    </row>
    <row r="4387" ht="13.5">
      <c r="D4387" s="310"/>
    </row>
    <row r="4388" ht="13.5">
      <c r="D4388" s="310"/>
    </row>
    <row r="4389" ht="13.5">
      <c r="D4389" s="310"/>
    </row>
    <row r="4390" ht="13.5">
      <c r="D4390" s="310"/>
    </row>
    <row r="4391" ht="13.5">
      <c r="D4391" s="310"/>
    </row>
    <row r="4392" ht="13.5">
      <c r="D4392" s="310"/>
    </row>
    <row r="4393" ht="13.5">
      <c r="D4393" s="310"/>
    </row>
    <row r="4394" ht="13.5">
      <c r="D4394" s="310"/>
    </row>
    <row r="4395" ht="13.5">
      <c r="D4395" s="310"/>
    </row>
    <row r="4396" ht="13.5">
      <c r="D4396" s="310"/>
    </row>
    <row r="4397" ht="13.5">
      <c r="D4397" s="310"/>
    </row>
    <row r="4398" ht="13.5">
      <c r="D4398" s="310"/>
    </row>
    <row r="4399" ht="13.5">
      <c r="D4399" s="310"/>
    </row>
    <row r="4400" ht="13.5">
      <c r="D4400" s="310"/>
    </row>
    <row r="4401" ht="13.5">
      <c r="D4401" s="310"/>
    </row>
    <row r="4402" ht="13.5">
      <c r="D4402" s="310"/>
    </row>
    <row r="4403" ht="13.5">
      <c r="D4403" s="310"/>
    </row>
    <row r="4404" ht="13.5">
      <c r="D4404" s="310"/>
    </row>
    <row r="4405" ht="13.5">
      <c r="D4405" s="310"/>
    </row>
    <row r="4406" ht="13.5">
      <c r="D4406" s="310"/>
    </row>
    <row r="4407" ht="13.5">
      <c r="D4407" s="310"/>
    </row>
    <row r="4408" ht="13.5">
      <c r="D4408" s="310"/>
    </row>
    <row r="4409" ht="13.5">
      <c r="D4409" s="310"/>
    </row>
    <row r="4410" ht="13.5">
      <c r="D4410" s="310"/>
    </row>
    <row r="4411" ht="13.5">
      <c r="D4411" s="310"/>
    </row>
    <row r="4412" ht="13.5">
      <c r="D4412" s="310"/>
    </row>
    <row r="4413" ht="13.5">
      <c r="D4413" s="310"/>
    </row>
    <row r="4414" ht="13.5">
      <c r="D4414" s="310"/>
    </row>
    <row r="4415" ht="13.5">
      <c r="D4415" s="310"/>
    </row>
    <row r="4416" ht="13.5">
      <c r="D4416" s="310"/>
    </row>
    <row r="4417" ht="13.5">
      <c r="D4417" s="310"/>
    </row>
    <row r="4418" ht="13.5">
      <c r="D4418" s="310"/>
    </row>
    <row r="4419" ht="13.5">
      <c r="D4419" s="310"/>
    </row>
    <row r="4420" ht="13.5">
      <c r="D4420" s="310"/>
    </row>
    <row r="4421" ht="13.5">
      <c r="D4421" s="310"/>
    </row>
    <row r="4422" ht="13.5">
      <c r="D4422" s="310"/>
    </row>
    <row r="4423" ht="13.5">
      <c r="D4423" s="310"/>
    </row>
    <row r="4424" ht="13.5">
      <c r="D4424" s="310"/>
    </row>
    <row r="4425" ht="13.5">
      <c r="D4425" s="310"/>
    </row>
    <row r="4426" ht="13.5">
      <c r="D4426" s="310"/>
    </row>
    <row r="4427" ht="13.5">
      <c r="D4427" s="310"/>
    </row>
    <row r="4428" ht="13.5">
      <c r="D4428" s="310"/>
    </row>
    <row r="4429" ht="13.5">
      <c r="D4429" s="310"/>
    </row>
    <row r="4430" ht="13.5">
      <c r="D4430" s="310"/>
    </row>
    <row r="4431" ht="13.5">
      <c r="D4431" s="310"/>
    </row>
    <row r="4432" ht="13.5">
      <c r="D4432" s="310"/>
    </row>
    <row r="4433" ht="13.5">
      <c r="D4433" s="310"/>
    </row>
    <row r="4434" ht="13.5">
      <c r="D4434" s="310"/>
    </row>
    <row r="4435" ht="13.5">
      <c r="D4435" s="310"/>
    </row>
    <row r="4436" ht="13.5">
      <c r="D4436" s="310"/>
    </row>
    <row r="4437" ht="13.5">
      <c r="D4437" s="310"/>
    </row>
    <row r="4438" ht="13.5">
      <c r="D4438" s="310"/>
    </row>
    <row r="4439" ht="13.5">
      <c r="D4439" s="310"/>
    </row>
    <row r="4440" ht="13.5">
      <c r="D4440" s="310"/>
    </row>
    <row r="4441" ht="13.5">
      <c r="D4441" s="310"/>
    </row>
    <row r="4442" ht="13.5">
      <c r="D4442" s="310"/>
    </row>
    <row r="4443" ht="13.5">
      <c r="D4443" s="310"/>
    </row>
    <row r="4444" ht="13.5">
      <c r="D4444" s="310"/>
    </row>
    <row r="4445" ht="13.5">
      <c r="D4445" s="310"/>
    </row>
    <row r="4446" ht="13.5">
      <c r="D4446" s="310"/>
    </row>
    <row r="4447" ht="13.5">
      <c r="D4447" s="310"/>
    </row>
    <row r="4448" ht="13.5">
      <c r="D4448" s="310"/>
    </row>
    <row r="4449" ht="13.5">
      <c r="D4449" s="310"/>
    </row>
    <row r="4450" ht="13.5">
      <c r="D4450" s="310"/>
    </row>
    <row r="4451" ht="13.5">
      <c r="D4451" s="310"/>
    </row>
    <row r="4452" ht="13.5">
      <c r="D4452" s="310"/>
    </row>
    <row r="4453" ht="13.5">
      <c r="D4453" s="310"/>
    </row>
    <row r="4454" ht="13.5">
      <c r="D4454" s="310"/>
    </row>
    <row r="4455" ht="13.5">
      <c r="D4455" s="310"/>
    </row>
    <row r="4456" ht="13.5">
      <c r="D4456" s="310"/>
    </row>
    <row r="4457" ht="13.5">
      <c r="D4457" s="310"/>
    </row>
    <row r="4458" ht="13.5">
      <c r="D4458" s="310"/>
    </row>
    <row r="4459" ht="13.5">
      <c r="D4459" s="310"/>
    </row>
    <row r="4460" ht="13.5">
      <c r="D4460" s="310"/>
    </row>
    <row r="4461" ht="13.5">
      <c r="D4461" s="310"/>
    </row>
    <row r="4462" ht="13.5">
      <c r="D4462" s="310"/>
    </row>
    <row r="4463" ht="13.5">
      <c r="D4463" s="310"/>
    </row>
    <row r="4464" ht="13.5">
      <c r="D4464" s="310"/>
    </row>
    <row r="4465" ht="13.5">
      <c r="D4465" s="310"/>
    </row>
    <row r="4466" ht="13.5">
      <c r="D4466" s="310"/>
    </row>
    <row r="4467" ht="13.5">
      <c r="D4467" s="310"/>
    </row>
    <row r="4468" ht="13.5">
      <c r="D4468" s="310"/>
    </row>
    <row r="4469" ht="13.5">
      <c r="D4469" s="310"/>
    </row>
    <row r="4470" ht="13.5">
      <c r="D4470" s="310"/>
    </row>
    <row r="4471" ht="13.5">
      <c r="D4471" s="310"/>
    </row>
    <row r="4472" ht="13.5">
      <c r="D4472" s="310"/>
    </row>
    <row r="4473" ht="13.5">
      <c r="D4473" s="310"/>
    </row>
    <row r="4474" ht="13.5">
      <c r="D4474" s="310"/>
    </row>
    <row r="4475" ht="13.5">
      <c r="D4475" s="310"/>
    </row>
    <row r="4476" ht="13.5">
      <c r="D4476" s="310"/>
    </row>
    <row r="4477" ht="13.5">
      <c r="D4477" s="310"/>
    </row>
    <row r="4478" ht="13.5">
      <c r="D4478" s="310"/>
    </row>
    <row r="4479" ht="13.5">
      <c r="D4479" s="310"/>
    </row>
    <row r="4480" ht="13.5">
      <c r="D4480" s="310"/>
    </row>
    <row r="4481" ht="13.5">
      <c r="D4481" s="310"/>
    </row>
    <row r="4482" ht="13.5">
      <c r="D4482" s="310"/>
    </row>
    <row r="4483" ht="13.5">
      <c r="D4483" s="310"/>
    </row>
    <row r="4484" ht="13.5">
      <c r="D4484" s="310"/>
    </row>
    <row r="4485" ht="13.5">
      <c r="D4485" s="310"/>
    </row>
    <row r="4486" ht="13.5">
      <c r="D4486" s="310"/>
    </row>
    <row r="4487" ht="13.5">
      <c r="D4487" s="310"/>
    </row>
    <row r="4488" ht="13.5">
      <c r="D4488" s="310"/>
    </row>
    <row r="4489" ht="13.5">
      <c r="D4489" s="310"/>
    </row>
    <row r="4490" ht="13.5">
      <c r="D4490" s="310"/>
    </row>
    <row r="4491" ht="13.5">
      <c r="D4491" s="310"/>
    </row>
    <row r="4492" ht="13.5">
      <c r="D4492" s="310"/>
    </row>
    <row r="4493" ht="13.5">
      <c r="D4493" s="310"/>
    </row>
    <row r="4494" ht="13.5">
      <c r="D4494" s="310"/>
    </row>
    <row r="4495" ht="13.5">
      <c r="D4495" s="310"/>
    </row>
    <row r="4496" ht="13.5">
      <c r="D4496" s="310"/>
    </row>
    <row r="4497" ht="13.5">
      <c r="D4497" s="310"/>
    </row>
    <row r="4498" ht="13.5">
      <c r="D4498" s="310"/>
    </row>
    <row r="4499" ht="13.5">
      <c r="D4499" s="310"/>
    </row>
    <row r="4500" ht="13.5">
      <c r="D4500" s="310"/>
    </row>
    <row r="4501" ht="13.5">
      <c r="D4501" s="310"/>
    </row>
    <row r="4502" ht="13.5">
      <c r="D4502" s="310"/>
    </row>
    <row r="4503" ht="13.5">
      <c r="D4503" s="310"/>
    </row>
    <row r="4504" ht="13.5">
      <c r="D4504" s="310"/>
    </row>
    <row r="4505" ht="13.5">
      <c r="D4505" s="310"/>
    </row>
    <row r="4506" ht="13.5">
      <c r="D4506" s="310"/>
    </row>
    <row r="4507" ht="13.5">
      <c r="D4507" s="310"/>
    </row>
    <row r="4508" ht="13.5">
      <c r="D4508" s="310"/>
    </row>
    <row r="4509" ht="13.5">
      <c r="D4509" s="310"/>
    </row>
    <row r="4510" ht="13.5">
      <c r="D4510" s="310"/>
    </row>
    <row r="4511" ht="13.5">
      <c r="D4511" s="310"/>
    </row>
    <row r="4512" ht="13.5">
      <c r="D4512" s="310"/>
    </row>
    <row r="4513" ht="13.5">
      <c r="D4513" s="310"/>
    </row>
    <row r="4514" ht="13.5">
      <c r="D4514" s="310"/>
    </row>
    <row r="4515" ht="13.5">
      <c r="D4515" s="310"/>
    </row>
    <row r="4516" ht="13.5">
      <c r="D4516" s="310"/>
    </row>
    <row r="4517" ht="13.5">
      <c r="D4517" s="310"/>
    </row>
    <row r="4518" ht="13.5">
      <c r="D4518" s="310"/>
    </row>
    <row r="4519" ht="13.5">
      <c r="D4519" s="310"/>
    </row>
    <row r="4520" ht="13.5">
      <c r="D4520" s="310"/>
    </row>
    <row r="4521" ht="13.5">
      <c r="D4521" s="310"/>
    </row>
    <row r="4522" ht="13.5">
      <c r="D4522" s="310"/>
    </row>
    <row r="4523" ht="13.5">
      <c r="D4523" s="310"/>
    </row>
    <row r="4524" ht="13.5">
      <c r="D4524" s="310"/>
    </row>
    <row r="4525" ht="13.5">
      <c r="D4525" s="310"/>
    </row>
    <row r="4526" ht="13.5">
      <c r="D4526" s="310"/>
    </row>
    <row r="4527" ht="13.5">
      <c r="D4527" s="310"/>
    </row>
    <row r="4528" ht="13.5">
      <c r="D4528" s="310"/>
    </row>
    <row r="4529" ht="13.5">
      <c r="D4529" s="310"/>
    </row>
    <row r="4530" ht="13.5">
      <c r="D4530" s="310"/>
    </row>
    <row r="4531" ht="13.5">
      <c r="D4531" s="310"/>
    </row>
    <row r="4532" ht="13.5">
      <c r="D4532" s="310"/>
    </row>
    <row r="4533" ht="13.5">
      <c r="D4533" s="310"/>
    </row>
    <row r="4534" ht="13.5">
      <c r="D4534" s="310"/>
    </row>
    <row r="4535" ht="13.5">
      <c r="D4535" s="310"/>
    </row>
    <row r="4536" ht="13.5">
      <c r="D4536" s="310"/>
    </row>
    <row r="4537" ht="13.5">
      <c r="D4537" s="310"/>
    </row>
    <row r="4538" ht="13.5">
      <c r="D4538" s="310"/>
    </row>
    <row r="4539" ht="13.5">
      <c r="D4539" s="310"/>
    </row>
    <row r="4540" ht="13.5">
      <c r="D4540" s="310"/>
    </row>
    <row r="4541" ht="13.5">
      <c r="D4541" s="310"/>
    </row>
    <row r="4542" ht="13.5">
      <c r="D4542" s="310"/>
    </row>
    <row r="4543" ht="13.5">
      <c r="D4543" s="310"/>
    </row>
    <row r="4544" ht="13.5">
      <c r="D4544" s="310"/>
    </row>
    <row r="4545" ht="13.5">
      <c r="D4545" s="310"/>
    </row>
    <row r="4546" ht="13.5">
      <c r="D4546" s="310"/>
    </row>
    <row r="4547" ht="13.5">
      <c r="D4547" s="310"/>
    </row>
    <row r="4548" ht="13.5">
      <c r="D4548" s="310"/>
    </row>
    <row r="4549" ht="13.5">
      <c r="D4549" s="310"/>
    </row>
    <row r="4550" ht="13.5">
      <c r="D4550" s="310"/>
    </row>
    <row r="4551" ht="13.5">
      <c r="D4551" s="310"/>
    </row>
    <row r="4552" ht="13.5">
      <c r="D4552" s="310"/>
    </row>
    <row r="4553" ht="13.5">
      <c r="D4553" s="310"/>
    </row>
    <row r="4554" ht="13.5">
      <c r="D4554" s="310"/>
    </row>
    <row r="4555" ht="13.5">
      <c r="D4555" s="310"/>
    </row>
    <row r="4556" ht="13.5">
      <c r="D4556" s="310"/>
    </row>
    <row r="4557" ht="13.5">
      <c r="D4557" s="310"/>
    </row>
    <row r="4558" ht="13.5">
      <c r="D4558" s="310"/>
    </row>
    <row r="4559" ht="13.5">
      <c r="D4559" s="310"/>
    </row>
    <row r="4560" ht="13.5">
      <c r="D4560" s="310"/>
    </row>
    <row r="4561" ht="13.5">
      <c r="D4561" s="310"/>
    </row>
    <row r="4562" ht="13.5">
      <c r="D4562" s="310"/>
    </row>
    <row r="4563" ht="13.5">
      <c r="D4563" s="310"/>
    </row>
    <row r="4564" ht="13.5">
      <c r="D4564" s="310"/>
    </row>
    <row r="4565" ht="13.5">
      <c r="D4565" s="310"/>
    </row>
    <row r="4566" ht="13.5">
      <c r="D4566" s="310"/>
    </row>
    <row r="4567" ht="13.5">
      <c r="D4567" s="310"/>
    </row>
    <row r="4568" ht="13.5">
      <c r="D4568" s="310"/>
    </row>
    <row r="4569" ht="13.5">
      <c r="D4569" s="310"/>
    </row>
    <row r="4570" ht="13.5">
      <c r="D4570" s="310"/>
    </row>
    <row r="4571" ht="13.5">
      <c r="D4571" s="310"/>
    </row>
    <row r="4572" ht="13.5">
      <c r="D4572" s="310"/>
    </row>
    <row r="4573" ht="13.5">
      <c r="D4573" s="310"/>
    </row>
    <row r="4574" ht="13.5">
      <c r="D4574" s="310"/>
    </row>
    <row r="4575" ht="13.5">
      <c r="D4575" s="310"/>
    </row>
    <row r="4576" ht="13.5">
      <c r="D4576" s="310"/>
    </row>
    <row r="4577" ht="13.5">
      <c r="D4577" s="310"/>
    </row>
    <row r="4578" ht="13.5">
      <c r="D4578" s="310"/>
    </row>
    <row r="4579" ht="13.5">
      <c r="D4579" s="310"/>
    </row>
    <row r="4580" ht="13.5">
      <c r="D4580" s="310"/>
    </row>
    <row r="4581" ht="13.5">
      <c r="D4581" s="310"/>
    </row>
    <row r="4582" ht="13.5">
      <c r="D4582" s="310"/>
    </row>
    <row r="4583" ht="13.5">
      <c r="D4583" s="310"/>
    </row>
    <row r="4584" ht="13.5">
      <c r="D4584" s="310"/>
    </row>
    <row r="4585" ht="13.5">
      <c r="D4585" s="310"/>
    </row>
    <row r="4586" ht="13.5">
      <c r="D4586" s="310"/>
    </row>
    <row r="4587" ht="13.5">
      <c r="D4587" s="310"/>
    </row>
    <row r="4588" ht="13.5">
      <c r="D4588" s="310"/>
    </row>
    <row r="4589" ht="13.5">
      <c r="D4589" s="310"/>
    </row>
    <row r="4590" ht="13.5">
      <c r="D4590" s="310"/>
    </row>
    <row r="4591" ht="13.5">
      <c r="D4591" s="310"/>
    </row>
    <row r="4592" ht="13.5">
      <c r="D4592" s="310"/>
    </row>
    <row r="4593" ht="13.5">
      <c r="D4593" s="310"/>
    </row>
    <row r="4594" ht="13.5">
      <c r="D4594" s="310"/>
    </row>
    <row r="4595" ht="13.5">
      <c r="D4595" s="310"/>
    </row>
    <row r="4596" ht="13.5">
      <c r="D4596" s="310"/>
    </row>
    <row r="4597" ht="13.5">
      <c r="D4597" s="310"/>
    </row>
    <row r="4598" ht="13.5">
      <c r="D4598" s="310"/>
    </row>
    <row r="4599" ht="13.5">
      <c r="D4599" s="310"/>
    </row>
    <row r="4600" ht="13.5">
      <c r="D4600" s="310"/>
    </row>
    <row r="4601" ht="13.5">
      <c r="D4601" s="310"/>
    </row>
    <row r="4602" ht="13.5">
      <c r="D4602" s="310"/>
    </row>
    <row r="4603" ht="13.5">
      <c r="D4603" s="310"/>
    </row>
    <row r="4604" ht="13.5">
      <c r="D4604" s="310"/>
    </row>
    <row r="4605" ht="13.5">
      <c r="D4605" s="310"/>
    </row>
    <row r="4606" ht="13.5">
      <c r="D4606" s="310"/>
    </row>
    <row r="4607" ht="13.5">
      <c r="D4607" s="310"/>
    </row>
    <row r="4608" ht="13.5">
      <c r="D4608" s="310"/>
    </row>
    <row r="4609" ht="13.5">
      <c r="D4609" s="310"/>
    </row>
    <row r="4610" ht="13.5">
      <c r="D4610" s="310"/>
    </row>
    <row r="4611" ht="13.5">
      <c r="D4611" s="310"/>
    </row>
    <row r="4612" ht="13.5">
      <c r="D4612" s="310"/>
    </row>
    <row r="4613" ht="13.5">
      <c r="D4613" s="310"/>
    </row>
    <row r="4614" ht="13.5">
      <c r="D4614" s="310"/>
    </row>
    <row r="4615" ht="13.5">
      <c r="D4615" s="310"/>
    </row>
    <row r="4616" ht="13.5">
      <c r="D4616" s="310"/>
    </row>
    <row r="4617" ht="13.5">
      <c r="D4617" s="310"/>
    </row>
    <row r="4618" ht="13.5">
      <c r="D4618" s="310"/>
    </row>
    <row r="4619" ht="13.5">
      <c r="D4619" s="310"/>
    </row>
    <row r="4620" ht="13.5">
      <c r="D4620" s="310"/>
    </row>
    <row r="4621" ht="13.5">
      <c r="D4621" s="310"/>
    </row>
    <row r="4622" ht="13.5">
      <c r="D4622" s="310"/>
    </row>
    <row r="4623" ht="13.5">
      <c r="D4623" s="310"/>
    </row>
    <row r="4624" ht="13.5">
      <c r="D4624" s="310"/>
    </row>
    <row r="4625" ht="13.5">
      <c r="D4625" s="310"/>
    </row>
    <row r="4626" ht="13.5">
      <c r="D4626" s="310"/>
    </row>
    <row r="4627" ht="13.5">
      <c r="D4627" s="310"/>
    </row>
    <row r="4628" ht="13.5">
      <c r="D4628" s="310"/>
    </row>
    <row r="4629" ht="13.5">
      <c r="D4629" s="310"/>
    </row>
    <row r="4630" ht="13.5">
      <c r="D4630" s="310"/>
    </row>
    <row r="4631" ht="13.5">
      <c r="D4631" s="310"/>
    </row>
    <row r="4632" ht="13.5">
      <c r="D4632" s="310"/>
    </row>
    <row r="4633" ht="13.5">
      <c r="D4633" s="310"/>
    </row>
    <row r="4634" ht="13.5">
      <c r="D4634" s="310"/>
    </row>
    <row r="4635" ht="13.5">
      <c r="D4635" s="310"/>
    </row>
    <row r="4636" ht="13.5">
      <c r="D4636" s="310"/>
    </row>
    <row r="4637" ht="13.5">
      <c r="D4637" s="310"/>
    </row>
    <row r="4638" ht="13.5">
      <c r="D4638" s="310"/>
    </row>
    <row r="4639" ht="13.5">
      <c r="D4639" s="310"/>
    </row>
    <row r="4640" ht="13.5">
      <c r="D4640" s="310"/>
    </row>
    <row r="4641" ht="13.5">
      <c r="D4641" s="310"/>
    </row>
    <row r="4642" ht="13.5">
      <c r="D4642" s="310"/>
    </row>
    <row r="4643" ht="13.5">
      <c r="D4643" s="310"/>
    </row>
    <row r="4644" ht="13.5">
      <c r="D4644" s="310"/>
    </row>
    <row r="4645" ht="13.5">
      <c r="D4645" s="310"/>
    </row>
    <row r="4646" ht="13.5">
      <c r="D4646" s="310"/>
    </row>
    <row r="4647" ht="13.5">
      <c r="D4647" s="310"/>
    </row>
    <row r="4648" ht="13.5">
      <c r="D4648" s="310"/>
    </row>
    <row r="4649" ht="13.5">
      <c r="D4649" s="310"/>
    </row>
    <row r="4650" ht="13.5">
      <c r="D4650" s="310"/>
    </row>
    <row r="4651" ht="13.5">
      <c r="D4651" s="310"/>
    </row>
    <row r="4652" ht="13.5">
      <c r="D4652" s="310"/>
    </row>
    <row r="4653" ht="13.5">
      <c r="D4653" s="310"/>
    </row>
    <row r="4654" ht="13.5">
      <c r="D4654" s="310"/>
    </row>
    <row r="4655" ht="13.5">
      <c r="D4655" s="310"/>
    </row>
    <row r="4656" ht="13.5">
      <c r="D4656" s="310"/>
    </row>
    <row r="4657" ht="13.5">
      <c r="D4657" s="310"/>
    </row>
    <row r="4658" ht="13.5">
      <c r="D4658" s="310"/>
    </row>
    <row r="4659" ht="13.5">
      <c r="D4659" s="310"/>
    </row>
    <row r="4660" ht="13.5">
      <c r="D4660" s="310"/>
    </row>
    <row r="4661" ht="13.5">
      <c r="D4661" s="310"/>
    </row>
    <row r="4662" ht="13.5">
      <c r="D4662" s="310"/>
    </row>
    <row r="4663" ht="13.5">
      <c r="D4663" s="310"/>
    </row>
    <row r="4664" ht="13.5">
      <c r="D4664" s="310"/>
    </row>
    <row r="4665" ht="13.5">
      <c r="D4665" s="310"/>
    </row>
    <row r="4666" ht="13.5">
      <c r="D4666" s="310"/>
    </row>
    <row r="4667" ht="13.5">
      <c r="D4667" s="310"/>
    </row>
    <row r="4668" ht="13.5">
      <c r="D4668" s="310"/>
    </row>
    <row r="4669" ht="13.5">
      <c r="D4669" s="310"/>
    </row>
    <row r="4670" ht="13.5">
      <c r="D4670" s="310"/>
    </row>
    <row r="4671" ht="13.5">
      <c r="D4671" s="310"/>
    </row>
    <row r="4672" ht="13.5">
      <c r="D4672" s="310"/>
    </row>
    <row r="4673" ht="13.5">
      <c r="D4673" s="310"/>
    </row>
    <row r="4674" ht="13.5">
      <c r="D4674" s="310"/>
    </row>
    <row r="4675" ht="13.5">
      <c r="D4675" s="310"/>
    </row>
    <row r="4676" ht="13.5">
      <c r="D4676" s="310"/>
    </row>
    <row r="4677" ht="13.5">
      <c r="D4677" s="310"/>
    </row>
    <row r="4678" ht="13.5">
      <c r="D4678" s="310"/>
    </row>
    <row r="4679" ht="13.5">
      <c r="D4679" s="310"/>
    </row>
    <row r="4680" ht="13.5">
      <c r="D4680" s="310"/>
    </row>
    <row r="4681" ht="13.5">
      <c r="D4681" s="310"/>
    </row>
    <row r="4682" ht="13.5">
      <c r="D4682" s="310"/>
    </row>
    <row r="4683" ht="13.5">
      <c r="D4683" s="310"/>
    </row>
    <row r="4684" ht="13.5">
      <c r="D4684" s="310"/>
    </row>
    <row r="4685" ht="13.5">
      <c r="D4685" s="310"/>
    </row>
    <row r="4686" ht="13.5">
      <c r="D4686" s="310"/>
    </row>
    <row r="4687" ht="13.5">
      <c r="D4687" s="310"/>
    </row>
    <row r="4688" ht="13.5">
      <c r="D4688" s="310"/>
    </row>
    <row r="4689" ht="13.5">
      <c r="D4689" s="310"/>
    </row>
    <row r="4690" ht="13.5">
      <c r="D4690" s="310"/>
    </row>
    <row r="4691" ht="13.5">
      <c r="D4691" s="310"/>
    </row>
    <row r="4692" ht="13.5">
      <c r="D4692" s="310"/>
    </row>
    <row r="4693" ht="13.5">
      <c r="D4693" s="310"/>
    </row>
    <row r="4694" ht="13.5">
      <c r="D4694" s="310"/>
    </row>
    <row r="4695" ht="13.5">
      <c r="D4695" s="310"/>
    </row>
    <row r="4696" ht="13.5">
      <c r="D4696" s="310"/>
    </row>
    <row r="4697" ht="13.5">
      <c r="D4697" s="310"/>
    </row>
    <row r="4698" ht="13.5">
      <c r="D4698" s="310"/>
    </row>
    <row r="4699" ht="13.5">
      <c r="D4699" s="310"/>
    </row>
    <row r="4700" ht="13.5">
      <c r="D4700" s="310"/>
    </row>
    <row r="4701" ht="13.5">
      <c r="D4701" s="310"/>
    </row>
    <row r="4702" ht="13.5">
      <c r="D4702" s="310"/>
    </row>
    <row r="4703" ht="13.5">
      <c r="D4703" s="310"/>
    </row>
    <row r="4704" ht="13.5">
      <c r="D4704" s="310"/>
    </row>
    <row r="4705" ht="13.5">
      <c r="D4705" s="310"/>
    </row>
    <row r="4706" ht="13.5">
      <c r="D4706" s="310"/>
    </row>
    <row r="4707" ht="13.5">
      <c r="D4707" s="310"/>
    </row>
    <row r="4708" ht="13.5">
      <c r="D4708" s="310"/>
    </row>
    <row r="4709" ht="13.5">
      <c r="D4709" s="310"/>
    </row>
    <row r="4710" ht="13.5">
      <c r="D4710" s="310"/>
    </row>
    <row r="4711" ht="13.5">
      <c r="D4711" s="310"/>
    </row>
    <row r="4712" ht="13.5">
      <c r="D4712" s="310"/>
    </row>
    <row r="4713" ht="13.5">
      <c r="D4713" s="310"/>
    </row>
    <row r="4714" ht="13.5">
      <c r="D4714" s="310"/>
    </row>
    <row r="4715" ht="13.5">
      <c r="D4715" s="310"/>
    </row>
    <row r="4716" ht="13.5">
      <c r="D4716" s="310"/>
    </row>
    <row r="4717" ht="13.5">
      <c r="D4717" s="310"/>
    </row>
    <row r="4718" ht="13.5">
      <c r="D4718" s="310"/>
    </row>
    <row r="4719" ht="13.5">
      <c r="D4719" s="310"/>
    </row>
    <row r="4720" ht="13.5">
      <c r="D4720" s="310"/>
    </row>
    <row r="4721" ht="13.5">
      <c r="D4721" s="310"/>
    </row>
    <row r="4722" ht="13.5">
      <c r="D4722" s="310"/>
    </row>
    <row r="4723" ht="13.5">
      <c r="D4723" s="310"/>
    </row>
    <row r="4724" ht="13.5">
      <c r="D4724" s="310"/>
    </row>
    <row r="4725" ht="13.5">
      <c r="D4725" s="310"/>
    </row>
    <row r="4726" ht="13.5">
      <c r="D4726" s="310"/>
    </row>
    <row r="4727" ht="13.5">
      <c r="D4727" s="310"/>
    </row>
    <row r="4728" ht="13.5">
      <c r="D4728" s="310"/>
    </row>
    <row r="4729" ht="13.5">
      <c r="D4729" s="310"/>
    </row>
    <row r="4730" ht="13.5">
      <c r="D4730" s="310"/>
    </row>
    <row r="4731" ht="13.5">
      <c r="D4731" s="310"/>
    </row>
    <row r="4732" ht="13.5">
      <c r="D4732" s="310"/>
    </row>
    <row r="4733" ht="13.5">
      <c r="D4733" s="310"/>
    </row>
    <row r="4734" ht="13.5">
      <c r="D4734" s="310"/>
    </row>
    <row r="4735" ht="13.5">
      <c r="D4735" s="310"/>
    </row>
    <row r="4736" ht="13.5">
      <c r="D4736" s="310"/>
    </row>
    <row r="4737" ht="13.5">
      <c r="D4737" s="310"/>
    </row>
    <row r="4738" ht="13.5">
      <c r="D4738" s="310"/>
    </row>
    <row r="4739" ht="13.5">
      <c r="D4739" s="310"/>
    </row>
    <row r="4740" ht="13.5">
      <c r="D4740" s="310"/>
    </row>
    <row r="4741" ht="13.5">
      <c r="D4741" s="310"/>
    </row>
    <row r="4742" ht="13.5">
      <c r="D4742" s="310"/>
    </row>
    <row r="4743" ht="13.5">
      <c r="D4743" s="310"/>
    </row>
    <row r="4744" ht="13.5">
      <c r="D4744" s="310"/>
    </row>
    <row r="4745" ht="13.5">
      <c r="D4745" s="310"/>
    </row>
    <row r="4746" ht="13.5">
      <c r="D4746" s="310"/>
    </row>
    <row r="4747" ht="13.5">
      <c r="D4747" s="310"/>
    </row>
    <row r="4748" ht="13.5">
      <c r="D4748" s="310"/>
    </row>
    <row r="4749" ht="13.5">
      <c r="D4749" s="310"/>
    </row>
    <row r="4750" ht="13.5">
      <c r="D4750" s="310"/>
    </row>
    <row r="4751" ht="13.5">
      <c r="D4751" s="310"/>
    </row>
    <row r="4752" ht="13.5">
      <c r="D4752" s="310"/>
    </row>
    <row r="4753" ht="13.5">
      <c r="D4753" s="310"/>
    </row>
    <row r="4754" ht="13.5">
      <c r="D4754" s="310"/>
    </row>
    <row r="4755" ht="13.5">
      <c r="D4755" s="310"/>
    </row>
    <row r="4756" ht="13.5">
      <c r="D4756" s="310"/>
    </row>
    <row r="4757" ht="13.5">
      <c r="D4757" s="310"/>
    </row>
    <row r="4758" ht="13.5">
      <c r="D4758" s="310"/>
    </row>
    <row r="4759" ht="13.5">
      <c r="D4759" s="310"/>
    </row>
    <row r="4760" ht="13.5">
      <c r="D4760" s="310"/>
    </row>
    <row r="4761" ht="13.5">
      <c r="D4761" s="310"/>
    </row>
    <row r="4762" ht="13.5">
      <c r="D4762" s="310"/>
    </row>
    <row r="4763" ht="13.5">
      <c r="D4763" s="310"/>
    </row>
    <row r="4764" ht="13.5">
      <c r="D4764" s="310"/>
    </row>
    <row r="4765" ht="13.5">
      <c r="D4765" s="310"/>
    </row>
    <row r="4766" ht="13.5">
      <c r="D4766" s="310"/>
    </row>
    <row r="4767" ht="13.5">
      <c r="D4767" s="310"/>
    </row>
    <row r="4768" ht="13.5">
      <c r="D4768" s="310"/>
    </row>
    <row r="4769" ht="13.5">
      <c r="D4769" s="310"/>
    </row>
    <row r="4770" ht="13.5">
      <c r="D4770" s="310"/>
    </row>
    <row r="4771" ht="13.5">
      <c r="D4771" s="310"/>
    </row>
    <row r="4772" ht="13.5">
      <c r="D4772" s="310"/>
    </row>
    <row r="4773" ht="13.5">
      <c r="D4773" s="310"/>
    </row>
    <row r="4774" ht="13.5">
      <c r="D4774" s="310"/>
    </row>
    <row r="4775" ht="13.5">
      <c r="D4775" s="310"/>
    </row>
    <row r="4776" ht="13.5">
      <c r="D4776" s="310"/>
    </row>
    <row r="4777" ht="13.5">
      <c r="D4777" s="310"/>
    </row>
    <row r="4778" ht="13.5">
      <c r="D4778" s="310"/>
    </row>
    <row r="4779" ht="13.5">
      <c r="D4779" s="310"/>
    </row>
    <row r="4780" ht="13.5">
      <c r="D4780" s="310"/>
    </row>
    <row r="4781" ht="13.5">
      <c r="D4781" s="310"/>
    </row>
    <row r="4782" ht="13.5">
      <c r="D4782" s="310"/>
    </row>
    <row r="4783" ht="13.5">
      <c r="D4783" s="310"/>
    </row>
    <row r="4784" ht="13.5">
      <c r="D4784" s="310"/>
    </row>
    <row r="4785" ht="13.5">
      <c r="D4785" s="310"/>
    </row>
    <row r="4786" ht="13.5">
      <c r="D4786" s="310"/>
    </row>
    <row r="4787" ht="13.5">
      <c r="D4787" s="310"/>
    </row>
    <row r="4788" ht="13.5">
      <c r="D4788" s="310"/>
    </row>
    <row r="4789" ht="13.5">
      <c r="D4789" s="310"/>
    </row>
    <row r="4790" ht="13.5">
      <c r="D4790" s="310"/>
    </row>
    <row r="4791" ht="13.5">
      <c r="D4791" s="310"/>
    </row>
    <row r="4792" ht="13.5">
      <c r="D4792" s="310"/>
    </row>
    <row r="4793" ht="13.5">
      <c r="D4793" s="310"/>
    </row>
    <row r="4794" ht="13.5">
      <c r="D4794" s="310"/>
    </row>
    <row r="4795" ht="13.5">
      <c r="D4795" s="310"/>
    </row>
    <row r="4796" ht="13.5">
      <c r="D4796" s="310"/>
    </row>
    <row r="4797" ht="13.5">
      <c r="D4797" s="310"/>
    </row>
    <row r="4798" ht="13.5">
      <c r="D4798" s="310"/>
    </row>
    <row r="4799" ht="13.5">
      <c r="D4799" s="310"/>
    </row>
    <row r="4800" ht="13.5">
      <c r="D4800" s="310"/>
    </row>
    <row r="4801" ht="13.5">
      <c r="D4801" s="310"/>
    </row>
    <row r="4802" ht="13.5">
      <c r="D4802" s="310"/>
    </row>
    <row r="4803" ht="13.5">
      <c r="D4803" s="310"/>
    </row>
    <row r="4804" ht="13.5">
      <c r="D4804" s="310"/>
    </row>
    <row r="4805" ht="13.5">
      <c r="D4805" s="310"/>
    </row>
    <row r="4806" ht="13.5">
      <c r="D4806" s="310"/>
    </row>
    <row r="4807" ht="13.5">
      <c r="D4807" s="310"/>
    </row>
    <row r="4808" ht="13.5">
      <c r="D4808" s="310"/>
    </row>
    <row r="4809" ht="13.5">
      <c r="D4809" s="310"/>
    </row>
    <row r="4810" ht="13.5">
      <c r="D4810" s="310"/>
    </row>
    <row r="4811" ht="13.5">
      <c r="D4811" s="310"/>
    </row>
    <row r="4812" ht="13.5">
      <c r="D4812" s="310"/>
    </row>
    <row r="4813" ht="13.5">
      <c r="D4813" s="310"/>
    </row>
    <row r="4814" ht="13.5">
      <c r="D4814" s="310"/>
    </row>
    <row r="4815" ht="13.5">
      <c r="D4815" s="310"/>
    </row>
    <row r="4816" ht="13.5">
      <c r="D4816" s="310"/>
    </row>
    <row r="4817" ht="13.5">
      <c r="D4817" s="310"/>
    </row>
    <row r="4818" ht="13.5">
      <c r="D4818" s="310"/>
    </row>
    <row r="4819" ht="13.5">
      <c r="D4819" s="310"/>
    </row>
    <row r="4820" ht="13.5">
      <c r="D4820" s="310"/>
    </row>
    <row r="4821" ht="13.5">
      <c r="D4821" s="310"/>
    </row>
    <row r="4822" ht="13.5">
      <c r="D4822" s="310"/>
    </row>
    <row r="4823" ht="13.5">
      <c r="D4823" s="310"/>
    </row>
    <row r="4824" ht="13.5">
      <c r="D4824" s="310"/>
    </row>
    <row r="4825" ht="13.5">
      <c r="D4825" s="310"/>
    </row>
    <row r="4826" ht="13.5">
      <c r="D4826" s="310"/>
    </row>
    <row r="4827" ht="13.5">
      <c r="D4827" s="310"/>
    </row>
    <row r="4828" ht="13.5">
      <c r="D4828" s="310"/>
    </row>
    <row r="4829" ht="13.5">
      <c r="D4829" s="310"/>
    </row>
    <row r="4830" ht="13.5">
      <c r="D4830" s="310"/>
    </row>
    <row r="4831" ht="13.5">
      <c r="D4831" s="310"/>
    </row>
    <row r="4832" ht="13.5">
      <c r="D4832" s="310"/>
    </row>
    <row r="4833" ht="13.5">
      <c r="D4833" s="310"/>
    </row>
    <row r="4834" ht="13.5">
      <c r="D4834" s="310"/>
    </row>
    <row r="4835" ht="13.5">
      <c r="D4835" s="310"/>
    </row>
    <row r="4836" ht="13.5">
      <c r="D4836" s="310"/>
    </row>
    <row r="4837" ht="13.5">
      <c r="D4837" s="310"/>
    </row>
    <row r="4838" ht="13.5">
      <c r="D4838" s="310"/>
    </row>
    <row r="4839" ht="13.5">
      <c r="D4839" s="310"/>
    </row>
    <row r="4840" ht="13.5">
      <c r="D4840" s="310"/>
    </row>
    <row r="4841" ht="13.5">
      <c r="D4841" s="310"/>
    </row>
    <row r="4842" ht="13.5">
      <c r="D4842" s="310"/>
    </row>
    <row r="4843" ht="13.5">
      <c r="D4843" s="310"/>
    </row>
    <row r="4844" ht="13.5">
      <c r="D4844" s="310"/>
    </row>
    <row r="4845" ht="13.5">
      <c r="D4845" s="310"/>
    </row>
    <row r="4846" ht="13.5">
      <c r="D4846" s="310"/>
    </row>
    <row r="4847" ht="13.5">
      <c r="D4847" s="310"/>
    </row>
    <row r="4848" ht="13.5">
      <c r="D4848" s="310"/>
    </row>
    <row r="4849" ht="13.5">
      <c r="D4849" s="310"/>
    </row>
    <row r="4850" ht="13.5">
      <c r="D4850" s="310"/>
    </row>
    <row r="4851" ht="13.5">
      <c r="D4851" s="310"/>
    </row>
    <row r="4852" ht="13.5">
      <c r="D4852" s="310"/>
    </row>
    <row r="4853" ht="13.5">
      <c r="D4853" s="310"/>
    </row>
    <row r="4854" ht="13.5">
      <c r="D4854" s="310"/>
    </row>
    <row r="4855" ht="13.5">
      <c r="D4855" s="310"/>
    </row>
    <row r="4856" ht="13.5">
      <c r="D4856" s="310"/>
    </row>
    <row r="4857" ht="13.5">
      <c r="D4857" s="310"/>
    </row>
    <row r="4858" ht="13.5">
      <c r="D4858" s="310"/>
    </row>
    <row r="4859" ht="13.5">
      <c r="D4859" s="310"/>
    </row>
    <row r="4860" ht="13.5">
      <c r="D4860" s="310"/>
    </row>
    <row r="4861" ht="13.5">
      <c r="D4861" s="310"/>
    </row>
    <row r="4862" ht="13.5">
      <c r="D4862" s="310"/>
    </row>
    <row r="4863" ht="13.5">
      <c r="D4863" s="310"/>
    </row>
    <row r="4864" ht="13.5">
      <c r="D4864" s="310"/>
    </row>
    <row r="4865" ht="13.5">
      <c r="D4865" s="310"/>
    </row>
    <row r="4866" ht="13.5">
      <c r="D4866" s="310"/>
    </row>
    <row r="4867" ht="13.5">
      <c r="D4867" s="310"/>
    </row>
    <row r="4868" ht="13.5">
      <c r="D4868" s="310"/>
    </row>
    <row r="4869" ht="13.5">
      <c r="D4869" s="310"/>
    </row>
    <row r="4870" ht="13.5">
      <c r="D4870" s="310"/>
    </row>
    <row r="4871" ht="13.5">
      <c r="D4871" s="310"/>
    </row>
    <row r="4872" ht="13.5">
      <c r="D4872" s="310"/>
    </row>
    <row r="4873" ht="13.5">
      <c r="D4873" s="310"/>
    </row>
    <row r="4874" ht="13.5">
      <c r="D4874" s="310"/>
    </row>
    <row r="4875" ht="13.5">
      <c r="D4875" s="310"/>
    </row>
    <row r="4876" ht="13.5">
      <c r="D4876" s="310"/>
    </row>
    <row r="4877" ht="13.5">
      <c r="D4877" s="310"/>
    </row>
    <row r="4878" ht="13.5">
      <c r="D4878" s="310"/>
    </row>
    <row r="4879" ht="13.5">
      <c r="D4879" s="310"/>
    </row>
    <row r="4880" ht="13.5">
      <c r="D4880" s="310"/>
    </row>
    <row r="4881" ht="13.5">
      <c r="D4881" s="310"/>
    </row>
    <row r="4882" ht="13.5">
      <c r="D4882" s="310"/>
    </row>
    <row r="4883" ht="13.5">
      <c r="D4883" s="310"/>
    </row>
    <row r="4884" ht="13.5">
      <c r="D4884" s="310"/>
    </row>
    <row r="4885" ht="13.5">
      <c r="D4885" s="310"/>
    </row>
    <row r="4886" ht="13.5">
      <c r="D4886" s="310"/>
    </row>
    <row r="4887" ht="13.5">
      <c r="D4887" s="310"/>
    </row>
    <row r="4888" ht="13.5">
      <c r="D4888" s="310"/>
    </row>
    <row r="4889" ht="13.5">
      <c r="D4889" s="310"/>
    </row>
    <row r="4890" ht="13.5">
      <c r="D4890" s="310"/>
    </row>
    <row r="4891" ht="13.5">
      <c r="D4891" s="310"/>
    </row>
    <row r="4892" ht="13.5">
      <c r="D4892" s="310"/>
    </row>
    <row r="4893" ht="13.5">
      <c r="D4893" s="310"/>
    </row>
    <row r="4894" ht="13.5">
      <c r="D4894" s="310"/>
    </row>
    <row r="4895" ht="13.5">
      <c r="D4895" s="310"/>
    </row>
    <row r="4896" ht="13.5">
      <c r="D4896" s="310"/>
    </row>
    <row r="4897" ht="13.5">
      <c r="D4897" s="310"/>
    </row>
    <row r="4898" ht="13.5">
      <c r="D4898" s="310"/>
    </row>
    <row r="4899" ht="13.5">
      <c r="D4899" s="310"/>
    </row>
    <row r="4900" ht="13.5">
      <c r="D4900" s="310"/>
    </row>
    <row r="4901" ht="13.5">
      <c r="D4901" s="310"/>
    </row>
    <row r="4902" ht="13.5">
      <c r="D4902" s="310"/>
    </row>
    <row r="4903" ht="13.5">
      <c r="D4903" s="310"/>
    </row>
    <row r="4904" ht="13.5">
      <c r="D4904" s="310"/>
    </row>
    <row r="4905" ht="13.5">
      <c r="D4905" s="310"/>
    </row>
    <row r="4906" ht="13.5">
      <c r="D4906" s="310"/>
    </row>
    <row r="4907" ht="13.5">
      <c r="D4907" s="310"/>
    </row>
    <row r="4908" ht="13.5">
      <c r="D4908" s="310"/>
    </row>
    <row r="4909" ht="13.5">
      <c r="D4909" s="310"/>
    </row>
    <row r="4910" ht="13.5">
      <c r="D4910" s="310"/>
    </row>
    <row r="4911" ht="13.5">
      <c r="D4911" s="310"/>
    </row>
    <row r="4912" ht="13.5">
      <c r="D4912" s="310"/>
    </row>
    <row r="4913" ht="13.5">
      <c r="D4913" s="310"/>
    </row>
    <row r="4914" ht="13.5">
      <c r="D4914" s="310"/>
    </row>
    <row r="4915" ht="13.5">
      <c r="D4915" s="310"/>
    </row>
    <row r="4916" ht="13.5">
      <c r="D4916" s="310"/>
    </row>
    <row r="4917" ht="13.5">
      <c r="D4917" s="310"/>
    </row>
    <row r="4918" ht="13.5">
      <c r="D4918" s="310"/>
    </row>
    <row r="4919" ht="13.5">
      <c r="D4919" s="310"/>
    </row>
    <row r="4920" ht="13.5">
      <c r="D4920" s="310"/>
    </row>
    <row r="4921" ht="13.5">
      <c r="D4921" s="310"/>
    </row>
    <row r="4922" ht="13.5">
      <c r="D4922" s="310"/>
    </row>
    <row r="4923" ht="13.5">
      <c r="D4923" s="310"/>
    </row>
    <row r="4924" ht="13.5">
      <c r="D4924" s="310"/>
    </row>
    <row r="4925" ht="13.5">
      <c r="D4925" s="310"/>
    </row>
    <row r="4926" ht="13.5">
      <c r="D4926" s="310"/>
    </row>
    <row r="4927" ht="13.5">
      <c r="D4927" s="310"/>
    </row>
    <row r="4928" ht="13.5">
      <c r="D4928" s="310"/>
    </row>
    <row r="4929" ht="13.5">
      <c r="D4929" s="310"/>
    </row>
    <row r="4930" ht="13.5">
      <c r="D4930" s="310"/>
    </row>
    <row r="4931" ht="13.5">
      <c r="D4931" s="310"/>
    </row>
    <row r="4932" ht="13.5">
      <c r="D4932" s="310"/>
    </row>
    <row r="4933" ht="13.5">
      <c r="D4933" s="310"/>
    </row>
    <row r="4934" ht="13.5">
      <c r="D4934" s="310"/>
    </row>
    <row r="4935" ht="13.5">
      <c r="D4935" s="310"/>
    </row>
    <row r="4936" ht="13.5">
      <c r="D4936" s="310"/>
    </row>
    <row r="4937" ht="13.5">
      <c r="D4937" s="310"/>
    </row>
    <row r="4938" ht="13.5">
      <c r="D4938" s="310"/>
    </row>
    <row r="4939" ht="13.5">
      <c r="D4939" s="310"/>
    </row>
    <row r="4940" ht="13.5">
      <c r="D4940" s="310"/>
    </row>
    <row r="4941" ht="13.5">
      <c r="D4941" s="310"/>
    </row>
    <row r="4942" ht="13.5">
      <c r="D4942" s="310"/>
    </row>
    <row r="4943" ht="13.5">
      <c r="D4943" s="310"/>
    </row>
    <row r="4944" ht="13.5">
      <c r="D4944" s="310"/>
    </row>
    <row r="4945" ht="13.5">
      <c r="D4945" s="310"/>
    </row>
    <row r="4946" ht="13.5">
      <c r="D4946" s="310"/>
    </row>
    <row r="4947" ht="13.5">
      <c r="D4947" s="310"/>
    </row>
    <row r="4948" ht="13.5">
      <c r="D4948" s="310"/>
    </row>
    <row r="4949" ht="13.5">
      <c r="D4949" s="310"/>
    </row>
    <row r="4950" ht="13.5">
      <c r="D4950" s="310"/>
    </row>
    <row r="4951" ht="13.5">
      <c r="D4951" s="310"/>
    </row>
    <row r="4952" ht="13.5">
      <c r="D4952" s="310"/>
    </row>
    <row r="4953" ht="13.5">
      <c r="D4953" s="310"/>
    </row>
    <row r="4954" ht="13.5">
      <c r="D4954" s="310"/>
    </row>
    <row r="4955" ht="13.5">
      <c r="D4955" s="310"/>
    </row>
    <row r="4956" ht="13.5">
      <c r="D4956" s="310"/>
    </row>
    <row r="4957" ht="13.5">
      <c r="D4957" s="310"/>
    </row>
    <row r="4958" ht="13.5">
      <c r="D4958" s="310"/>
    </row>
    <row r="4959" ht="13.5">
      <c r="D4959" s="310"/>
    </row>
    <row r="4960" ht="13.5">
      <c r="D4960" s="310"/>
    </row>
    <row r="4961" ht="13.5">
      <c r="D4961" s="310"/>
    </row>
    <row r="4962" ht="13.5">
      <c r="D4962" s="310"/>
    </row>
    <row r="4963" ht="13.5">
      <c r="D4963" s="310"/>
    </row>
    <row r="4964" ht="13.5">
      <c r="D4964" s="310"/>
    </row>
    <row r="4965" ht="13.5">
      <c r="D4965" s="310"/>
    </row>
    <row r="4966" ht="13.5">
      <c r="D4966" s="310"/>
    </row>
    <row r="4967" ht="13.5">
      <c r="D4967" s="310"/>
    </row>
    <row r="4968" ht="13.5">
      <c r="D4968" s="310"/>
    </row>
    <row r="4969" ht="13.5">
      <c r="D4969" s="310"/>
    </row>
    <row r="4970" ht="13.5">
      <c r="D4970" s="310"/>
    </row>
    <row r="4971" ht="13.5">
      <c r="D4971" s="310"/>
    </row>
    <row r="4972" ht="13.5">
      <c r="D4972" s="310"/>
    </row>
    <row r="4973" ht="13.5">
      <c r="D4973" s="310"/>
    </row>
    <row r="4974" ht="13.5">
      <c r="D4974" s="310"/>
    </row>
    <row r="4975" ht="13.5">
      <c r="D4975" s="310"/>
    </row>
    <row r="4976" ht="13.5">
      <c r="D4976" s="310"/>
    </row>
    <row r="4977" ht="13.5">
      <c r="D4977" s="310"/>
    </row>
    <row r="4978" ht="13.5">
      <c r="D4978" s="310"/>
    </row>
    <row r="4979" ht="13.5">
      <c r="D4979" s="310"/>
    </row>
    <row r="4980" ht="13.5">
      <c r="D4980" s="310"/>
    </row>
    <row r="4981" ht="13.5">
      <c r="D4981" s="310"/>
    </row>
    <row r="4982" ht="13.5">
      <c r="D4982" s="310"/>
    </row>
    <row r="4983" ht="13.5">
      <c r="D4983" s="310"/>
    </row>
    <row r="4984" ht="13.5">
      <c r="D4984" s="310"/>
    </row>
    <row r="4985" ht="13.5">
      <c r="D4985" s="310"/>
    </row>
    <row r="4986" ht="13.5">
      <c r="D4986" s="310"/>
    </row>
    <row r="4987" ht="13.5">
      <c r="D4987" s="310"/>
    </row>
    <row r="4988" ht="13.5">
      <c r="D4988" s="310"/>
    </row>
    <row r="4989" ht="13.5">
      <c r="D4989" s="310"/>
    </row>
    <row r="4990" ht="13.5">
      <c r="D4990" s="310"/>
    </row>
    <row r="4991" ht="13.5">
      <c r="D4991" s="310"/>
    </row>
    <row r="4992" ht="13.5">
      <c r="D4992" s="310"/>
    </row>
    <row r="4993" ht="13.5">
      <c r="D4993" s="310"/>
    </row>
    <row r="4994" ht="13.5">
      <c r="D4994" s="310"/>
    </row>
    <row r="4995" ht="13.5">
      <c r="D4995" s="310"/>
    </row>
    <row r="4996" ht="13.5">
      <c r="D4996" s="310"/>
    </row>
    <row r="4997" ht="13.5">
      <c r="D4997" s="310"/>
    </row>
    <row r="4998" ht="13.5">
      <c r="D4998" s="310"/>
    </row>
  </sheetData>
  <mergeCells count="2">
    <mergeCell ref="A1:G1"/>
    <mergeCell ref="C29:G29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6"/>
  <sheetViews>
    <sheetView showGridLines="0" workbookViewId="0" topLeftCell="A1">
      <pane ySplit="1" topLeftCell="A32" activePane="bottomLeft" state="frozen"/>
      <selection pane="bottomLeft" activeCell="E48" sqref="E48"/>
    </sheetView>
  </sheetViews>
  <sheetFormatPr defaultColWidth="9.33203125" defaultRowHeight="13.5"/>
  <cols>
    <col min="1" max="1" width="4" style="243" customWidth="1"/>
    <col min="2" max="2" width="1.66796875" style="243" customWidth="1"/>
    <col min="3" max="3" width="4.16015625" style="243" customWidth="1"/>
    <col min="4" max="4" width="4.33203125" style="243" customWidth="1"/>
    <col min="5" max="5" width="17.16015625" style="243" customWidth="1"/>
    <col min="6" max="7" width="11.16015625" style="243" customWidth="1"/>
    <col min="8" max="8" width="12.5" style="243" customWidth="1"/>
    <col min="9" max="9" width="7" style="243" customWidth="1"/>
    <col min="10" max="10" width="5.16015625" style="243" customWidth="1"/>
    <col min="11" max="11" width="11.5" style="243" customWidth="1"/>
    <col min="12" max="12" width="12" style="243" customWidth="1"/>
    <col min="13" max="14" width="6" style="243" customWidth="1"/>
    <col min="15" max="15" width="2" style="243" customWidth="1"/>
    <col min="16" max="16" width="12.5" style="243" customWidth="1"/>
    <col min="17" max="17" width="4.16015625" style="243" customWidth="1"/>
    <col min="18" max="18" width="1.66796875" style="243" customWidth="1"/>
    <col min="19" max="19" width="8.16015625" style="243" customWidth="1"/>
    <col min="20" max="20" width="29.66015625" style="243" hidden="1" customWidth="1"/>
    <col min="21" max="21" width="16.33203125" style="243" hidden="1" customWidth="1"/>
    <col min="22" max="22" width="12.33203125" style="243" hidden="1" customWidth="1"/>
    <col min="23" max="23" width="16.33203125" style="243" hidden="1" customWidth="1"/>
    <col min="24" max="24" width="12.16015625" style="243" hidden="1" customWidth="1"/>
    <col min="25" max="25" width="15" style="243" hidden="1" customWidth="1"/>
    <col min="26" max="26" width="11" style="243" hidden="1" customWidth="1"/>
    <col min="27" max="27" width="15" style="243" hidden="1" customWidth="1"/>
    <col min="28" max="28" width="16.33203125" style="243" hidden="1" customWidth="1"/>
    <col min="29" max="16384" width="9.33203125" style="243" customWidth="1"/>
  </cols>
  <sheetData>
    <row r="1" spans="2:18" s="246" customFormat="1" ht="6.95" customHeight="1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36"/>
    </row>
    <row r="2" spans="2:18" s="246" customFormat="1" ht="36.95" customHeight="1">
      <c r="B2" s="41"/>
      <c r="C2" s="492" t="s">
        <v>768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5"/>
    </row>
    <row r="3" spans="2:18" s="246" customFormat="1" ht="6.95" customHeight="1">
      <c r="B3" s="41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45"/>
    </row>
    <row r="4" spans="2:18" s="246" customFormat="1" ht="36.95" customHeight="1">
      <c r="B4" s="41"/>
      <c r="C4" s="351" t="s">
        <v>18</v>
      </c>
      <c r="D4" s="245"/>
      <c r="E4" s="245"/>
      <c r="F4" s="476" t="s">
        <v>769</v>
      </c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245"/>
      <c r="R4" s="45"/>
    </row>
    <row r="5" spans="2:18" s="246" customFormat="1" ht="6.95" customHeight="1">
      <c r="B5" s="41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45"/>
    </row>
    <row r="6" spans="2:18" s="246" customFormat="1" ht="18" customHeight="1">
      <c r="B6" s="41"/>
      <c r="C6" s="244" t="s">
        <v>22</v>
      </c>
      <c r="D6" s="245"/>
      <c r="E6" s="245"/>
      <c r="F6" s="242" t="s">
        <v>23</v>
      </c>
      <c r="G6" s="245"/>
      <c r="H6" s="245"/>
      <c r="I6" s="245"/>
      <c r="J6" s="245"/>
      <c r="K6" s="244" t="s">
        <v>24</v>
      </c>
      <c r="L6" s="245"/>
      <c r="M6" s="493"/>
      <c r="N6" s="493"/>
      <c r="O6" s="493"/>
      <c r="P6" s="493"/>
      <c r="Q6" s="245"/>
      <c r="R6" s="45"/>
    </row>
    <row r="7" spans="2:18" s="246" customFormat="1" ht="6.95" customHeight="1">
      <c r="B7" s="4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45"/>
    </row>
    <row r="8" spans="2:18" s="246" customFormat="1" ht="15">
      <c r="B8" s="41"/>
      <c r="C8" s="244" t="s">
        <v>770</v>
      </c>
      <c r="D8" s="245"/>
      <c r="E8" s="245"/>
      <c r="F8" s="242" t="s">
        <v>28</v>
      </c>
      <c r="G8" s="245"/>
      <c r="H8" s="245"/>
      <c r="I8" s="245"/>
      <c r="J8" s="245"/>
      <c r="K8" s="244" t="s">
        <v>32</v>
      </c>
      <c r="L8" s="245"/>
      <c r="M8" s="458"/>
      <c r="N8" s="458"/>
      <c r="O8" s="458"/>
      <c r="P8" s="458"/>
      <c r="Q8" s="458"/>
      <c r="R8" s="45"/>
    </row>
    <row r="9" spans="2:18" s="246" customFormat="1" ht="14.45" customHeight="1">
      <c r="B9" s="41"/>
      <c r="C9" s="244" t="s">
        <v>771</v>
      </c>
      <c r="D9" s="245"/>
      <c r="E9" s="245"/>
      <c r="F9" s="242"/>
      <c r="G9" s="245"/>
      <c r="H9" s="245"/>
      <c r="I9" s="245"/>
      <c r="J9" s="245"/>
      <c r="K9" s="244" t="s">
        <v>772</v>
      </c>
      <c r="L9" s="245"/>
      <c r="M9" s="458"/>
      <c r="N9" s="458"/>
      <c r="O9" s="458"/>
      <c r="P9" s="458"/>
      <c r="Q9" s="458"/>
      <c r="R9" s="45"/>
    </row>
    <row r="10" spans="2:18" s="246" customFormat="1" ht="10.35" customHeight="1">
      <c r="B10" s="41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45"/>
    </row>
    <row r="11" spans="2:27" s="10" customFormat="1" ht="29.25" customHeight="1">
      <c r="B11" s="158"/>
      <c r="C11" s="159" t="s">
        <v>114</v>
      </c>
      <c r="D11" s="160" t="s">
        <v>55</v>
      </c>
      <c r="E11" s="160" t="s">
        <v>51</v>
      </c>
      <c r="F11" s="494" t="s">
        <v>115</v>
      </c>
      <c r="G11" s="494"/>
      <c r="H11" s="494"/>
      <c r="I11" s="494"/>
      <c r="J11" s="160" t="s">
        <v>116</v>
      </c>
      <c r="K11" s="160" t="s">
        <v>117</v>
      </c>
      <c r="L11" s="494" t="s">
        <v>118</v>
      </c>
      <c r="M11" s="494"/>
      <c r="N11" s="494" t="s">
        <v>101</v>
      </c>
      <c r="O11" s="494"/>
      <c r="P11" s="494"/>
      <c r="Q11" s="495"/>
      <c r="R11" s="352"/>
      <c r="T11" s="73" t="s">
        <v>120</v>
      </c>
      <c r="U11" s="74" t="s">
        <v>40</v>
      </c>
      <c r="V11" s="74" t="s">
        <v>121</v>
      </c>
      <c r="W11" s="74" t="s">
        <v>122</v>
      </c>
      <c r="X11" s="74" t="s">
        <v>123</v>
      </c>
      <c r="Y11" s="74" t="s">
        <v>124</v>
      </c>
      <c r="Z11" s="74" t="s">
        <v>125</v>
      </c>
      <c r="AA11" s="75" t="s">
        <v>126</v>
      </c>
    </row>
    <row r="12" spans="2:27" s="246" customFormat="1" ht="29.25" customHeight="1">
      <c r="B12" s="41"/>
      <c r="C12" s="353" t="s">
        <v>773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483">
        <f>N13+N16+N58+N60</f>
        <v>0</v>
      </c>
      <c r="O12" s="484"/>
      <c r="P12" s="484"/>
      <c r="Q12" s="484"/>
      <c r="R12" s="45"/>
      <c r="T12" s="76"/>
      <c r="U12" s="68"/>
      <c r="V12" s="68"/>
      <c r="W12" s="164" t="e">
        <f>W13+W16+W58+W60+#REF!</f>
        <v>#REF!</v>
      </c>
      <c r="X12" s="68"/>
      <c r="Y12" s="164" t="e">
        <f>Y13+Y16+Y58+Y60+#REF!</f>
        <v>#REF!</v>
      </c>
      <c r="Z12" s="68"/>
      <c r="AA12" s="165" t="e">
        <f>AA13+AA16+AA58+AA60+#REF!</f>
        <v>#REF!</v>
      </c>
    </row>
    <row r="13" spans="2:27" s="11" customFormat="1" ht="37.35" customHeight="1">
      <c r="B13" s="167"/>
      <c r="C13" s="173"/>
      <c r="D13" s="354" t="s">
        <v>774</v>
      </c>
      <c r="E13" s="354"/>
      <c r="F13" s="354"/>
      <c r="G13" s="354"/>
      <c r="H13" s="354"/>
      <c r="I13" s="354"/>
      <c r="J13" s="354"/>
      <c r="K13" s="354"/>
      <c r="L13" s="354"/>
      <c r="M13" s="354"/>
      <c r="N13" s="485">
        <f>N14</f>
        <v>0</v>
      </c>
      <c r="O13" s="486"/>
      <c r="P13" s="486"/>
      <c r="Q13" s="486"/>
      <c r="R13" s="355"/>
      <c r="T13" s="172"/>
      <c r="U13" s="173"/>
      <c r="V13" s="173"/>
      <c r="W13" s="174">
        <f>W14</f>
        <v>0</v>
      </c>
      <c r="X13" s="173"/>
      <c r="Y13" s="174">
        <f>Y14</f>
        <v>0</v>
      </c>
      <c r="Z13" s="173"/>
      <c r="AA13" s="175">
        <f>AA14</f>
        <v>0</v>
      </c>
    </row>
    <row r="14" spans="2:27" s="11" customFormat="1" ht="19.9" customHeight="1">
      <c r="B14" s="167"/>
      <c r="C14" s="173"/>
      <c r="D14" s="356" t="s">
        <v>775</v>
      </c>
      <c r="E14" s="356"/>
      <c r="F14" s="356"/>
      <c r="G14" s="356"/>
      <c r="H14" s="356"/>
      <c r="I14" s="356"/>
      <c r="J14" s="356"/>
      <c r="K14" s="356"/>
      <c r="L14" s="356"/>
      <c r="M14" s="356"/>
      <c r="N14" s="487">
        <f>N15</f>
        <v>0</v>
      </c>
      <c r="O14" s="488"/>
      <c r="P14" s="488"/>
      <c r="Q14" s="488"/>
      <c r="R14" s="355"/>
      <c r="T14" s="172"/>
      <c r="U14" s="173"/>
      <c r="V14" s="173"/>
      <c r="W14" s="174">
        <f>W15</f>
        <v>0</v>
      </c>
      <c r="X14" s="173"/>
      <c r="Y14" s="174">
        <f>Y15</f>
        <v>0</v>
      </c>
      <c r="Z14" s="173"/>
      <c r="AA14" s="175">
        <f>AA15</f>
        <v>0</v>
      </c>
    </row>
    <row r="15" spans="2:27" s="246" customFormat="1" ht="25.5" customHeight="1">
      <c r="B15" s="180"/>
      <c r="C15" s="181" t="s">
        <v>340</v>
      </c>
      <c r="D15" s="181" t="s">
        <v>131</v>
      </c>
      <c r="E15" s="182" t="s">
        <v>776</v>
      </c>
      <c r="F15" s="489" t="s">
        <v>777</v>
      </c>
      <c r="G15" s="489"/>
      <c r="H15" s="489"/>
      <c r="I15" s="489"/>
      <c r="J15" s="184" t="s">
        <v>392</v>
      </c>
      <c r="K15" s="357">
        <v>1</v>
      </c>
      <c r="L15" s="490">
        <v>0</v>
      </c>
      <c r="M15" s="490"/>
      <c r="N15" s="491">
        <f>ROUND(L15*K15,2)</f>
        <v>0</v>
      </c>
      <c r="O15" s="491"/>
      <c r="P15" s="491"/>
      <c r="Q15" s="491"/>
      <c r="R15" s="358"/>
      <c r="T15" s="188" t="s">
        <v>5</v>
      </c>
      <c r="U15" s="189" t="s">
        <v>41</v>
      </c>
      <c r="V15" s="245"/>
      <c r="W15" s="190">
        <f>V15*K15</f>
        <v>0</v>
      </c>
      <c r="X15" s="190">
        <v>0</v>
      </c>
      <c r="Y15" s="190">
        <f>X15*K15</f>
        <v>0</v>
      </c>
      <c r="Z15" s="190">
        <v>0</v>
      </c>
      <c r="AA15" s="191">
        <f>Z15*K15</f>
        <v>0</v>
      </c>
    </row>
    <row r="16" spans="2:27" s="11" customFormat="1" ht="37.35" customHeight="1">
      <c r="B16" s="167"/>
      <c r="C16" s="173"/>
      <c r="D16" s="354" t="s">
        <v>541</v>
      </c>
      <c r="E16" s="354"/>
      <c r="F16" s="354"/>
      <c r="G16" s="354"/>
      <c r="H16" s="354"/>
      <c r="I16" s="354"/>
      <c r="J16" s="354"/>
      <c r="K16" s="354"/>
      <c r="L16" s="354"/>
      <c r="M16" s="354"/>
      <c r="N16" s="499">
        <f>N17+N43</f>
        <v>0</v>
      </c>
      <c r="O16" s="500"/>
      <c r="P16" s="500"/>
      <c r="Q16" s="500"/>
      <c r="R16" s="355"/>
      <c r="T16" s="172"/>
      <c r="U16" s="173"/>
      <c r="V16" s="173"/>
      <c r="W16" s="174">
        <f>W17+W43</f>
        <v>0</v>
      </c>
      <c r="X16" s="173"/>
      <c r="Y16" s="174">
        <f>Y17+Y43</f>
        <v>40.149944</v>
      </c>
      <c r="Z16" s="173"/>
      <c r="AA16" s="175">
        <f>AA17+AA43</f>
        <v>0</v>
      </c>
    </row>
    <row r="17" spans="2:27" s="11" customFormat="1" ht="19.9" customHeight="1">
      <c r="B17" s="167"/>
      <c r="C17" s="173"/>
      <c r="D17" s="356" t="s">
        <v>778</v>
      </c>
      <c r="E17" s="356"/>
      <c r="F17" s="356"/>
      <c r="G17" s="356"/>
      <c r="H17" s="356"/>
      <c r="I17" s="356"/>
      <c r="J17" s="356"/>
      <c r="K17" s="356"/>
      <c r="L17" s="356"/>
      <c r="M17" s="356"/>
      <c r="N17" s="487">
        <f>SUM(N18:Q42)</f>
        <v>0</v>
      </c>
      <c r="O17" s="488"/>
      <c r="P17" s="488"/>
      <c r="Q17" s="488"/>
      <c r="R17" s="355"/>
      <c r="T17" s="172"/>
      <c r="U17" s="173"/>
      <c r="V17" s="173"/>
      <c r="W17" s="174">
        <f>SUM(W18:W42)</f>
        <v>0</v>
      </c>
      <c r="X17" s="173"/>
      <c r="Y17" s="174">
        <f>SUM(Y18:Y42)</f>
        <v>0.9911</v>
      </c>
      <c r="Z17" s="173"/>
      <c r="AA17" s="175">
        <f>SUM(AA18:AA42)</f>
        <v>0</v>
      </c>
    </row>
    <row r="18" spans="2:27" s="246" customFormat="1" ht="38.25" customHeight="1">
      <c r="B18" s="180"/>
      <c r="C18" s="181" t="s">
        <v>78</v>
      </c>
      <c r="D18" s="181" t="s">
        <v>131</v>
      </c>
      <c r="E18" s="182" t="s">
        <v>779</v>
      </c>
      <c r="F18" s="489" t="s">
        <v>780</v>
      </c>
      <c r="G18" s="489"/>
      <c r="H18" s="489"/>
      <c r="I18" s="489"/>
      <c r="J18" s="184" t="s">
        <v>392</v>
      </c>
      <c r="K18" s="357">
        <v>14</v>
      </c>
      <c r="L18" s="490">
        <v>0</v>
      </c>
      <c r="M18" s="490"/>
      <c r="N18" s="491">
        <f aca="true" t="shared" si="0" ref="N18:N42">ROUND(L18*K18,2)</f>
        <v>0</v>
      </c>
      <c r="O18" s="491"/>
      <c r="P18" s="491"/>
      <c r="Q18" s="491"/>
      <c r="R18" s="358"/>
      <c r="T18" s="188" t="s">
        <v>5</v>
      </c>
      <c r="U18" s="189" t="s">
        <v>41</v>
      </c>
      <c r="V18" s="245"/>
      <c r="W18" s="190">
        <f aca="true" t="shared" si="1" ref="W18:W42">V18*K18</f>
        <v>0</v>
      </c>
      <c r="X18" s="190">
        <v>0</v>
      </c>
      <c r="Y18" s="190">
        <f aca="true" t="shared" si="2" ref="Y18:Y42">X18*K18</f>
        <v>0</v>
      </c>
      <c r="Z18" s="190">
        <v>0</v>
      </c>
      <c r="AA18" s="191">
        <f aca="true" t="shared" si="3" ref="AA18:AA42">Z18*K18</f>
        <v>0</v>
      </c>
    </row>
    <row r="19" spans="2:27" s="246" customFormat="1" ht="16.5" customHeight="1">
      <c r="B19" s="180"/>
      <c r="C19" s="225" t="s">
        <v>84</v>
      </c>
      <c r="D19" s="225" t="s">
        <v>195</v>
      </c>
      <c r="E19" s="226" t="s">
        <v>781</v>
      </c>
      <c r="F19" s="496" t="s">
        <v>782</v>
      </c>
      <c r="G19" s="496"/>
      <c r="H19" s="496"/>
      <c r="I19" s="496"/>
      <c r="J19" s="228" t="s">
        <v>392</v>
      </c>
      <c r="K19" s="359">
        <v>14</v>
      </c>
      <c r="L19" s="497">
        <v>0</v>
      </c>
      <c r="M19" s="497"/>
      <c r="N19" s="498">
        <f t="shared" si="0"/>
        <v>0</v>
      </c>
      <c r="O19" s="491"/>
      <c r="P19" s="491"/>
      <c r="Q19" s="491"/>
      <c r="R19" s="358"/>
      <c r="T19" s="188" t="s">
        <v>5</v>
      </c>
      <c r="U19" s="189" t="s">
        <v>41</v>
      </c>
      <c r="V19" s="245"/>
      <c r="W19" s="190">
        <f t="shared" si="1"/>
        <v>0</v>
      </c>
      <c r="X19" s="190">
        <v>0</v>
      </c>
      <c r="Y19" s="190">
        <f t="shared" si="2"/>
        <v>0</v>
      </c>
      <c r="Z19" s="190">
        <v>0</v>
      </c>
      <c r="AA19" s="191">
        <f t="shared" si="3"/>
        <v>0</v>
      </c>
    </row>
    <row r="20" spans="2:27" s="246" customFormat="1" ht="25.5" customHeight="1">
      <c r="B20" s="180"/>
      <c r="C20" s="181" t="s">
        <v>136</v>
      </c>
      <c r="D20" s="181" t="s">
        <v>131</v>
      </c>
      <c r="E20" s="182" t="s">
        <v>783</v>
      </c>
      <c r="F20" s="489" t="s">
        <v>784</v>
      </c>
      <c r="G20" s="489"/>
      <c r="H20" s="489"/>
      <c r="I20" s="489"/>
      <c r="J20" s="184" t="s">
        <v>392</v>
      </c>
      <c r="K20" s="357">
        <v>7</v>
      </c>
      <c r="L20" s="490">
        <v>0</v>
      </c>
      <c r="M20" s="490"/>
      <c r="N20" s="491">
        <f t="shared" si="0"/>
        <v>0</v>
      </c>
      <c r="O20" s="491"/>
      <c r="P20" s="491"/>
      <c r="Q20" s="491"/>
      <c r="R20" s="358"/>
      <c r="T20" s="188" t="s">
        <v>5</v>
      </c>
      <c r="U20" s="189" t="s">
        <v>41</v>
      </c>
      <c r="V20" s="245"/>
      <c r="W20" s="190">
        <f t="shared" si="1"/>
        <v>0</v>
      </c>
      <c r="X20" s="190">
        <v>0</v>
      </c>
      <c r="Y20" s="190">
        <f t="shared" si="2"/>
        <v>0</v>
      </c>
      <c r="Z20" s="190">
        <v>0</v>
      </c>
      <c r="AA20" s="191">
        <f t="shared" si="3"/>
        <v>0</v>
      </c>
    </row>
    <row r="21" spans="2:27" s="246" customFormat="1" ht="16.5" customHeight="1">
      <c r="B21" s="180"/>
      <c r="C21" s="225" t="s">
        <v>154</v>
      </c>
      <c r="D21" s="225" t="s">
        <v>195</v>
      </c>
      <c r="E21" s="226" t="s">
        <v>785</v>
      </c>
      <c r="F21" s="496" t="s">
        <v>786</v>
      </c>
      <c r="G21" s="496"/>
      <c r="H21" s="496"/>
      <c r="I21" s="496"/>
      <c r="J21" s="228" t="s">
        <v>392</v>
      </c>
      <c r="K21" s="359">
        <v>7</v>
      </c>
      <c r="L21" s="497">
        <v>0</v>
      </c>
      <c r="M21" s="497"/>
      <c r="N21" s="498">
        <f t="shared" si="0"/>
        <v>0</v>
      </c>
      <c r="O21" s="491"/>
      <c r="P21" s="491"/>
      <c r="Q21" s="491"/>
      <c r="R21" s="358"/>
      <c r="T21" s="188" t="s">
        <v>5</v>
      </c>
      <c r="U21" s="189" t="s">
        <v>41</v>
      </c>
      <c r="V21" s="245"/>
      <c r="W21" s="190">
        <f t="shared" si="1"/>
        <v>0</v>
      </c>
      <c r="X21" s="190">
        <v>3E-05</v>
      </c>
      <c r="Y21" s="190">
        <f t="shared" si="2"/>
        <v>0.00021</v>
      </c>
      <c r="Z21" s="190">
        <v>0</v>
      </c>
      <c r="AA21" s="191">
        <f t="shared" si="3"/>
        <v>0</v>
      </c>
    </row>
    <row r="22" spans="2:27" s="246" customFormat="1" ht="25.5" customHeight="1">
      <c r="B22" s="180"/>
      <c r="C22" s="181" t="s">
        <v>160</v>
      </c>
      <c r="D22" s="181" t="s">
        <v>131</v>
      </c>
      <c r="E22" s="182" t="s">
        <v>787</v>
      </c>
      <c r="F22" s="489" t="s">
        <v>788</v>
      </c>
      <c r="G22" s="489"/>
      <c r="H22" s="489"/>
      <c r="I22" s="489"/>
      <c r="J22" s="184" t="s">
        <v>392</v>
      </c>
      <c r="K22" s="357">
        <v>7</v>
      </c>
      <c r="L22" s="490">
        <v>0</v>
      </c>
      <c r="M22" s="490"/>
      <c r="N22" s="491">
        <f t="shared" si="0"/>
        <v>0</v>
      </c>
      <c r="O22" s="491"/>
      <c r="P22" s="491"/>
      <c r="Q22" s="491"/>
      <c r="R22" s="358"/>
      <c r="T22" s="188" t="s">
        <v>5</v>
      </c>
      <c r="U22" s="189" t="s">
        <v>41</v>
      </c>
      <c r="V22" s="245"/>
      <c r="W22" s="190">
        <f t="shared" si="1"/>
        <v>0</v>
      </c>
      <c r="X22" s="190">
        <v>0</v>
      </c>
      <c r="Y22" s="190">
        <f t="shared" si="2"/>
        <v>0</v>
      </c>
      <c r="Z22" s="190">
        <v>0</v>
      </c>
      <c r="AA22" s="191">
        <f t="shared" si="3"/>
        <v>0</v>
      </c>
    </row>
    <row r="23" spans="2:27" s="246" customFormat="1" ht="25.5" customHeight="1">
      <c r="B23" s="180"/>
      <c r="C23" s="225" t="s">
        <v>164</v>
      </c>
      <c r="D23" s="225" t="s">
        <v>195</v>
      </c>
      <c r="E23" s="226" t="s">
        <v>789</v>
      </c>
      <c r="F23" s="496" t="s">
        <v>790</v>
      </c>
      <c r="G23" s="496"/>
      <c r="H23" s="496"/>
      <c r="I23" s="496"/>
      <c r="J23" s="228" t="s">
        <v>392</v>
      </c>
      <c r="K23" s="359">
        <v>7</v>
      </c>
      <c r="L23" s="497">
        <v>0</v>
      </c>
      <c r="M23" s="497"/>
      <c r="N23" s="498">
        <f t="shared" si="0"/>
        <v>0</v>
      </c>
      <c r="O23" s="491"/>
      <c r="P23" s="491"/>
      <c r="Q23" s="491"/>
      <c r="R23" s="358"/>
      <c r="T23" s="188" t="s">
        <v>5</v>
      </c>
      <c r="U23" s="189" t="s">
        <v>41</v>
      </c>
      <c r="V23" s="245"/>
      <c r="W23" s="190">
        <f t="shared" si="1"/>
        <v>0</v>
      </c>
      <c r="X23" s="190">
        <v>0.01</v>
      </c>
      <c r="Y23" s="190">
        <f t="shared" si="2"/>
        <v>0.07</v>
      </c>
      <c r="Z23" s="190">
        <v>0</v>
      </c>
      <c r="AA23" s="191">
        <f t="shared" si="3"/>
        <v>0</v>
      </c>
    </row>
    <row r="24" spans="2:27" s="246" customFormat="1" ht="25.5" customHeight="1">
      <c r="B24" s="180"/>
      <c r="C24" s="181" t="s">
        <v>170</v>
      </c>
      <c r="D24" s="181" t="s">
        <v>131</v>
      </c>
      <c r="E24" s="182" t="s">
        <v>791</v>
      </c>
      <c r="F24" s="489" t="s">
        <v>792</v>
      </c>
      <c r="G24" s="489"/>
      <c r="H24" s="489"/>
      <c r="I24" s="489"/>
      <c r="J24" s="184" t="s">
        <v>392</v>
      </c>
      <c r="K24" s="357">
        <v>7</v>
      </c>
      <c r="L24" s="490">
        <v>0</v>
      </c>
      <c r="M24" s="490"/>
      <c r="N24" s="491">
        <f t="shared" si="0"/>
        <v>0</v>
      </c>
      <c r="O24" s="491"/>
      <c r="P24" s="491"/>
      <c r="Q24" s="491"/>
      <c r="R24" s="358"/>
      <c r="T24" s="188" t="s">
        <v>5</v>
      </c>
      <c r="U24" s="189" t="s">
        <v>41</v>
      </c>
      <c r="V24" s="245"/>
      <c r="W24" s="190">
        <f t="shared" si="1"/>
        <v>0</v>
      </c>
      <c r="X24" s="190">
        <v>0</v>
      </c>
      <c r="Y24" s="190">
        <f t="shared" si="2"/>
        <v>0</v>
      </c>
      <c r="Z24" s="190">
        <v>0</v>
      </c>
      <c r="AA24" s="191">
        <f t="shared" si="3"/>
        <v>0</v>
      </c>
    </row>
    <row r="25" spans="2:27" s="246" customFormat="1" ht="25.5" customHeight="1">
      <c r="B25" s="180"/>
      <c r="C25" s="225" t="s">
        <v>174</v>
      </c>
      <c r="D25" s="225" t="s">
        <v>195</v>
      </c>
      <c r="E25" s="226" t="s">
        <v>793</v>
      </c>
      <c r="F25" s="496" t="s">
        <v>794</v>
      </c>
      <c r="G25" s="496"/>
      <c r="H25" s="496"/>
      <c r="I25" s="496"/>
      <c r="J25" s="228" t="s">
        <v>392</v>
      </c>
      <c r="K25" s="359">
        <v>7</v>
      </c>
      <c r="L25" s="497">
        <v>0</v>
      </c>
      <c r="M25" s="497"/>
      <c r="N25" s="498">
        <f t="shared" si="0"/>
        <v>0</v>
      </c>
      <c r="O25" s="491"/>
      <c r="P25" s="491"/>
      <c r="Q25" s="491"/>
      <c r="R25" s="358"/>
      <c r="T25" s="188" t="s">
        <v>5</v>
      </c>
      <c r="U25" s="189" t="s">
        <v>41</v>
      </c>
      <c r="V25" s="245"/>
      <c r="W25" s="190">
        <f t="shared" si="1"/>
        <v>0</v>
      </c>
      <c r="X25" s="190">
        <v>0.092</v>
      </c>
      <c r="Y25" s="190">
        <f t="shared" si="2"/>
        <v>0.644</v>
      </c>
      <c r="Z25" s="190">
        <v>0</v>
      </c>
      <c r="AA25" s="191">
        <f t="shared" si="3"/>
        <v>0</v>
      </c>
    </row>
    <row r="26" spans="2:27" s="246" customFormat="1" ht="16.5" customHeight="1">
      <c r="B26" s="180"/>
      <c r="C26" s="225" t="s">
        <v>344</v>
      </c>
      <c r="D26" s="225" t="s">
        <v>195</v>
      </c>
      <c r="E26" s="226" t="s">
        <v>795</v>
      </c>
      <c r="F26" s="501" t="s">
        <v>1038</v>
      </c>
      <c r="G26" s="501"/>
      <c r="H26" s="501"/>
      <c r="I26" s="501"/>
      <c r="J26" s="228" t="s">
        <v>753</v>
      </c>
      <c r="K26" s="359">
        <v>7</v>
      </c>
      <c r="L26" s="497">
        <v>0</v>
      </c>
      <c r="M26" s="497"/>
      <c r="N26" s="498">
        <f t="shared" si="0"/>
        <v>0</v>
      </c>
      <c r="O26" s="491"/>
      <c r="P26" s="491"/>
      <c r="Q26" s="491"/>
      <c r="R26" s="358"/>
      <c r="T26" s="188" t="s">
        <v>5</v>
      </c>
      <c r="U26" s="189" t="s">
        <v>41</v>
      </c>
      <c r="V26" s="245"/>
      <c r="W26" s="190">
        <f t="shared" si="1"/>
        <v>0</v>
      </c>
      <c r="X26" s="190">
        <v>0</v>
      </c>
      <c r="Y26" s="190">
        <f t="shared" si="2"/>
        <v>0</v>
      </c>
      <c r="Z26" s="190">
        <v>0</v>
      </c>
      <c r="AA26" s="191">
        <f t="shared" si="3"/>
        <v>0</v>
      </c>
    </row>
    <row r="27" spans="2:27" s="246" customFormat="1" ht="25.5" customHeight="1">
      <c r="B27" s="180"/>
      <c r="C27" s="181" t="s">
        <v>184</v>
      </c>
      <c r="D27" s="181" t="s">
        <v>131</v>
      </c>
      <c r="E27" s="182" t="s">
        <v>796</v>
      </c>
      <c r="F27" s="489" t="s">
        <v>797</v>
      </c>
      <c r="G27" s="489"/>
      <c r="H27" s="489"/>
      <c r="I27" s="489"/>
      <c r="J27" s="184" t="s">
        <v>392</v>
      </c>
      <c r="K27" s="357">
        <v>7</v>
      </c>
      <c r="L27" s="490">
        <v>0</v>
      </c>
      <c r="M27" s="490"/>
      <c r="N27" s="491">
        <f t="shared" si="0"/>
        <v>0</v>
      </c>
      <c r="O27" s="491"/>
      <c r="P27" s="491"/>
      <c r="Q27" s="491"/>
      <c r="R27" s="358"/>
      <c r="T27" s="188" t="s">
        <v>5</v>
      </c>
      <c r="U27" s="189" t="s">
        <v>41</v>
      </c>
      <c r="V27" s="245"/>
      <c r="W27" s="190">
        <f t="shared" si="1"/>
        <v>0</v>
      </c>
      <c r="X27" s="190">
        <v>0</v>
      </c>
      <c r="Y27" s="190">
        <f t="shared" si="2"/>
        <v>0</v>
      </c>
      <c r="Z27" s="190">
        <v>0</v>
      </c>
      <c r="AA27" s="191">
        <f t="shared" si="3"/>
        <v>0</v>
      </c>
    </row>
    <row r="28" spans="2:27" s="246" customFormat="1" ht="25.5" customHeight="1">
      <c r="B28" s="180"/>
      <c r="C28" s="225" t="s">
        <v>189</v>
      </c>
      <c r="D28" s="225" t="s">
        <v>195</v>
      </c>
      <c r="E28" s="226" t="s">
        <v>798</v>
      </c>
      <c r="F28" s="496" t="s">
        <v>799</v>
      </c>
      <c r="G28" s="496"/>
      <c r="H28" s="496"/>
      <c r="I28" s="496"/>
      <c r="J28" s="228" t="s">
        <v>392</v>
      </c>
      <c r="K28" s="359">
        <v>7</v>
      </c>
      <c r="L28" s="497">
        <v>0</v>
      </c>
      <c r="M28" s="497"/>
      <c r="N28" s="498">
        <f t="shared" si="0"/>
        <v>0</v>
      </c>
      <c r="O28" s="491"/>
      <c r="P28" s="491"/>
      <c r="Q28" s="491"/>
      <c r="R28" s="358"/>
      <c r="T28" s="188" t="s">
        <v>5</v>
      </c>
      <c r="U28" s="189" t="s">
        <v>41</v>
      </c>
      <c r="V28" s="245"/>
      <c r="W28" s="190">
        <f t="shared" si="1"/>
        <v>0</v>
      </c>
      <c r="X28" s="190">
        <v>0.0005</v>
      </c>
      <c r="Y28" s="190">
        <f t="shared" si="2"/>
        <v>0.0035</v>
      </c>
      <c r="Z28" s="190">
        <v>0</v>
      </c>
      <c r="AA28" s="191">
        <f t="shared" si="3"/>
        <v>0</v>
      </c>
    </row>
    <row r="29" spans="2:27" s="246" customFormat="1" ht="25.5" customHeight="1">
      <c r="B29" s="180"/>
      <c r="C29" s="181" t="s">
        <v>194</v>
      </c>
      <c r="D29" s="181" t="s">
        <v>131</v>
      </c>
      <c r="E29" s="182" t="s">
        <v>800</v>
      </c>
      <c r="F29" s="489" t="s">
        <v>801</v>
      </c>
      <c r="G29" s="489"/>
      <c r="H29" s="489"/>
      <c r="I29" s="489"/>
      <c r="J29" s="184" t="s">
        <v>392</v>
      </c>
      <c r="K29" s="357">
        <v>7</v>
      </c>
      <c r="L29" s="490">
        <v>0</v>
      </c>
      <c r="M29" s="490"/>
      <c r="N29" s="491">
        <f t="shared" si="0"/>
        <v>0</v>
      </c>
      <c r="O29" s="491"/>
      <c r="P29" s="491"/>
      <c r="Q29" s="491"/>
      <c r="R29" s="358"/>
      <c r="T29" s="188" t="s">
        <v>5</v>
      </c>
      <c r="U29" s="189" t="s">
        <v>41</v>
      </c>
      <c r="V29" s="245"/>
      <c r="W29" s="190">
        <f t="shared" si="1"/>
        <v>0</v>
      </c>
      <c r="X29" s="190">
        <v>0</v>
      </c>
      <c r="Y29" s="190">
        <f t="shared" si="2"/>
        <v>0</v>
      </c>
      <c r="Z29" s="190">
        <v>0</v>
      </c>
      <c r="AA29" s="191">
        <f t="shared" si="3"/>
        <v>0</v>
      </c>
    </row>
    <row r="30" spans="2:27" s="246" customFormat="1" ht="16.5" customHeight="1">
      <c r="B30" s="180"/>
      <c r="C30" s="225" t="s">
        <v>201</v>
      </c>
      <c r="D30" s="225" t="s">
        <v>195</v>
      </c>
      <c r="E30" s="226" t="s">
        <v>802</v>
      </c>
      <c r="F30" s="496" t="s">
        <v>803</v>
      </c>
      <c r="G30" s="496"/>
      <c r="H30" s="496"/>
      <c r="I30" s="496"/>
      <c r="J30" s="228" t="s">
        <v>804</v>
      </c>
      <c r="K30" s="359">
        <v>7</v>
      </c>
      <c r="L30" s="497">
        <v>0</v>
      </c>
      <c r="M30" s="497"/>
      <c r="N30" s="498">
        <f t="shared" si="0"/>
        <v>0</v>
      </c>
      <c r="O30" s="491"/>
      <c r="P30" s="491"/>
      <c r="Q30" s="491"/>
      <c r="R30" s="358"/>
      <c r="T30" s="188" t="s">
        <v>5</v>
      </c>
      <c r="U30" s="189" t="s">
        <v>41</v>
      </c>
      <c r="V30" s="245"/>
      <c r="W30" s="190">
        <f t="shared" si="1"/>
        <v>0</v>
      </c>
      <c r="X30" s="190">
        <v>0</v>
      </c>
      <c r="Y30" s="190">
        <f t="shared" si="2"/>
        <v>0</v>
      </c>
      <c r="Z30" s="190">
        <v>0</v>
      </c>
      <c r="AA30" s="191">
        <f t="shared" si="3"/>
        <v>0</v>
      </c>
    </row>
    <row r="31" spans="2:27" s="246" customFormat="1" ht="38.25" customHeight="1">
      <c r="B31" s="180"/>
      <c r="C31" s="181" t="s">
        <v>206</v>
      </c>
      <c r="D31" s="181" t="s">
        <v>131</v>
      </c>
      <c r="E31" s="182" t="s">
        <v>805</v>
      </c>
      <c r="F31" s="489" t="s">
        <v>806</v>
      </c>
      <c r="G31" s="489"/>
      <c r="H31" s="489"/>
      <c r="I31" s="489"/>
      <c r="J31" s="184" t="s">
        <v>297</v>
      </c>
      <c r="K31" s="357">
        <v>160</v>
      </c>
      <c r="L31" s="490">
        <v>0</v>
      </c>
      <c r="M31" s="490"/>
      <c r="N31" s="491">
        <f t="shared" si="0"/>
        <v>0</v>
      </c>
      <c r="O31" s="491"/>
      <c r="P31" s="491"/>
      <c r="Q31" s="491"/>
      <c r="R31" s="358"/>
      <c r="T31" s="188" t="s">
        <v>5</v>
      </c>
      <c r="U31" s="189" t="s">
        <v>41</v>
      </c>
      <c r="V31" s="245"/>
      <c r="W31" s="190">
        <f t="shared" si="1"/>
        <v>0</v>
      </c>
      <c r="X31" s="190">
        <v>0</v>
      </c>
      <c r="Y31" s="190">
        <f t="shared" si="2"/>
        <v>0</v>
      </c>
      <c r="Z31" s="190">
        <v>0</v>
      </c>
      <c r="AA31" s="191">
        <f t="shared" si="3"/>
        <v>0</v>
      </c>
    </row>
    <row r="32" spans="2:27" s="246" customFormat="1" ht="16.5" customHeight="1">
      <c r="B32" s="180"/>
      <c r="C32" s="225" t="s">
        <v>11</v>
      </c>
      <c r="D32" s="225" t="s">
        <v>195</v>
      </c>
      <c r="E32" s="226" t="s">
        <v>807</v>
      </c>
      <c r="F32" s="496" t="s">
        <v>808</v>
      </c>
      <c r="G32" s="496"/>
      <c r="H32" s="496"/>
      <c r="I32" s="496"/>
      <c r="J32" s="228" t="s">
        <v>262</v>
      </c>
      <c r="K32" s="359">
        <v>160</v>
      </c>
      <c r="L32" s="497">
        <v>0</v>
      </c>
      <c r="M32" s="497"/>
      <c r="N32" s="498">
        <f t="shared" si="0"/>
        <v>0</v>
      </c>
      <c r="O32" s="491"/>
      <c r="P32" s="491"/>
      <c r="Q32" s="491"/>
      <c r="R32" s="358"/>
      <c r="T32" s="188" t="s">
        <v>5</v>
      </c>
      <c r="U32" s="189" t="s">
        <v>41</v>
      </c>
      <c r="V32" s="245"/>
      <c r="W32" s="190">
        <f t="shared" si="1"/>
        <v>0</v>
      </c>
      <c r="X32" s="190">
        <v>0.001</v>
      </c>
      <c r="Y32" s="190">
        <f t="shared" si="2"/>
        <v>0.16</v>
      </c>
      <c r="Z32" s="190">
        <v>0</v>
      </c>
      <c r="AA32" s="191">
        <f t="shared" si="3"/>
        <v>0</v>
      </c>
    </row>
    <row r="33" spans="2:27" s="246" customFormat="1" ht="16.5" customHeight="1">
      <c r="B33" s="180"/>
      <c r="C33" s="181" t="s">
        <v>214</v>
      </c>
      <c r="D33" s="181" t="s">
        <v>131</v>
      </c>
      <c r="E33" s="182" t="s">
        <v>809</v>
      </c>
      <c r="F33" s="489" t="s">
        <v>810</v>
      </c>
      <c r="G33" s="489"/>
      <c r="H33" s="489"/>
      <c r="I33" s="489"/>
      <c r="J33" s="184" t="s">
        <v>392</v>
      </c>
      <c r="K33" s="357">
        <v>7</v>
      </c>
      <c r="L33" s="490">
        <v>0</v>
      </c>
      <c r="M33" s="490"/>
      <c r="N33" s="491">
        <f t="shared" si="0"/>
        <v>0</v>
      </c>
      <c r="O33" s="491"/>
      <c r="P33" s="491"/>
      <c r="Q33" s="491"/>
      <c r="R33" s="358"/>
      <c r="T33" s="188" t="s">
        <v>5</v>
      </c>
      <c r="U33" s="189" t="s">
        <v>41</v>
      </c>
      <c r="V33" s="245"/>
      <c r="W33" s="190">
        <f t="shared" si="1"/>
        <v>0</v>
      </c>
      <c r="X33" s="190">
        <v>0</v>
      </c>
      <c r="Y33" s="190">
        <f t="shared" si="2"/>
        <v>0</v>
      </c>
      <c r="Z33" s="190">
        <v>0</v>
      </c>
      <c r="AA33" s="191">
        <f t="shared" si="3"/>
        <v>0</v>
      </c>
    </row>
    <row r="34" spans="2:27" s="246" customFormat="1" ht="25.5" customHeight="1">
      <c r="B34" s="180"/>
      <c r="C34" s="225" t="s">
        <v>219</v>
      </c>
      <c r="D34" s="225" t="s">
        <v>195</v>
      </c>
      <c r="E34" s="226" t="s">
        <v>811</v>
      </c>
      <c r="F34" s="496" t="s">
        <v>812</v>
      </c>
      <c r="G34" s="496"/>
      <c r="H34" s="496"/>
      <c r="I34" s="496"/>
      <c r="J34" s="228" t="s">
        <v>392</v>
      </c>
      <c r="K34" s="359">
        <v>7</v>
      </c>
      <c r="L34" s="497">
        <v>0</v>
      </c>
      <c r="M34" s="497"/>
      <c r="N34" s="498">
        <f t="shared" si="0"/>
        <v>0</v>
      </c>
      <c r="O34" s="491"/>
      <c r="P34" s="491"/>
      <c r="Q34" s="491"/>
      <c r="R34" s="358"/>
      <c r="T34" s="188" t="s">
        <v>5</v>
      </c>
      <c r="U34" s="189" t="s">
        <v>41</v>
      </c>
      <c r="V34" s="245"/>
      <c r="W34" s="190">
        <f t="shared" si="1"/>
        <v>0</v>
      </c>
      <c r="X34" s="190">
        <v>0.00016</v>
      </c>
      <c r="Y34" s="190">
        <f t="shared" si="2"/>
        <v>0.0011200000000000001</v>
      </c>
      <c r="Z34" s="190">
        <v>0</v>
      </c>
      <c r="AA34" s="191">
        <f t="shared" si="3"/>
        <v>0</v>
      </c>
    </row>
    <row r="35" spans="2:27" s="246" customFormat="1" ht="25.5" customHeight="1">
      <c r="B35" s="180"/>
      <c r="C35" s="181" t="s">
        <v>224</v>
      </c>
      <c r="D35" s="181" t="s">
        <v>131</v>
      </c>
      <c r="E35" s="182" t="s">
        <v>813</v>
      </c>
      <c r="F35" s="489" t="s">
        <v>814</v>
      </c>
      <c r="G35" s="489"/>
      <c r="H35" s="489"/>
      <c r="I35" s="489"/>
      <c r="J35" s="184" t="s">
        <v>392</v>
      </c>
      <c r="K35" s="357">
        <v>7</v>
      </c>
      <c r="L35" s="490">
        <v>0</v>
      </c>
      <c r="M35" s="490"/>
      <c r="N35" s="491">
        <f t="shared" si="0"/>
        <v>0</v>
      </c>
      <c r="O35" s="491"/>
      <c r="P35" s="491"/>
      <c r="Q35" s="491"/>
      <c r="R35" s="358"/>
      <c r="T35" s="188" t="s">
        <v>5</v>
      </c>
      <c r="U35" s="189" t="s">
        <v>41</v>
      </c>
      <c r="V35" s="245"/>
      <c r="W35" s="190">
        <f t="shared" si="1"/>
        <v>0</v>
      </c>
      <c r="X35" s="190">
        <v>0</v>
      </c>
      <c r="Y35" s="190">
        <f t="shared" si="2"/>
        <v>0</v>
      </c>
      <c r="Z35" s="190">
        <v>0</v>
      </c>
      <c r="AA35" s="191">
        <f t="shared" si="3"/>
        <v>0</v>
      </c>
    </row>
    <row r="36" spans="2:27" s="246" customFormat="1" ht="16.5" customHeight="1">
      <c r="B36" s="180"/>
      <c r="C36" s="225" t="s">
        <v>229</v>
      </c>
      <c r="D36" s="225" t="s">
        <v>195</v>
      </c>
      <c r="E36" s="226" t="s">
        <v>815</v>
      </c>
      <c r="F36" s="496" t="s">
        <v>816</v>
      </c>
      <c r="G36" s="496"/>
      <c r="H36" s="496"/>
      <c r="I36" s="496"/>
      <c r="J36" s="228" t="s">
        <v>392</v>
      </c>
      <c r="K36" s="359">
        <v>7</v>
      </c>
      <c r="L36" s="497">
        <v>0</v>
      </c>
      <c r="M36" s="497"/>
      <c r="N36" s="498">
        <f t="shared" si="0"/>
        <v>0</v>
      </c>
      <c r="O36" s="491"/>
      <c r="P36" s="491"/>
      <c r="Q36" s="491"/>
      <c r="R36" s="358"/>
      <c r="T36" s="188" t="s">
        <v>5</v>
      </c>
      <c r="U36" s="189" t="s">
        <v>41</v>
      </c>
      <c r="V36" s="245"/>
      <c r="W36" s="190">
        <f t="shared" si="1"/>
        <v>0</v>
      </c>
      <c r="X36" s="190">
        <v>0.00022</v>
      </c>
      <c r="Y36" s="190">
        <f t="shared" si="2"/>
        <v>0.0015400000000000001</v>
      </c>
      <c r="Z36" s="190">
        <v>0</v>
      </c>
      <c r="AA36" s="191">
        <f t="shared" si="3"/>
        <v>0</v>
      </c>
    </row>
    <row r="37" spans="2:27" s="246" customFormat="1" ht="25.5" customHeight="1">
      <c r="B37" s="180"/>
      <c r="C37" s="181" t="s">
        <v>234</v>
      </c>
      <c r="D37" s="181" t="s">
        <v>131</v>
      </c>
      <c r="E37" s="182" t="s">
        <v>817</v>
      </c>
      <c r="F37" s="489" t="s">
        <v>818</v>
      </c>
      <c r="G37" s="489"/>
      <c r="H37" s="489"/>
      <c r="I37" s="489"/>
      <c r="J37" s="184" t="s">
        <v>297</v>
      </c>
      <c r="K37" s="357">
        <v>84</v>
      </c>
      <c r="L37" s="490">
        <v>0</v>
      </c>
      <c r="M37" s="490"/>
      <c r="N37" s="491">
        <f t="shared" si="0"/>
        <v>0</v>
      </c>
      <c r="O37" s="491"/>
      <c r="P37" s="491"/>
      <c r="Q37" s="491"/>
      <c r="R37" s="358"/>
      <c r="T37" s="188" t="s">
        <v>5</v>
      </c>
      <c r="U37" s="189" t="s">
        <v>41</v>
      </c>
      <c r="V37" s="245"/>
      <c r="W37" s="190">
        <f t="shared" si="1"/>
        <v>0</v>
      </c>
      <c r="X37" s="190">
        <v>0</v>
      </c>
      <c r="Y37" s="190">
        <f t="shared" si="2"/>
        <v>0</v>
      </c>
      <c r="Z37" s="190">
        <v>0</v>
      </c>
      <c r="AA37" s="191">
        <f t="shared" si="3"/>
        <v>0</v>
      </c>
    </row>
    <row r="38" spans="2:27" s="246" customFormat="1" ht="16.5" customHeight="1">
      <c r="B38" s="180"/>
      <c r="C38" s="225" t="s">
        <v>10</v>
      </c>
      <c r="D38" s="225" t="s">
        <v>195</v>
      </c>
      <c r="E38" s="226" t="s">
        <v>819</v>
      </c>
      <c r="F38" s="496" t="s">
        <v>820</v>
      </c>
      <c r="G38" s="496"/>
      <c r="H38" s="496"/>
      <c r="I38" s="496"/>
      <c r="J38" s="228" t="s">
        <v>297</v>
      </c>
      <c r="K38" s="359">
        <v>84</v>
      </c>
      <c r="L38" s="497">
        <v>0</v>
      </c>
      <c r="M38" s="497"/>
      <c r="N38" s="498">
        <f t="shared" si="0"/>
        <v>0</v>
      </c>
      <c r="O38" s="491"/>
      <c r="P38" s="491"/>
      <c r="Q38" s="491"/>
      <c r="R38" s="358"/>
      <c r="T38" s="188" t="s">
        <v>5</v>
      </c>
      <c r="U38" s="189" t="s">
        <v>41</v>
      </c>
      <c r="V38" s="245"/>
      <c r="W38" s="190">
        <f t="shared" si="1"/>
        <v>0</v>
      </c>
      <c r="X38" s="190">
        <v>0.00012</v>
      </c>
      <c r="Y38" s="190">
        <f t="shared" si="2"/>
        <v>0.01008</v>
      </c>
      <c r="Z38" s="190">
        <v>0</v>
      </c>
      <c r="AA38" s="191">
        <f t="shared" si="3"/>
        <v>0</v>
      </c>
    </row>
    <row r="39" spans="2:27" s="246" customFormat="1" ht="25.5" customHeight="1">
      <c r="B39" s="180"/>
      <c r="C39" s="181" t="s">
        <v>242</v>
      </c>
      <c r="D39" s="181" t="s">
        <v>131</v>
      </c>
      <c r="E39" s="182" t="s">
        <v>821</v>
      </c>
      <c r="F39" s="489" t="s">
        <v>822</v>
      </c>
      <c r="G39" s="489"/>
      <c r="H39" s="489"/>
      <c r="I39" s="489"/>
      <c r="J39" s="184" t="s">
        <v>297</v>
      </c>
      <c r="K39" s="357">
        <v>165</v>
      </c>
      <c r="L39" s="490">
        <v>0</v>
      </c>
      <c r="M39" s="490"/>
      <c r="N39" s="491">
        <f t="shared" si="0"/>
        <v>0</v>
      </c>
      <c r="O39" s="491"/>
      <c r="P39" s="491"/>
      <c r="Q39" s="491"/>
      <c r="R39" s="358"/>
      <c r="T39" s="188" t="s">
        <v>5</v>
      </c>
      <c r="U39" s="189" t="s">
        <v>41</v>
      </c>
      <c r="V39" s="245"/>
      <c r="W39" s="190">
        <f t="shared" si="1"/>
        <v>0</v>
      </c>
      <c r="X39" s="190">
        <v>0</v>
      </c>
      <c r="Y39" s="190">
        <f t="shared" si="2"/>
        <v>0</v>
      </c>
      <c r="Z39" s="190">
        <v>0</v>
      </c>
      <c r="AA39" s="191">
        <f t="shared" si="3"/>
        <v>0</v>
      </c>
    </row>
    <row r="40" spans="2:27" s="246" customFormat="1" ht="16.5" customHeight="1">
      <c r="B40" s="180"/>
      <c r="C40" s="225" t="s">
        <v>249</v>
      </c>
      <c r="D40" s="225" t="s">
        <v>195</v>
      </c>
      <c r="E40" s="226" t="s">
        <v>823</v>
      </c>
      <c r="F40" s="496" t="s">
        <v>824</v>
      </c>
      <c r="G40" s="496"/>
      <c r="H40" s="496"/>
      <c r="I40" s="496"/>
      <c r="J40" s="228" t="s">
        <v>297</v>
      </c>
      <c r="K40" s="359">
        <v>165</v>
      </c>
      <c r="L40" s="497">
        <v>0</v>
      </c>
      <c r="M40" s="497"/>
      <c r="N40" s="498">
        <f t="shared" si="0"/>
        <v>0</v>
      </c>
      <c r="O40" s="491"/>
      <c r="P40" s="491"/>
      <c r="Q40" s="491"/>
      <c r="R40" s="358"/>
      <c r="T40" s="188" t="s">
        <v>5</v>
      </c>
      <c r="U40" s="189" t="s">
        <v>41</v>
      </c>
      <c r="V40" s="245"/>
      <c r="W40" s="190">
        <f t="shared" si="1"/>
        <v>0</v>
      </c>
      <c r="X40" s="190">
        <v>0.00061</v>
      </c>
      <c r="Y40" s="190">
        <f t="shared" si="2"/>
        <v>0.10064999999999999</v>
      </c>
      <c r="Z40" s="190">
        <v>0</v>
      </c>
      <c r="AA40" s="191">
        <f t="shared" si="3"/>
        <v>0</v>
      </c>
    </row>
    <row r="41" spans="2:27" s="246" customFormat="1" ht="16.5" customHeight="1">
      <c r="B41" s="180"/>
      <c r="C41" s="181" t="s">
        <v>255</v>
      </c>
      <c r="D41" s="181" t="s">
        <v>131</v>
      </c>
      <c r="E41" s="182" t="s">
        <v>825</v>
      </c>
      <c r="F41" s="489" t="s">
        <v>826</v>
      </c>
      <c r="G41" s="489"/>
      <c r="H41" s="489"/>
      <c r="I41" s="489"/>
      <c r="J41" s="184" t="s">
        <v>392</v>
      </c>
      <c r="K41" s="357">
        <v>14</v>
      </c>
      <c r="L41" s="490">
        <v>0</v>
      </c>
      <c r="M41" s="490"/>
      <c r="N41" s="491">
        <f t="shared" si="0"/>
        <v>0</v>
      </c>
      <c r="O41" s="491"/>
      <c r="P41" s="491"/>
      <c r="Q41" s="491"/>
      <c r="R41" s="358"/>
      <c r="T41" s="188" t="s">
        <v>5</v>
      </c>
      <c r="U41" s="189" t="s">
        <v>41</v>
      </c>
      <c r="V41" s="245"/>
      <c r="W41" s="190">
        <f t="shared" si="1"/>
        <v>0</v>
      </c>
      <c r="X41" s="190">
        <v>0</v>
      </c>
      <c r="Y41" s="190">
        <f t="shared" si="2"/>
        <v>0</v>
      </c>
      <c r="Z41" s="190">
        <v>0</v>
      </c>
      <c r="AA41" s="191">
        <f t="shared" si="3"/>
        <v>0</v>
      </c>
    </row>
    <row r="42" spans="2:27" s="246" customFormat="1" ht="76.5" customHeight="1">
      <c r="B42" s="180"/>
      <c r="C42" s="181" t="s">
        <v>403</v>
      </c>
      <c r="D42" s="181" t="s">
        <v>131</v>
      </c>
      <c r="E42" s="182" t="s">
        <v>827</v>
      </c>
      <c r="F42" s="502" t="s">
        <v>1037</v>
      </c>
      <c r="G42" s="502"/>
      <c r="H42" s="502"/>
      <c r="I42" s="502"/>
      <c r="J42" s="184" t="s">
        <v>753</v>
      </c>
      <c r="K42" s="357">
        <v>1</v>
      </c>
      <c r="L42" s="490">
        <v>0</v>
      </c>
      <c r="M42" s="490"/>
      <c r="N42" s="491">
        <f t="shared" si="0"/>
        <v>0</v>
      </c>
      <c r="O42" s="491"/>
      <c r="P42" s="491"/>
      <c r="Q42" s="491"/>
      <c r="R42" s="358"/>
      <c r="T42" s="188" t="s">
        <v>5</v>
      </c>
      <c r="U42" s="189" t="s">
        <v>41</v>
      </c>
      <c r="V42" s="245"/>
      <c r="W42" s="190">
        <f t="shared" si="1"/>
        <v>0</v>
      </c>
      <c r="X42" s="190">
        <v>0</v>
      </c>
      <c r="Y42" s="190">
        <f t="shared" si="2"/>
        <v>0</v>
      </c>
      <c r="Z42" s="190">
        <v>0</v>
      </c>
      <c r="AA42" s="191">
        <f t="shared" si="3"/>
        <v>0</v>
      </c>
    </row>
    <row r="43" spans="2:27" s="11" customFormat="1" ht="29.85" customHeight="1">
      <c r="B43" s="167"/>
      <c r="C43" s="173"/>
      <c r="D43" s="356" t="s">
        <v>543</v>
      </c>
      <c r="E43" s="356"/>
      <c r="F43" s="356"/>
      <c r="G43" s="356"/>
      <c r="H43" s="356"/>
      <c r="I43" s="356"/>
      <c r="J43" s="356"/>
      <c r="K43" s="356"/>
      <c r="L43" s="356"/>
      <c r="M43" s="356"/>
      <c r="N43" s="503">
        <f>SUM(N44:Q57)</f>
        <v>0</v>
      </c>
      <c r="O43" s="504"/>
      <c r="P43" s="504"/>
      <c r="Q43" s="504"/>
      <c r="R43" s="355"/>
      <c r="T43" s="172"/>
      <c r="U43" s="173"/>
      <c r="V43" s="173"/>
      <c r="W43" s="174">
        <f>SUM(W44:W57)</f>
        <v>0</v>
      </c>
      <c r="X43" s="173"/>
      <c r="Y43" s="174">
        <f>SUM(Y44:Y57)</f>
        <v>39.158843999999995</v>
      </c>
      <c r="Z43" s="173"/>
      <c r="AA43" s="175">
        <f>SUM(AA44:AA57)</f>
        <v>0</v>
      </c>
    </row>
    <row r="44" spans="2:27" s="246" customFormat="1" ht="25.5" customHeight="1">
      <c r="B44" s="180"/>
      <c r="C44" s="181" t="s">
        <v>259</v>
      </c>
      <c r="D44" s="181" t="s">
        <v>131</v>
      </c>
      <c r="E44" s="182" t="s">
        <v>828</v>
      </c>
      <c r="F44" s="489" t="s">
        <v>829</v>
      </c>
      <c r="G44" s="489"/>
      <c r="H44" s="489"/>
      <c r="I44" s="489"/>
      <c r="J44" s="184" t="s">
        <v>830</v>
      </c>
      <c r="K44" s="357">
        <v>0.15</v>
      </c>
      <c r="L44" s="490">
        <v>0</v>
      </c>
      <c r="M44" s="490"/>
      <c r="N44" s="491">
        <f aca="true" t="shared" si="4" ref="N44:N57">ROUND(L44*K44,2)</f>
        <v>0</v>
      </c>
      <c r="O44" s="491"/>
      <c r="P44" s="491"/>
      <c r="Q44" s="491"/>
      <c r="R44" s="358"/>
      <c r="T44" s="188" t="s">
        <v>5</v>
      </c>
      <c r="U44" s="189" t="s">
        <v>41</v>
      </c>
      <c r="V44" s="245"/>
      <c r="W44" s="190">
        <f aca="true" t="shared" si="5" ref="W44:W57">V44*K44</f>
        <v>0</v>
      </c>
      <c r="X44" s="190">
        <v>0.0088</v>
      </c>
      <c r="Y44" s="190">
        <f aca="true" t="shared" si="6" ref="Y44:Y57">X44*K44</f>
        <v>0.00132</v>
      </c>
      <c r="Z44" s="190">
        <v>0</v>
      </c>
      <c r="AA44" s="191">
        <f aca="true" t="shared" si="7" ref="AA44:AA57">Z44*K44</f>
        <v>0</v>
      </c>
    </row>
    <row r="45" spans="2:27" s="246" customFormat="1" ht="38.25" customHeight="1">
      <c r="B45" s="180"/>
      <c r="C45" s="181" t="s">
        <v>265</v>
      </c>
      <c r="D45" s="181" t="s">
        <v>131</v>
      </c>
      <c r="E45" s="182" t="s">
        <v>831</v>
      </c>
      <c r="F45" s="489" t="s">
        <v>832</v>
      </c>
      <c r="G45" s="489"/>
      <c r="H45" s="489"/>
      <c r="I45" s="489"/>
      <c r="J45" s="184" t="s">
        <v>392</v>
      </c>
      <c r="K45" s="357">
        <v>7</v>
      </c>
      <c r="L45" s="490">
        <v>0</v>
      </c>
      <c r="M45" s="490"/>
      <c r="N45" s="491">
        <f t="shared" si="4"/>
        <v>0</v>
      </c>
      <c r="O45" s="491"/>
      <c r="P45" s="491"/>
      <c r="Q45" s="491"/>
      <c r="R45" s="358"/>
      <c r="T45" s="188" t="s">
        <v>5</v>
      </c>
      <c r="U45" s="189" t="s">
        <v>41</v>
      </c>
      <c r="V45" s="245"/>
      <c r="W45" s="190">
        <f t="shared" si="5"/>
        <v>0</v>
      </c>
      <c r="X45" s="190">
        <v>0</v>
      </c>
      <c r="Y45" s="190">
        <f t="shared" si="6"/>
        <v>0</v>
      </c>
      <c r="Z45" s="190">
        <v>0</v>
      </c>
      <c r="AA45" s="191">
        <f t="shared" si="7"/>
        <v>0</v>
      </c>
    </row>
    <row r="46" spans="2:27" s="246" customFormat="1" ht="25.5" customHeight="1">
      <c r="B46" s="180"/>
      <c r="C46" s="181" t="s">
        <v>272</v>
      </c>
      <c r="D46" s="181" t="s">
        <v>131</v>
      </c>
      <c r="E46" s="182" t="s">
        <v>833</v>
      </c>
      <c r="F46" s="489" t="s">
        <v>834</v>
      </c>
      <c r="G46" s="489"/>
      <c r="H46" s="489"/>
      <c r="I46" s="489"/>
      <c r="J46" s="184" t="s">
        <v>134</v>
      </c>
      <c r="K46" s="357">
        <v>1</v>
      </c>
      <c r="L46" s="490">
        <v>0</v>
      </c>
      <c r="M46" s="490"/>
      <c r="N46" s="491">
        <f t="shared" si="4"/>
        <v>0</v>
      </c>
      <c r="O46" s="491"/>
      <c r="P46" s="491"/>
      <c r="Q46" s="491"/>
      <c r="R46" s="358"/>
      <c r="T46" s="188" t="s">
        <v>5</v>
      </c>
      <c r="U46" s="189" t="s">
        <v>41</v>
      </c>
      <c r="V46" s="245"/>
      <c r="W46" s="190">
        <f t="shared" si="5"/>
        <v>0</v>
      </c>
      <c r="X46" s="190">
        <v>0</v>
      </c>
      <c r="Y46" s="190">
        <f t="shared" si="6"/>
        <v>0</v>
      </c>
      <c r="Z46" s="190">
        <v>0</v>
      </c>
      <c r="AA46" s="191">
        <f t="shared" si="7"/>
        <v>0</v>
      </c>
    </row>
    <row r="47" spans="2:27" s="246" customFormat="1" ht="16.5" customHeight="1">
      <c r="B47" s="180"/>
      <c r="C47" s="181" t="s">
        <v>278</v>
      </c>
      <c r="D47" s="181" t="s">
        <v>131</v>
      </c>
      <c r="E47" s="182" t="s">
        <v>835</v>
      </c>
      <c r="F47" s="489" t="s">
        <v>836</v>
      </c>
      <c r="G47" s="489"/>
      <c r="H47" s="489"/>
      <c r="I47" s="489"/>
      <c r="J47" s="184" t="s">
        <v>134</v>
      </c>
      <c r="K47" s="357">
        <v>7.6</v>
      </c>
      <c r="L47" s="490">
        <v>0</v>
      </c>
      <c r="M47" s="490"/>
      <c r="N47" s="491">
        <f t="shared" si="4"/>
        <v>0</v>
      </c>
      <c r="O47" s="491"/>
      <c r="P47" s="491"/>
      <c r="Q47" s="491"/>
      <c r="R47" s="358"/>
      <c r="T47" s="188" t="s">
        <v>5</v>
      </c>
      <c r="U47" s="189" t="s">
        <v>41</v>
      </c>
      <c r="V47" s="245"/>
      <c r="W47" s="190">
        <f t="shared" si="5"/>
        <v>0</v>
      </c>
      <c r="X47" s="190">
        <v>2.45329</v>
      </c>
      <c r="Y47" s="190">
        <f t="shared" si="6"/>
        <v>18.645004</v>
      </c>
      <c r="Z47" s="190">
        <v>0</v>
      </c>
      <c r="AA47" s="191">
        <f t="shared" si="7"/>
        <v>0</v>
      </c>
    </row>
    <row r="48" spans="2:27" s="246" customFormat="1" ht="38.25" customHeight="1">
      <c r="B48" s="180"/>
      <c r="C48" s="181" t="s">
        <v>301</v>
      </c>
      <c r="D48" s="181" t="s">
        <v>131</v>
      </c>
      <c r="E48" s="182" t="s">
        <v>837</v>
      </c>
      <c r="F48" s="489" t="s">
        <v>838</v>
      </c>
      <c r="G48" s="489"/>
      <c r="H48" s="489"/>
      <c r="I48" s="489"/>
      <c r="J48" s="184" t="s">
        <v>297</v>
      </c>
      <c r="K48" s="357">
        <v>131</v>
      </c>
      <c r="L48" s="490">
        <v>0</v>
      </c>
      <c r="M48" s="490"/>
      <c r="N48" s="491">
        <f t="shared" si="4"/>
        <v>0</v>
      </c>
      <c r="O48" s="491"/>
      <c r="P48" s="491"/>
      <c r="Q48" s="491"/>
      <c r="R48" s="358"/>
      <c r="T48" s="188" t="s">
        <v>5</v>
      </c>
      <c r="U48" s="189" t="s">
        <v>41</v>
      </c>
      <c r="V48" s="245"/>
      <c r="W48" s="190">
        <f t="shared" si="5"/>
        <v>0</v>
      </c>
      <c r="X48" s="190">
        <v>0</v>
      </c>
      <c r="Y48" s="190">
        <f t="shared" si="6"/>
        <v>0</v>
      </c>
      <c r="Z48" s="190">
        <v>0</v>
      </c>
      <c r="AA48" s="191">
        <f t="shared" si="7"/>
        <v>0</v>
      </c>
    </row>
    <row r="49" spans="2:27" s="246" customFormat="1" ht="38.25" customHeight="1">
      <c r="B49" s="180"/>
      <c r="C49" s="181" t="s">
        <v>317</v>
      </c>
      <c r="D49" s="181" t="s">
        <v>131</v>
      </c>
      <c r="E49" s="182" t="s">
        <v>839</v>
      </c>
      <c r="F49" s="489" t="s">
        <v>840</v>
      </c>
      <c r="G49" s="489"/>
      <c r="H49" s="489"/>
      <c r="I49" s="489"/>
      <c r="J49" s="184" t="s">
        <v>297</v>
      </c>
      <c r="K49" s="357">
        <v>131</v>
      </c>
      <c r="L49" s="490">
        <v>0</v>
      </c>
      <c r="M49" s="490"/>
      <c r="N49" s="491">
        <f>ROUND(L49*K49,2)</f>
        <v>0</v>
      </c>
      <c r="O49" s="491"/>
      <c r="P49" s="491"/>
      <c r="Q49" s="491"/>
      <c r="R49" s="358"/>
      <c r="T49" s="188" t="s">
        <v>5</v>
      </c>
      <c r="U49" s="189" t="s">
        <v>41</v>
      </c>
      <c r="V49" s="245"/>
      <c r="W49" s="190">
        <f t="shared" si="5"/>
        <v>0</v>
      </c>
      <c r="X49" s="190">
        <v>0.15614</v>
      </c>
      <c r="Y49" s="190">
        <f t="shared" si="6"/>
        <v>20.45434</v>
      </c>
      <c r="Z49" s="190">
        <v>0</v>
      </c>
      <c r="AA49" s="191">
        <f t="shared" si="7"/>
        <v>0</v>
      </c>
    </row>
    <row r="50" spans="2:27" s="246" customFormat="1" ht="25.5" customHeight="1">
      <c r="B50" s="180"/>
      <c r="C50" s="181" t="s">
        <v>328</v>
      </c>
      <c r="D50" s="181" t="s">
        <v>131</v>
      </c>
      <c r="E50" s="182" t="s">
        <v>841</v>
      </c>
      <c r="F50" s="489" t="s">
        <v>842</v>
      </c>
      <c r="G50" s="489"/>
      <c r="H50" s="489"/>
      <c r="I50" s="489"/>
      <c r="J50" s="184" t="s">
        <v>297</v>
      </c>
      <c r="K50" s="357">
        <v>131</v>
      </c>
      <c r="L50" s="490">
        <v>0</v>
      </c>
      <c r="M50" s="490"/>
      <c r="N50" s="491">
        <f t="shared" si="4"/>
        <v>0</v>
      </c>
      <c r="O50" s="491"/>
      <c r="P50" s="491"/>
      <c r="Q50" s="491"/>
      <c r="R50" s="358"/>
      <c r="T50" s="188" t="s">
        <v>5</v>
      </c>
      <c r="U50" s="189" t="s">
        <v>41</v>
      </c>
      <c r="V50" s="245"/>
      <c r="W50" s="190">
        <f t="shared" si="5"/>
        <v>0</v>
      </c>
      <c r="X50" s="190">
        <v>0</v>
      </c>
      <c r="Y50" s="190">
        <f t="shared" si="6"/>
        <v>0</v>
      </c>
      <c r="Z50" s="190">
        <v>0</v>
      </c>
      <c r="AA50" s="191">
        <f t="shared" si="7"/>
        <v>0</v>
      </c>
    </row>
    <row r="51" spans="2:27" s="246" customFormat="1" ht="25.5" customHeight="1">
      <c r="B51" s="180"/>
      <c r="C51" s="225" t="s">
        <v>322</v>
      </c>
      <c r="D51" s="225" t="s">
        <v>195</v>
      </c>
      <c r="E51" s="226" t="s">
        <v>843</v>
      </c>
      <c r="F51" s="496" t="s">
        <v>844</v>
      </c>
      <c r="G51" s="496"/>
      <c r="H51" s="496"/>
      <c r="I51" s="496"/>
      <c r="J51" s="228" t="s">
        <v>804</v>
      </c>
      <c r="K51" s="359">
        <v>2.62</v>
      </c>
      <c r="L51" s="497">
        <v>0</v>
      </c>
      <c r="M51" s="497"/>
      <c r="N51" s="498">
        <f t="shared" si="4"/>
        <v>0</v>
      </c>
      <c r="O51" s="491"/>
      <c r="P51" s="491"/>
      <c r="Q51" s="491"/>
      <c r="R51" s="358"/>
      <c r="T51" s="188" t="s">
        <v>5</v>
      </c>
      <c r="U51" s="189" t="s">
        <v>41</v>
      </c>
      <c r="V51" s="245"/>
      <c r="W51" s="190">
        <f t="shared" si="5"/>
        <v>0</v>
      </c>
      <c r="X51" s="190">
        <v>0</v>
      </c>
      <c r="Y51" s="190">
        <f t="shared" si="6"/>
        <v>0</v>
      </c>
      <c r="Z51" s="190">
        <v>0</v>
      </c>
      <c r="AA51" s="191">
        <f t="shared" si="7"/>
        <v>0</v>
      </c>
    </row>
    <row r="52" spans="2:27" s="246" customFormat="1" ht="25.5" customHeight="1">
      <c r="B52" s="180"/>
      <c r="C52" s="181" t="s">
        <v>284</v>
      </c>
      <c r="D52" s="181" t="s">
        <v>131</v>
      </c>
      <c r="E52" s="182" t="s">
        <v>845</v>
      </c>
      <c r="F52" s="489" t="s">
        <v>846</v>
      </c>
      <c r="G52" s="489"/>
      <c r="H52" s="489"/>
      <c r="I52" s="489"/>
      <c r="J52" s="184" t="s">
        <v>297</v>
      </c>
      <c r="K52" s="357">
        <v>155</v>
      </c>
      <c r="L52" s="490">
        <v>0</v>
      </c>
      <c r="M52" s="490"/>
      <c r="N52" s="491">
        <f t="shared" si="4"/>
        <v>0</v>
      </c>
      <c r="O52" s="491"/>
      <c r="P52" s="491"/>
      <c r="Q52" s="491"/>
      <c r="R52" s="358"/>
      <c r="T52" s="188" t="s">
        <v>5</v>
      </c>
      <c r="U52" s="189" t="s">
        <v>41</v>
      </c>
      <c r="V52" s="245"/>
      <c r="W52" s="190">
        <f t="shared" si="5"/>
        <v>0</v>
      </c>
      <c r="X52" s="190">
        <v>0</v>
      </c>
      <c r="Y52" s="190">
        <f t="shared" si="6"/>
        <v>0</v>
      </c>
      <c r="Z52" s="190">
        <v>0</v>
      </c>
      <c r="AA52" s="191">
        <f t="shared" si="7"/>
        <v>0</v>
      </c>
    </row>
    <row r="53" spans="2:27" s="246" customFormat="1" ht="16.5" customHeight="1">
      <c r="B53" s="180"/>
      <c r="C53" s="225" t="s">
        <v>294</v>
      </c>
      <c r="D53" s="225" t="s">
        <v>195</v>
      </c>
      <c r="E53" s="226" t="s">
        <v>847</v>
      </c>
      <c r="F53" s="496" t="s">
        <v>1036</v>
      </c>
      <c r="G53" s="496"/>
      <c r="H53" s="496"/>
      <c r="I53" s="496"/>
      <c r="J53" s="228" t="s">
        <v>753</v>
      </c>
      <c r="K53" s="359">
        <v>7</v>
      </c>
      <c r="L53" s="497">
        <v>0</v>
      </c>
      <c r="M53" s="497"/>
      <c r="N53" s="498">
        <f t="shared" si="4"/>
        <v>0</v>
      </c>
      <c r="O53" s="491"/>
      <c r="P53" s="491"/>
      <c r="Q53" s="491"/>
      <c r="R53" s="358"/>
      <c r="T53" s="188" t="s">
        <v>5</v>
      </c>
      <c r="U53" s="189" t="s">
        <v>41</v>
      </c>
      <c r="V53" s="245"/>
      <c r="W53" s="190">
        <f t="shared" si="5"/>
        <v>0</v>
      </c>
      <c r="X53" s="190">
        <v>0</v>
      </c>
      <c r="Y53" s="190">
        <f t="shared" si="6"/>
        <v>0</v>
      </c>
      <c r="Z53" s="190">
        <v>0</v>
      </c>
      <c r="AA53" s="191">
        <f t="shared" si="7"/>
        <v>0</v>
      </c>
    </row>
    <row r="54" spans="2:27" s="246" customFormat="1" ht="38.25" customHeight="1">
      <c r="B54" s="180"/>
      <c r="C54" s="225" t="s">
        <v>289</v>
      </c>
      <c r="D54" s="225" t="s">
        <v>195</v>
      </c>
      <c r="E54" s="226" t="s">
        <v>848</v>
      </c>
      <c r="F54" s="496" t="s">
        <v>849</v>
      </c>
      <c r="G54" s="496"/>
      <c r="H54" s="496"/>
      <c r="I54" s="496"/>
      <c r="J54" s="228" t="s">
        <v>297</v>
      </c>
      <c r="K54" s="359">
        <v>155</v>
      </c>
      <c r="L54" s="497">
        <v>0</v>
      </c>
      <c r="M54" s="497"/>
      <c r="N54" s="498">
        <f t="shared" si="4"/>
        <v>0</v>
      </c>
      <c r="O54" s="491"/>
      <c r="P54" s="491"/>
      <c r="Q54" s="491"/>
      <c r="R54" s="358"/>
      <c r="T54" s="188" t="s">
        <v>5</v>
      </c>
      <c r="U54" s="189" t="s">
        <v>41</v>
      </c>
      <c r="V54" s="245"/>
      <c r="W54" s="190">
        <f t="shared" si="5"/>
        <v>0</v>
      </c>
      <c r="X54" s="190">
        <v>0.00035</v>
      </c>
      <c r="Y54" s="190">
        <f t="shared" si="6"/>
        <v>0.05425</v>
      </c>
      <c r="Z54" s="190">
        <v>0</v>
      </c>
      <c r="AA54" s="191">
        <f t="shared" si="7"/>
        <v>0</v>
      </c>
    </row>
    <row r="55" spans="2:27" s="246" customFormat="1" ht="25.5" customHeight="1">
      <c r="B55" s="180"/>
      <c r="C55" s="181" t="s">
        <v>349</v>
      </c>
      <c r="D55" s="181" t="s">
        <v>131</v>
      </c>
      <c r="E55" s="182" t="s">
        <v>850</v>
      </c>
      <c r="F55" s="489" t="s">
        <v>851</v>
      </c>
      <c r="G55" s="489"/>
      <c r="H55" s="489"/>
      <c r="I55" s="489"/>
      <c r="J55" s="184" t="s">
        <v>134</v>
      </c>
      <c r="K55" s="357">
        <v>13</v>
      </c>
      <c r="L55" s="490">
        <v>0</v>
      </c>
      <c r="M55" s="490"/>
      <c r="N55" s="491">
        <f t="shared" si="4"/>
        <v>0</v>
      </c>
      <c r="O55" s="491"/>
      <c r="P55" s="491"/>
      <c r="Q55" s="491"/>
      <c r="R55" s="358"/>
      <c r="T55" s="188" t="s">
        <v>5</v>
      </c>
      <c r="U55" s="189" t="s">
        <v>41</v>
      </c>
      <c r="V55" s="245"/>
      <c r="W55" s="190">
        <f t="shared" si="5"/>
        <v>0</v>
      </c>
      <c r="X55" s="190">
        <v>0</v>
      </c>
      <c r="Y55" s="190">
        <f t="shared" si="6"/>
        <v>0</v>
      </c>
      <c r="Z55" s="190">
        <v>0</v>
      </c>
      <c r="AA55" s="191">
        <f t="shared" si="7"/>
        <v>0</v>
      </c>
    </row>
    <row r="56" spans="2:27" s="246" customFormat="1" ht="25.5" customHeight="1">
      <c r="B56" s="180"/>
      <c r="C56" s="181" t="s">
        <v>353</v>
      </c>
      <c r="D56" s="181" t="s">
        <v>131</v>
      </c>
      <c r="E56" s="182" t="s">
        <v>852</v>
      </c>
      <c r="F56" s="489" t="s">
        <v>853</v>
      </c>
      <c r="G56" s="489"/>
      <c r="H56" s="489"/>
      <c r="I56" s="489"/>
      <c r="J56" s="184" t="s">
        <v>134</v>
      </c>
      <c r="K56" s="357">
        <v>13</v>
      </c>
      <c r="L56" s="490">
        <v>0</v>
      </c>
      <c r="M56" s="490"/>
      <c r="N56" s="491">
        <f t="shared" si="4"/>
        <v>0</v>
      </c>
      <c r="O56" s="491"/>
      <c r="P56" s="491"/>
      <c r="Q56" s="491"/>
      <c r="R56" s="358"/>
      <c r="T56" s="188" t="s">
        <v>5</v>
      </c>
      <c r="U56" s="189" t="s">
        <v>41</v>
      </c>
      <c r="V56" s="245"/>
      <c r="W56" s="190">
        <f t="shared" si="5"/>
        <v>0</v>
      </c>
      <c r="X56" s="190">
        <v>0</v>
      </c>
      <c r="Y56" s="190">
        <f t="shared" si="6"/>
        <v>0</v>
      </c>
      <c r="Z56" s="190">
        <v>0</v>
      </c>
      <c r="AA56" s="191">
        <f t="shared" si="7"/>
        <v>0</v>
      </c>
    </row>
    <row r="57" spans="2:27" s="246" customFormat="1" ht="16.5" customHeight="1">
      <c r="B57" s="180"/>
      <c r="C57" s="181" t="s">
        <v>334</v>
      </c>
      <c r="D57" s="181" t="s">
        <v>131</v>
      </c>
      <c r="E57" s="182" t="s">
        <v>854</v>
      </c>
      <c r="F57" s="489" t="s">
        <v>855</v>
      </c>
      <c r="G57" s="489"/>
      <c r="H57" s="489"/>
      <c r="I57" s="489"/>
      <c r="J57" s="184" t="s">
        <v>245</v>
      </c>
      <c r="K57" s="357">
        <v>131</v>
      </c>
      <c r="L57" s="490">
        <v>0</v>
      </c>
      <c r="M57" s="490"/>
      <c r="N57" s="491">
        <f t="shared" si="4"/>
        <v>0</v>
      </c>
      <c r="O57" s="491"/>
      <c r="P57" s="491"/>
      <c r="Q57" s="491"/>
      <c r="R57" s="358"/>
      <c r="T57" s="188" t="s">
        <v>5</v>
      </c>
      <c r="U57" s="189" t="s">
        <v>41</v>
      </c>
      <c r="V57" s="245"/>
      <c r="W57" s="190">
        <f t="shared" si="5"/>
        <v>0</v>
      </c>
      <c r="X57" s="190">
        <v>3E-05</v>
      </c>
      <c r="Y57" s="190">
        <f t="shared" si="6"/>
        <v>0.00393</v>
      </c>
      <c r="Z57" s="190">
        <v>0</v>
      </c>
      <c r="AA57" s="191">
        <f t="shared" si="7"/>
        <v>0</v>
      </c>
    </row>
    <row r="58" spans="2:27" s="11" customFormat="1" ht="37.35" customHeight="1">
      <c r="B58" s="167"/>
      <c r="C58" s="173"/>
      <c r="D58" s="354" t="s">
        <v>856</v>
      </c>
      <c r="E58" s="354"/>
      <c r="F58" s="354"/>
      <c r="G58" s="354"/>
      <c r="H58" s="354"/>
      <c r="I58" s="354"/>
      <c r="J58" s="354"/>
      <c r="K58" s="354"/>
      <c r="L58" s="354"/>
      <c r="M58" s="354"/>
      <c r="N58" s="505">
        <f>N59</f>
        <v>0</v>
      </c>
      <c r="O58" s="506"/>
      <c r="P58" s="506"/>
      <c r="Q58" s="506"/>
      <c r="R58" s="355"/>
      <c r="T58" s="172"/>
      <c r="U58" s="173"/>
      <c r="V58" s="173"/>
      <c r="W58" s="174">
        <f>W59</f>
        <v>0</v>
      </c>
      <c r="X58" s="173"/>
      <c r="Y58" s="174">
        <f>Y59</f>
        <v>0</v>
      </c>
      <c r="Z58" s="173"/>
      <c r="AA58" s="175">
        <f>AA59</f>
        <v>0</v>
      </c>
    </row>
    <row r="59" spans="2:27" s="246" customFormat="1" ht="16.5" customHeight="1">
      <c r="B59" s="180"/>
      <c r="C59" s="181" t="s">
        <v>369</v>
      </c>
      <c r="D59" s="181" t="s">
        <v>131</v>
      </c>
      <c r="E59" s="182" t="s">
        <v>857</v>
      </c>
      <c r="F59" s="489" t="s">
        <v>858</v>
      </c>
      <c r="G59" s="489"/>
      <c r="H59" s="489"/>
      <c r="I59" s="489"/>
      <c r="J59" s="184" t="s">
        <v>859</v>
      </c>
      <c r="K59" s="357">
        <v>3</v>
      </c>
      <c r="L59" s="490">
        <v>0</v>
      </c>
      <c r="M59" s="490"/>
      <c r="N59" s="491">
        <f>ROUND(L59*K59,2)</f>
        <v>0</v>
      </c>
      <c r="O59" s="491"/>
      <c r="P59" s="491"/>
      <c r="Q59" s="491"/>
      <c r="R59" s="358"/>
      <c r="T59" s="188" t="s">
        <v>5</v>
      </c>
      <c r="U59" s="189" t="s">
        <v>41</v>
      </c>
      <c r="V59" s="245"/>
      <c r="W59" s="190">
        <f>V59*K59</f>
        <v>0</v>
      </c>
      <c r="X59" s="190">
        <v>0</v>
      </c>
      <c r="Y59" s="190">
        <f>X59*K59</f>
        <v>0</v>
      </c>
      <c r="Z59" s="190">
        <v>0</v>
      </c>
      <c r="AA59" s="191">
        <f>Z59*K59</f>
        <v>0</v>
      </c>
    </row>
    <row r="60" spans="2:27" s="11" customFormat="1" ht="37.35" customHeight="1">
      <c r="B60" s="167"/>
      <c r="C60" s="173"/>
      <c r="D60" s="354" t="s">
        <v>860</v>
      </c>
      <c r="E60" s="354"/>
      <c r="F60" s="354"/>
      <c r="G60" s="354"/>
      <c r="H60" s="354"/>
      <c r="I60" s="354"/>
      <c r="J60" s="354"/>
      <c r="K60" s="354"/>
      <c r="L60" s="354"/>
      <c r="M60" s="354"/>
      <c r="N60" s="499">
        <f>N61+N64</f>
        <v>0</v>
      </c>
      <c r="O60" s="500"/>
      <c r="P60" s="500"/>
      <c r="Q60" s="500"/>
      <c r="R60" s="355"/>
      <c r="T60" s="172"/>
      <c r="U60" s="173"/>
      <c r="V60" s="173"/>
      <c r="W60" s="174" t="e">
        <f>W61+#REF!+#REF!+W64</f>
        <v>#REF!</v>
      </c>
      <c r="X60" s="173"/>
      <c r="Y60" s="174" t="e">
        <f>Y61+#REF!+#REF!+Y64</f>
        <v>#REF!</v>
      </c>
      <c r="Z60" s="173"/>
      <c r="AA60" s="175" t="e">
        <f>AA61+#REF!+#REF!+AA64</f>
        <v>#REF!</v>
      </c>
    </row>
    <row r="61" spans="2:27" s="11" customFormat="1" ht="19.9" customHeight="1">
      <c r="B61" s="167"/>
      <c r="C61" s="173"/>
      <c r="D61" s="356" t="s">
        <v>861</v>
      </c>
      <c r="E61" s="356"/>
      <c r="F61" s="356"/>
      <c r="G61" s="356"/>
      <c r="H61" s="356"/>
      <c r="I61" s="356"/>
      <c r="J61" s="356"/>
      <c r="K61" s="356"/>
      <c r="L61" s="356"/>
      <c r="M61" s="356"/>
      <c r="N61" s="487">
        <f>SUM(N62:Q63)</f>
        <v>0</v>
      </c>
      <c r="O61" s="488"/>
      <c r="P61" s="488"/>
      <c r="Q61" s="488"/>
      <c r="R61" s="355"/>
      <c r="T61" s="172"/>
      <c r="U61" s="173"/>
      <c r="V61" s="173"/>
      <c r="W61" s="174">
        <f>SUM(W62:W63)</f>
        <v>0</v>
      </c>
      <c r="X61" s="173"/>
      <c r="Y61" s="174">
        <f>SUM(Y62:Y63)</f>
        <v>0</v>
      </c>
      <c r="Z61" s="173"/>
      <c r="AA61" s="175">
        <f>SUM(AA62:AA63)</f>
        <v>0</v>
      </c>
    </row>
    <row r="62" spans="2:27" s="246" customFormat="1" ht="16.5" customHeight="1">
      <c r="B62" s="180"/>
      <c r="C62" s="181" t="s">
        <v>361</v>
      </c>
      <c r="D62" s="181" t="s">
        <v>131</v>
      </c>
      <c r="E62" s="182" t="s">
        <v>862</v>
      </c>
      <c r="F62" s="489" t="s">
        <v>863</v>
      </c>
      <c r="G62" s="489"/>
      <c r="H62" s="489"/>
      <c r="I62" s="489"/>
      <c r="J62" s="184" t="s">
        <v>753</v>
      </c>
      <c r="K62" s="357">
        <v>1</v>
      </c>
      <c r="L62" s="490">
        <v>0</v>
      </c>
      <c r="M62" s="490"/>
      <c r="N62" s="491">
        <f>ROUND(L62*K62,2)</f>
        <v>0</v>
      </c>
      <c r="O62" s="491"/>
      <c r="P62" s="491"/>
      <c r="Q62" s="491"/>
      <c r="R62" s="358"/>
      <c r="T62" s="188" t="s">
        <v>5</v>
      </c>
      <c r="U62" s="189" t="s">
        <v>41</v>
      </c>
      <c r="V62" s="245"/>
      <c r="W62" s="190">
        <f>V62*K62</f>
        <v>0</v>
      </c>
      <c r="X62" s="190">
        <v>0</v>
      </c>
      <c r="Y62" s="190">
        <f>X62*K62</f>
        <v>0</v>
      </c>
      <c r="Z62" s="190">
        <v>0</v>
      </c>
      <c r="AA62" s="191">
        <f>Z62*K62</f>
        <v>0</v>
      </c>
    </row>
    <row r="63" spans="2:27" s="246" customFormat="1" ht="16.5" customHeight="1">
      <c r="B63" s="180"/>
      <c r="C63" s="181" t="s">
        <v>365</v>
      </c>
      <c r="D63" s="181" t="s">
        <v>131</v>
      </c>
      <c r="E63" s="182" t="s">
        <v>864</v>
      </c>
      <c r="F63" s="489" t="s">
        <v>865</v>
      </c>
      <c r="G63" s="489"/>
      <c r="H63" s="489"/>
      <c r="I63" s="489"/>
      <c r="J63" s="184" t="s">
        <v>753</v>
      </c>
      <c r="K63" s="357">
        <v>1</v>
      </c>
      <c r="L63" s="490">
        <v>0</v>
      </c>
      <c r="M63" s="490"/>
      <c r="N63" s="491">
        <f>ROUND(L63*K63,2)</f>
        <v>0</v>
      </c>
      <c r="O63" s="491"/>
      <c r="P63" s="491"/>
      <c r="Q63" s="491"/>
      <c r="R63" s="358"/>
      <c r="T63" s="188" t="s">
        <v>5</v>
      </c>
      <c r="U63" s="189" t="s">
        <v>41</v>
      </c>
      <c r="V63" s="245"/>
      <c r="W63" s="190">
        <f>V63*K63</f>
        <v>0</v>
      </c>
      <c r="X63" s="190">
        <v>0</v>
      </c>
      <c r="Y63" s="190">
        <f>X63*K63</f>
        <v>0</v>
      </c>
      <c r="Z63" s="190">
        <v>0</v>
      </c>
      <c r="AA63" s="191">
        <f>Z63*K63</f>
        <v>0</v>
      </c>
    </row>
    <row r="64" spans="2:27" s="11" customFormat="1" ht="29.85" customHeight="1">
      <c r="B64" s="167"/>
      <c r="C64" s="173"/>
      <c r="D64" s="356" t="s">
        <v>866</v>
      </c>
      <c r="E64" s="356"/>
      <c r="F64" s="356"/>
      <c r="G64" s="356"/>
      <c r="H64" s="356"/>
      <c r="I64" s="356"/>
      <c r="J64" s="356"/>
      <c r="K64" s="356"/>
      <c r="L64" s="356"/>
      <c r="M64" s="356"/>
      <c r="N64" s="503">
        <f>N65</f>
        <v>0</v>
      </c>
      <c r="O64" s="504"/>
      <c r="P64" s="504"/>
      <c r="Q64" s="504"/>
      <c r="R64" s="355"/>
      <c r="T64" s="172"/>
      <c r="U64" s="173"/>
      <c r="V64" s="173"/>
      <c r="W64" s="174">
        <f>W65</f>
        <v>0</v>
      </c>
      <c r="X64" s="173"/>
      <c r="Y64" s="174">
        <f>Y65</f>
        <v>0</v>
      </c>
      <c r="Z64" s="173"/>
      <c r="AA64" s="175">
        <f>AA65</f>
        <v>0</v>
      </c>
    </row>
    <row r="65" spans="2:27" s="246" customFormat="1" ht="16.5" customHeight="1">
      <c r="B65" s="180"/>
      <c r="C65" s="181" t="s">
        <v>399</v>
      </c>
      <c r="D65" s="181" t="s">
        <v>131</v>
      </c>
      <c r="E65" s="182" t="s">
        <v>867</v>
      </c>
      <c r="F65" s="489" t="s">
        <v>868</v>
      </c>
      <c r="G65" s="489"/>
      <c r="H65" s="489"/>
      <c r="I65" s="489"/>
      <c r="J65" s="184" t="s">
        <v>753</v>
      </c>
      <c r="K65" s="357">
        <v>1</v>
      </c>
      <c r="L65" s="490">
        <v>0</v>
      </c>
      <c r="M65" s="490"/>
      <c r="N65" s="491">
        <f>ROUND(L65*K65,2)</f>
        <v>0</v>
      </c>
      <c r="O65" s="491"/>
      <c r="P65" s="491"/>
      <c r="Q65" s="491"/>
      <c r="R65" s="358"/>
      <c r="T65" s="188" t="s">
        <v>5</v>
      </c>
      <c r="U65" s="189" t="s">
        <v>41</v>
      </c>
      <c r="V65" s="245"/>
      <c r="W65" s="190">
        <f>V65*K65</f>
        <v>0</v>
      </c>
      <c r="X65" s="190">
        <v>0</v>
      </c>
      <c r="Y65" s="190">
        <f>X65*K65</f>
        <v>0</v>
      </c>
      <c r="Z65" s="190">
        <v>0</v>
      </c>
      <c r="AA65" s="191">
        <f>Z65*K65</f>
        <v>0</v>
      </c>
    </row>
    <row r="66" spans="2:18" s="246" customFormat="1" ht="6.95" customHeight="1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</sheetData>
  <mergeCells count="150">
    <mergeCell ref="N64:Q64"/>
    <mergeCell ref="F65:I65"/>
    <mergeCell ref="L65:M65"/>
    <mergeCell ref="N65:Q65"/>
    <mergeCell ref="N60:Q60"/>
    <mergeCell ref="N61:Q61"/>
    <mergeCell ref="F62:I62"/>
    <mergeCell ref="L62:M62"/>
    <mergeCell ref="N62:Q62"/>
    <mergeCell ref="F63:I63"/>
    <mergeCell ref="L63:M63"/>
    <mergeCell ref="N63:Q63"/>
    <mergeCell ref="F57:I57"/>
    <mergeCell ref="L57:M57"/>
    <mergeCell ref="N57:Q57"/>
    <mergeCell ref="N58:Q58"/>
    <mergeCell ref="F59:I59"/>
    <mergeCell ref="L59:M59"/>
    <mergeCell ref="N59:Q59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2:I42"/>
    <mergeCell ref="L42:M42"/>
    <mergeCell ref="N42:Q42"/>
    <mergeCell ref="N43:Q43"/>
    <mergeCell ref="F44:I44"/>
    <mergeCell ref="L44:M44"/>
    <mergeCell ref="N44:Q44"/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N16:Q16"/>
    <mergeCell ref="N17:Q17"/>
    <mergeCell ref="F18:I18"/>
    <mergeCell ref="L18:M18"/>
    <mergeCell ref="N18:Q18"/>
    <mergeCell ref="F19:I19"/>
    <mergeCell ref="L19:M19"/>
    <mergeCell ref="N19:Q19"/>
    <mergeCell ref="N12:Q12"/>
    <mergeCell ref="N13:Q13"/>
    <mergeCell ref="N14:Q14"/>
    <mergeCell ref="F15:I15"/>
    <mergeCell ref="L15:M15"/>
    <mergeCell ref="N15:Q15"/>
    <mergeCell ref="C2:Q2"/>
    <mergeCell ref="F4:P4"/>
    <mergeCell ref="M6:P6"/>
    <mergeCell ref="M8:Q8"/>
    <mergeCell ref="M9:Q9"/>
    <mergeCell ref="F11:I11"/>
    <mergeCell ref="L11:M11"/>
    <mergeCell ref="N11:Q11"/>
  </mergeCells>
  <dataValidations count="2" disablePrompts="1">
    <dataValidation type="list" allowBlank="1" showInputMessage="1" showErrorMessage="1" error="Povoleny jsou hodnoty základní, snížená, zákl. přenesená, sníž. přenesená, nulová." sqref="U66">
      <formula1>"základní, snížená, zákl. přenesená, sníž. přenesená, nulová"</formula1>
    </dataValidation>
    <dataValidation type="list" allowBlank="1" showInputMessage="1" showErrorMessage="1" error="Povoleny jsou hodnoty K, M." sqref="D66">
      <formula1>"K, M"</formula1>
    </dataValidation>
  </dataValidations>
  <printOptions/>
  <pageMargins left="0.5833333" right="0.5833333" top="0.5" bottom="0.4666667" header="0" footer="0"/>
  <pageSetup blackAndWhite="1" fitToHeight="0" fitToWidth="1" horizontalDpi="600" verticalDpi="600" orientation="portrait" paperSize="9" scale="90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91"/>
  <sheetViews>
    <sheetView workbookViewId="0" topLeftCell="A72">
      <selection activeCell="G2" sqref="G2"/>
    </sheetView>
  </sheetViews>
  <sheetFormatPr defaultColWidth="10.16015625" defaultRowHeight="13.5" outlineLevelRow="1"/>
  <cols>
    <col min="1" max="1" width="5" style="360" customWidth="1"/>
    <col min="2" max="2" width="16.83203125" style="405" customWidth="1"/>
    <col min="3" max="3" width="44.66015625" style="405" customWidth="1"/>
    <col min="4" max="4" width="5.5" style="360" customWidth="1"/>
    <col min="5" max="5" width="12.5" style="360" customWidth="1"/>
    <col min="6" max="6" width="11.5" style="360" customWidth="1"/>
    <col min="7" max="7" width="14.83203125" style="360" customWidth="1"/>
    <col min="8" max="21" width="10.16015625" style="360" hidden="1" customWidth="1"/>
    <col min="22" max="28" width="10.16015625" style="360" customWidth="1"/>
    <col min="29" max="39" width="10.16015625" style="360" hidden="1" customWidth="1"/>
    <col min="40" max="256" width="10.16015625" style="360" customWidth="1"/>
    <col min="257" max="257" width="5" style="360" customWidth="1"/>
    <col min="258" max="258" width="16.83203125" style="360" customWidth="1"/>
    <col min="259" max="259" width="44.66015625" style="360" customWidth="1"/>
    <col min="260" max="260" width="5.5" style="360" customWidth="1"/>
    <col min="261" max="261" width="12.5" style="360" customWidth="1"/>
    <col min="262" max="262" width="11.5" style="360" customWidth="1"/>
    <col min="263" max="263" width="14.83203125" style="360" customWidth="1"/>
    <col min="264" max="277" width="10.16015625" style="360" hidden="1" customWidth="1"/>
    <col min="278" max="284" width="10.16015625" style="360" customWidth="1"/>
    <col min="285" max="295" width="10.16015625" style="360" hidden="1" customWidth="1"/>
    <col min="296" max="512" width="10.16015625" style="360" customWidth="1"/>
    <col min="513" max="513" width="5" style="360" customWidth="1"/>
    <col min="514" max="514" width="16.83203125" style="360" customWidth="1"/>
    <col min="515" max="515" width="44.66015625" style="360" customWidth="1"/>
    <col min="516" max="516" width="5.5" style="360" customWidth="1"/>
    <col min="517" max="517" width="12.5" style="360" customWidth="1"/>
    <col min="518" max="518" width="11.5" style="360" customWidth="1"/>
    <col min="519" max="519" width="14.83203125" style="360" customWidth="1"/>
    <col min="520" max="533" width="10.16015625" style="360" hidden="1" customWidth="1"/>
    <col min="534" max="540" width="10.16015625" style="360" customWidth="1"/>
    <col min="541" max="551" width="10.16015625" style="360" hidden="1" customWidth="1"/>
    <col min="552" max="768" width="10.16015625" style="360" customWidth="1"/>
    <col min="769" max="769" width="5" style="360" customWidth="1"/>
    <col min="770" max="770" width="16.83203125" style="360" customWidth="1"/>
    <col min="771" max="771" width="44.66015625" style="360" customWidth="1"/>
    <col min="772" max="772" width="5.5" style="360" customWidth="1"/>
    <col min="773" max="773" width="12.5" style="360" customWidth="1"/>
    <col min="774" max="774" width="11.5" style="360" customWidth="1"/>
    <col min="775" max="775" width="14.83203125" style="360" customWidth="1"/>
    <col min="776" max="789" width="10.16015625" style="360" hidden="1" customWidth="1"/>
    <col min="790" max="796" width="10.16015625" style="360" customWidth="1"/>
    <col min="797" max="807" width="10.16015625" style="360" hidden="1" customWidth="1"/>
    <col min="808" max="1024" width="10.16015625" style="360" customWidth="1"/>
    <col min="1025" max="1025" width="5" style="360" customWidth="1"/>
    <col min="1026" max="1026" width="16.83203125" style="360" customWidth="1"/>
    <col min="1027" max="1027" width="44.66015625" style="360" customWidth="1"/>
    <col min="1028" max="1028" width="5.5" style="360" customWidth="1"/>
    <col min="1029" max="1029" width="12.5" style="360" customWidth="1"/>
    <col min="1030" max="1030" width="11.5" style="360" customWidth="1"/>
    <col min="1031" max="1031" width="14.83203125" style="360" customWidth="1"/>
    <col min="1032" max="1045" width="10.16015625" style="360" hidden="1" customWidth="1"/>
    <col min="1046" max="1052" width="10.16015625" style="360" customWidth="1"/>
    <col min="1053" max="1063" width="10.16015625" style="360" hidden="1" customWidth="1"/>
    <col min="1064" max="1280" width="10.16015625" style="360" customWidth="1"/>
    <col min="1281" max="1281" width="5" style="360" customWidth="1"/>
    <col min="1282" max="1282" width="16.83203125" style="360" customWidth="1"/>
    <col min="1283" max="1283" width="44.66015625" style="360" customWidth="1"/>
    <col min="1284" max="1284" width="5.5" style="360" customWidth="1"/>
    <col min="1285" max="1285" width="12.5" style="360" customWidth="1"/>
    <col min="1286" max="1286" width="11.5" style="360" customWidth="1"/>
    <col min="1287" max="1287" width="14.83203125" style="360" customWidth="1"/>
    <col min="1288" max="1301" width="10.16015625" style="360" hidden="1" customWidth="1"/>
    <col min="1302" max="1308" width="10.16015625" style="360" customWidth="1"/>
    <col min="1309" max="1319" width="10.16015625" style="360" hidden="1" customWidth="1"/>
    <col min="1320" max="1536" width="10.16015625" style="360" customWidth="1"/>
    <col min="1537" max="1537" width="5" style="360" customWidth="1"/>
    <col min="1538" max="1538" width="16.83203125" style="360" customWidth="1"/>
    <col min="1539" max="1539" width="44.66015625" style="360" customWidth="1"/>
    <col min="1540" max="1540" width="5.5" style="360" customWidth="1"/>
    <col min="1541" max="1541" width="12.5" style="360" customWidth="1"/>
    <col min="1542" max="1542" width="11.5" style="360" customWidth="1"/>
    <col min="1543" max="1543" width="14.83203125" style="360" customWidth="1"/>
    <col min="1544" max="1557" width="10.16015625" style="360" hidden="1" customWidth="1"/>
    <col min="1558" max="1564" width="10.16015625" style="360" customWidth="1"/>
    <col min="1565" max="1575" width="10.16015625" style="360" hidden="1" customWidth="1"/>
    <col min="1576" max="1792" width="10.16015625" style="360" customWidth="1"/>
    <col min="1793" max="1793" width="5" style="360" customWidth="1"/>
    <col min="1794" max="1794" width="16.83203125" style="360" customWidth="1"/>
    <col min="1795" max="1795" width="44.66015625" style="360" customWidth="1"/>
    <col min="1796" max="1796" width="5.5" style="360" customWidth="1"/>
    <col min="1797" max="1797" width="12.5" style="360" customWidth="1"/>
    <col min="1798" max="1798" width="11.5" style="360" customWidth="1"/>
    <col min="1799" max="1799" width="14.83203125" style="360" customWidth="1"/>
    <col min="1800" max="1813" width="10.16015625" style="360" hidden="1" customWidth="1"/>
    <col min="1814" max="1820" width="10.16015625" style="360" customWidth="1"/>
    <col min="1821" max="1831" width="10.16015625" style="360" hidden="1" customWidth="1"/>
    <col min="1832" max="2048" width="10.16015625" style="360" customWidth="1"/>
    <col min="2049" max="2049" width="5" style="360" customWidth="1"/>
    <col min="2050" max="2050" width="16.83203125" style="360" customWidth="1"/>
    <col min="2051" max="2051" width="44.66015625" style="360" customWidth="1"/>
    <col min="2052" max="2052" width="5.5" style="360" customWidth="1"/>
    <col min="2053" max="2053" width="12.5" style="360" customWidth="1"/>
    <col min="2054" max="2054" width="11.5" style="360" customWidth="1"/>
    <col min="2055" max="2055" width="14.83203125" style="360" customWidth="1"/>
    <col min="2056" max="2069" width="10.16015625" style="360" hidden="1" customWidth="1"/>
    <col min="2070" max="2076" width="10.16015625" style="360" customWidth="1"/>
    <col min="2077" max="2087" width="10.16015625" style="360" hidden="1" customWidth="1"/>
    <col min="2088" max="2304" width="10.16015625" style="360" customWidth="1"/>
    <col min="2305" max="2305" width="5" style="360" customWidth="1"/>
    <col min="2306" max="2306" width="16.83203125" style="360" customWidth="1"/>
    <col min="2307" max="2307" width="44.66015625" style="360" customWidth="1"/>
    <col min="2308" max="2308" width="5.5" style="360" customWidth="1"/>
    <col min="2309" max="2309" width="12.5" style="360" customWidth="1"/>
    <col min="2310" max="2310" width="11.5" style="360" customWidth="1"/>
    <col min="2311" max="2311" width="14.83203125" style="360" customWidth="1"/>
    <col min="2312" max="2325" width="10.16015625" style="360" hidden="1" customWidth="1"/>
    <col min="2326" max="2332" width="10.16015625" style="360" customWidth="1"/>
    <col min="2333" max="2343" width="10.16015625" style="360" hidden="1" customWidth="1"/>
    <col min="2344" max="2560" width="10.16015625" style="360" customWidth="1"/>
    <col min="2561" max="2561" width="5" style="360" customWidth="1"/>
    <col min="2562" max="2562" width="16.83203125" style="360" customWidth="1"/>
    <col min="2563" max="2563" width="44.66015625" style="360" customWidth="1"/>
    <col min="2564" max="2564" width="5.5" style="360" customWidth="1"/>
    <col min="2565" max="2565" width="12.5" style="360" customWidth="1"/>
    <col min="2566" max="2566" width="11.5" style="360" customWidth="1"/>
    <col min="2567" max="2567" width="14.83203125" style="360" customWidth="1"/>
    <col min="2568" max="2581" width="10.16015625" style="360" hidden="1" customWidth="1"/>
    <col min="2582" max="2588" width="10.16015625" style="360" customWidth="1"/>
    <col min="2589" max="2599" width="10.16015625" style="360" hidden="1" customWidth="1"/>
    <col min="2600" max="2816" width="10.16015625" style="360" customWidth="1"/>
    <col min="2817" max="2817" width="5" style="360" customWidth="1"/>
    <col min="2818" max="2818" width="16.83203125" style="360" customWidth="1"/>
    <col min="2819" max="2819" width="44.66015625" style="360" customWidth="1"/>
    <col min="2820" max="2820" width="5.5" style="360" customWidth="1"/>
    <col min="2821" max="2821" width="12.5" style="360" customWidth="1"/>
    <col min="2822" max="2822" width="11.5" style="360" customWidth="1"/>
    <col min="2823" max="2823" width="14.83203125" style="360" customWidth="1"/>
    <col min="2824" max="2837" width="10.16015625" style="360" hidden="1" customWidth="1"/>
    <col min="2838" max="2844" width="10.16015625" style="360" customWidth="1"/>
    <col min="2845" max="2855" width="10.16015625" style="360" hidden="1" customWidth="1"/>
    <col min="2856" max="3072" width="10.16015625" style="360" customWidth="1"/>
    <col min="3073" max="3073" width="5" style="360" customWidth="1"/>
    <col min="3074" max="3074" width="16.83203125" style="360" customWidth="1"/>
    <col min="3075" max="3075" width="44.66015625" style="360" customWidth="1"/>
    <col min="3076" max="3076" width="5.5" style="360" customWidth="1"/>
    <col min="3077" max="3077" width="12.5" style="360" customWidth="1"/>
    <col min="3078" max="3078" width="11.5" style="360" customWidth="1"/>
    <col min="3079" max="3079" width="14.83203125" style="360" customWidth="1"/>
    <col min="3080" max="3093" width="10.16015625" style="360" hidden="1" customWidth="1"/>
    <col min="3094" max="3100" width="10.16015625" style="360" customWidth="1"/>
    <col min="3101" max="3111" width="10.16015625" style="360" hidden="1" customWidth="1"/>
    <col min="3112" max="3328" width="10.16015625" style="360" customWidth="1"/>
    <col min="3329" max="3329" width="5" style="360" customWidth="1"/>
    <col min="3330" max="3330" width="16.83203125" style="360" customWidth="1"/>
    <col min="3331" max="3331" width="44.66015625" style="360" customWidth="1"/>
    <col min="3332" max="3332" width="5.5" style="360" customWidth="1"/>
    <col min="3333" max="3333" width="12.5" style="360" customWidth="1"/>
    <col min="3334" max="3334" width="11.5" style="360" customWidth="1"/>
    <col min="3335" max="3335" width="14.83203125" style="360" customWidth="1"/>
    <col min="3336" max="3349" width="10.16015625" style="360" hidden="1" customWidth="1"/>
    <col min="3350" max="3356" width="10.16015625" style="360" customWidth="1"/>
    <col min="3357" max="3367" width="10.16015625" style="360" hidden="1" customWidth="1"/>
    <col min="3368" max="3584" width="10.16015625" style="360" customWidth="1"/>
    <col min="3585" max="3585" width="5" style="360" customWidth="1"/>
    <col min="3586" max="3586" width="16.83203125" style="360" customWidth="1"/>
    <col min="3587" max="3587" width="44.66015625" style="360" customWidth="1"/>
    <col min="3588" max="3588" width="5.5" style="360" customWidth="1"/>
    <col min="3589" max="3589" width="12.5" style="360" customWidth="1"/>
    <col min="3590" max="3590" width="11.5" style="360" customWidth="1"/>
    <col min="3591" max="3591" width="14.83203125" style="360" customWidth="1"/>
    <col min="3592" max="3605" width="10.16015625" style="360" hidden="1" customWidth="1"/>
    <col min="3606" max="3612" width="10.16015625" style="360" customWidth="1"/>
    <col min="3613" max="3623" width="10.16015625" style="360" hidden="1" customWidth="1"/>
    <col min="3624" max="3840" width="10.16015625" style="360" customWidth="1"/>
    <col min="3841" max="3841" width="5" style="360" customWidth="1"/>
    <col min="3842" max="3842" width="16.83203125" style="360" customWidth="1"/>
    <col min="3843" max="3843" width="44.66015625" style="360" customWidth="1"/>
    <col min="3844" max="3844" width="5.5" style="360" customWidth="1"/>
    <col min="3845" max="3845" width="12.5" style="360" customWidth="1"/>
    <col min="3846" max="3846" width="11.5" style="360" customWidth="1"/>
    <col min="3847" max="3847" width="14.83203125" style="360" customWidth="1"/>
    <col min="3848" max="3861" width="10.16015625" style="360" hidden="1" customWidth="1"/>
    <col min="3862" max="3868" width="10.16015625" style="360" customWidth="1"/>
    <col min="3869" max="3879" width="10.16015625" style="360" hidden="1" customWidth="1"/>
    <col min="3880" max="4096" width="10.16015625" style="360" customWidth="1"/>
    <col min="4097" max="4097" width="5" style="360" customWidth="1"/>
    <col min="4098" max="4098" width="16.83203125" style="360" customWidth="1"/>
    <col min="4099" max="4099" width="44.66015625" style="360" customWidth="1"/>
    <col min="4100" max="4100" width="5.5" style="360" customWidth="1"/>
    <col min="4101" max="4101" width="12.5" style="360" customWidth="1"/>
    <col min="4102" max="4102" width="11.5" style="360" customWidth="1"/>
    <col min="4103" max="4103" width="14.83203125" style="360" customWidth="1"/>
    <col min="4104" max="4117" width="10.16015625" style="360" hidden="1" customWidth="1"/>
    <col min="4118" max="4124" width="10.16015625" style="360" customWidth="1"/>
    <col min="4125" max="4135" width="10.16015625" style="360" hidden="1" customWidth="1"/>
    <col min="4136" max="4352" width="10.16015625" style="360" customWidth="1"/>
    <col min="4353" max="4353" width="5" style="360" customWidth="1"/>
    <col min="4354" max="4354" width="16.83203125" style="360" customWidth="1"/>
    <col min="4355" max="4355" width="44.66015625" style="360" customWidth="1"/>
    <col min="4356" max="4356" width="5.5" style="360" customWidth="1"/>
    <col min="4357" max="4357" width="12.5" style="360" customWidth="1"/>
    <col min="4358" max="4358" width="11.5" style="360" customWidth="1"/>
    <col min="4359" max="4359" width="14.83203125" style="360" customWidth="1"/>
    <col min="4360" max="4373" width="10.16015625" style="360" hidden="1" customWidth="1"/>
    <col min="4374" max="4380" width="10.16015625" style="360" customWidth="1"/>
    <col min="4381" max="4391" width="10.16015625" style="360" hidden="1" customWidth="1"/>
    <col min="4392" max="4608" width="10.16015625" style="360" customWidth="1"/>
    <col min="4609" max="4609" width="5" style="360" customWidth="1"/>
    <col min="4610" max="4610" width="16.83203125" style="360" customWidth="1"/>
    <col min="4611" max="4611" width="44.66015625" style="360" customWidth="1"/>
    <col min="4612" max="4612" width="5.5" style="360" customWidth="1"/>
    <col min="4613" max="4613" width="12.5" style="360" customWidth="1"/>
    <col min="4614" max="4614" width="11.5" style="360" customWidth="1"/>
    <col min="4615" max="4615" width="14.83203125" style="360" customWidth="1"/>
    <col min="4616" max="4629" width="10.16015625" style="360" hidden="1" customWidth="1"/>
    <col min="4630" max="4636" width="10.16015625" style="360" customWidth="1"/>
    <col min="4637" max="4647" width="10.16015625" style="360" hidden="1" customWidth="1"/>
    <col min="4648" max="4864" width="10.16015625" style="360" customWidth="1"/>
    <col min="4865" max="4865" width="5" style="360" customWidth="1"/>
    <col min="4866" max="4866" width="16.83203125" style="360" customWidth="1"/>
    <col min="4867" max="4867" width="44.66015625" style="360" customWidth="1"/>
    <col min="4868" max="4868" width="5.5" style="360" customWidth="1"/>
    <col min="4869" max="4869" width="12.5" style="360" customWidth="1"/>
    <col min="4870" max="4870" width="11.5" style="360" customWidth="1"/>
    <col min="4871" max="4871" width="14.83203125" style="360" customWidth="1"/>
    <col min="4872" max="4885" width="10.16015625" style="360" hidden="1" customWidth="1"/>
    <col min="4886" max="4892" width="10.16015625" style="360" customWidth="1"/>
    <col min="4893" max="4903" width="10.16015625" style="360" hidden="1" customWidth="1"/>
    <col min="4904" max="5120" width="10.16015625" style="360" customWidth="1"/>
    <col min="5121" max="5121" width="5" style="360" customWidth="1"/>
    <col min="5122" max="5122" width="16.83203125" style="360" customWidth="1"/>
    <col min="5123" max="5123" width="44.66015625" style="360" customWidth="1"/>
    <col min="5124" max="5124" width="5.5" style="360" customWidth="1"/>
    <col min="5125" max="5125" width="12.5" style="360" customWidth="1"/>
    <col min="5126" max="5126" width="11.5" style="360" customWidth="1"/>
    <col min="5127" max="5127" width="14.83203125" style="360" customWidth="1"/>
    <col min="5128" max="5141" width="10.16015625" style="360" hidden="1" customWidth="1"/>
    <col min="5142" max="5148" width="10.16015625" style="360" customWidth="1"/>
    <col min="5149" max="5159" width="10.16015625" style="360" hidden="1" customWidth="1"/>
    <col min="5160" max="5376" width="10.16015625" style="360" customWidth="1"/>
    <col min="5377" max="5377" width="5" style="360" customWidth="1"/>
    <col min="5378" max="5378" width="16.83203125" style="360" customWidth="1"/>
    <col min="5379" max="5379" width="44.66015625" style="360" customWidth="1"/>
    <col min="5380" max="5380" width="5.5" style="360" customWidth="1"/>
    <col min="5381" max="5381" width="12.5" style="360" customWidth="1"/>
    <col min="5382" max="5382" width="11.5" style="360" customWidth="1"/>
    <col min="5383" max="5383" width="14.83203125" style="360" customWidth="1"/>
    <col min="5384" max="5397" width="10.16015625" style="360" hidden="1" customWidth="1"/>
    <col min="5398" max="5404" width="10.16015625" style="360" customWidth="1"/>
    <col min="5405" max="5415" width="10.16015625" style="360" hidden="1" customWidth="1"/>
    <col min="5416" max="5632" width="10.16015625" style="360" customWidth="1"/>
    <col min="5633" max="5633" width="5" style="360" customWidth="1"/>
    <col min="5634" max="5634" width="16.83203125" style="360" customWidth="1"/>
    <col min="5635" max="5635" width="44.66015625" style="360" customWidth="1"/>
    <col min="5636" max="5636" width="5.5" style="360" customWidth="1"/>
    <col min="5637" max="5637" width="12.5" style="360" customWidth="1"/>
    <col min="5638" max="5638" width="11.5" style="360" customWidth="1"/>
    <col min="5639" max="5639" width="14.83203125" style="360" customWidth="1"/>
    <col min="5640" max="5653" width="10.16015625" style="360" hidden="1" customWidth="1"/>
    <col min="5654" max="5660" width="10.16015625" style="360" customWidth="1"/>
    <col min="5661" max="5671" width="10.16015625" style="360" hidden="1" customWidth="1"/>
    <col min="5672" max="5888" width="10.16015625" style="360" customWidth="1"/>
    <col min="5889" max="5889" width="5" style="360" customWidth="1"/>
    <col min="5890" max="5890" width="16.83203125" style="360" customWidth="1"/>
    <col min="5891" max="5891" width="44.66015625" style="360" customWidth="1"/>
    <col min="5892" max="5892" width="5.5" style="360" customWidth="1"/>
    <col min="5893" max="5893" width="12.5" style="360" customWidth="1"/>
    <col min="5894" max="5894" width="11.5" style="360" customWidth="1"/>
    <col min="5895" max="5895" width="14.83203125" style="360" customWidth="1"/>
    <col min="5896" max="5909" width="10.16015625" style="360" hidden="1" customWidth="1"/>
    <col min="5910" max="5916" width="10.16015625" style="360" customWidth="1"/>
    <col min="5917" max="5927" width="10.16015625" style="360" hidden="1" customWidth="1"/>
    <col min="5928" max="6144" width="10.16015625" style="360" customWidth="1"/>
    <col min="6145" max="6145" width="5" style="360" customWidth="1"/>
    <col min="6146" max="6146" width="16.83203125" style="360" customWidth="1"/>
    <col min="6147" max="6147" width="44.66015625" style="360" customWidth="1"/>
    <col min="6148" max="6148" width="5.5" style="360" customWidth="1"/>
    <col min="6149" max="6149" width="12.5" style="360" customWidth="1"/>
    <col min="6150" max="6150" width="11.5" style="360" customWidth="1"/>
    <col min="6151" max="6151" width="14.83203125" style="360" customWidth="1"/>
    <col min="6152" max="6165" width="10.16015625" style="360" hidden="1" customWidth="1"/>
    <col min="6166" max="6172" width="10.16015625" style="360" customWidth="1"/>
    <col min="6173" max="6183" width="10.16015625" style="360" hidden="1" customWidth="1"/>
    <col min="6184" max="6400" width="10.16015625" style="360" customWidth="1"/>
    <col min="6401" max="6401" width="5" style="360" customWidth="1"/>
    <col min="6402" max="6402" width="16.83203125" style="360" customWidth="1"/>
    <col min="6403" max="6403" width="44.66015625" style="360" customWidth="1"/>
    <col min="6404" max="6404" width="5.5" style="360" customWidth="1"/>
    <col min="6405" max="6405" width="12.5" style="360" customWidth="1"/>
    <col min="6406" max="6406" width="11.5" style="360" customWidth="1"/>
    <col min="6407" max="6407" width="14.83203125" style="360" customWidth="1"/>
    <col min="6408" max="6421" width="10.16015625" style="360" hidden="1" customWidth="1"/>
    <col min="6422" max="6428" width="10.16015625" style="360" customWidth="1"/>
    <col min="6429" max="6439" width="10.16015625" style="360" hidden="1" customWidth="1"/>
    <col min="6440" max="6656" width="10.16015625" style="360" customWidth="1"/>
    <col min="6657" max="6657" width="5" style="360" customWidth="1"/>
    <col min="6658" max="6658" width="16.83203125" style="360" customWidth="1"/>
    <col min="6659" max="6659" width="44.66015625" style="360" customWidth="1"/>
    <col min="6660" max="6660" width="5.5" style="360" customWidth="1"/>
    <col min="6661" max="6661" width="12.5" style="360" customWidth="1"/>
    <col min="6662" max="6662" width="11.5" style="360" customWidth="1"/>
    <col min="6663" max="6663" width="14.83203125" style="360" customWidth="1"/>
    <col min="6664" max="6677" width="10.16015625" style="360" hidden="1" customWidth="1"/>
    <col min="6678" max="6684" width="10.16015625" style="360" customWidth="1"/>
    <col min="6685" max="6695" width="10.16015625" style="360" hidden="1" customWidth="1"/>
    <col min="6696" max="6912" width="10.16015625" style="360" customWidth="1"/>
    <col min="6913" max="6913" width="5" style="360" customWidth="1"/>
    <col min="6914" max="6914" width="16.83203125" style="360" customWidth="1"/>
    <col min="6915" max="6915" width="44.66015625" style="360" customWidth="1"/>
    <col min="6916" max="6916" width="5.5" style="360" customWidth="1"/>
    <col min="6917" max="6917" width="12.5" style="360" customWidth="1"/>
    <col min="6918" max="6918" width="11.5" style="360" customWidth="1"/>
    <col min="6919" max="6919" width="14.83203125" style="360" customWidth="1"/>
    <col min="6920" max="6933" width="10.16015625" style="360" hidden="1" customWidth="1"/>
    <col min="6934" max="6940" width="10.16015625" style="360" customWidth="1"/>
    <col min="6941" max="6951" width="10.16015625" style="360" hidden="1" customWidth="1"/>
    <col min="6952" max="7168" width="10.16015625" style="360" customWidth="1"/>
    <col min="7169" max="7169" width="5" style="360" customWidth="1"/>
    <col min="7170" max="7170" width="16.83203125" style="360" customWidth="1"/>
    <col min="7171" max="7171" width="44.66015625" style="360" customWidth="1"/>
    <col min="7172" max="7172" width="5.5" style="360" customWidth="1"/>
    <col min="7173" max="7173" width="12.5" style="360" customWidth="1"/>
    <col min="7174" max="7174" width="11.5" style="360" customWidth="1"/>
    <col min="7175" max="7175" width="14.83203125" style="360" customWidth="1"/>
    <col min="7176" max="7189" width="10.16015625" style="360" hidden="1" customWidth="1"/>
    <col min="7190" max="7196" width="10.16015625" style="360" customWidth="1"/>
    <col min="7197" max="7207" width="10.16015625" style="360" hidden="1" customWidth="1"/>
    <col min="7208" max="7424" width="10.16015625" style="360" customWidth="1"/>
    <col min="7425" max="7425" width="5" style="360" customWidth="1"/>
    <col min="7426" max="7426" width="16.83203125" style="360" customWidth="1"/>
    <col min="7427" max="7427" width="44.66015625" style="360" customWidth="1"/>
    <col min="7428" max="7428" width="5.5" style="360" customWidth="1"/>
    <col min="7429" max="7429" width="12.5" style="360" customWidth="1"/>
    <col min="7430" max="7430" width="11.5" style="360" customWidth="1"/>
    <col min="7431" max="7431" width="14.83203125" style="360" customWidth="1"/>
    <col min="7432" max="7445" width="10.16015625" style="360" hidden="1" customWidth="1"/>
    <col min="7446" max="7452" width="10.16015625" style="360" customWidth="1"/>
    <col min="7453" max="7463" width="10.16015625" style="360" hidden="1" customWidth="1"/>
    <col min="7464" max="7680" width="10.16015625" style="360" customWidth="1"/>
    <col min="7681" max="7681" width="5" style="360" customWidth="1"/>
    <col min="7682" max="7682" width="16.83203125" style="360" customWidth="1"/>
    <col min="7683" max="7683" width="44.66015625" style="360" customWidth="1"/>
    <col min="7684" max="7684" width="5.5" style="360" customWidth="1"/>
    <col min="7685" max="7685" width="12.5" style="360" customWidth="1"/>
    <col min="7686" max="7686" width="11.5" style="360" customWidth="1"/>
    <col min="7687" max="7687" width="14.83203125" style="360" customWidth="1"/>
    <col min="7688" max="7701" width="10.16015625" style="360" hidden="1" customWidth="1"/>
    <col min="7702" max="7708" width="10.16015625" style="360" customWidth="1"/>
    <col min="7709" max="7719" width="10.16015625" style="360" hidden="1" customWidth="1"/>
    <col min="7720" max="7936" width="10.16015625" style="360" customWidth="1"/>
    <col min="7937" max="7937" width="5" style="360" customWidth="1"/>
    <col min="7938" max="7938" width="16.83203125" style="360" customWidth="1"/>
    <col min="7939" max="7939" width="44.66015625" style="360" customWidth="1"/>
    <col min="7940" max="7940" width="5.5" style="360" customWidth="1"/>
    <col min="7941" max="7941" width="12.5" style="360" customWidth="1"/>
    <col min="7942" max="7942" width="11.5" style="360" customWidth="1"/>
    <col min="7943" max="7943" width="14.83203125" style="360" customWidth="1"/>
    <col min="7944" max="7957" width="10.16015625" style="360" hidden="1" customWidth="1"/>
    <col min="7958" max="7964" width="10.16015625" style="360" customWidth="1"/>
    <col min="7965" max="7975" width="10.16015625" style="360" hidden="1" customWidth="1"/>
    <col min="7976" max="8192" width="10.16015625" style="360" customWidth="1"/>
    <col min="8193" max="8193" width="5" style="360" customWidth="1"/>
    <col min="8194" max="8194" width="16.83203125" style="360" customWidth="1"/>
    <col min="8195" max="8195" width="44.66015625" style="360" customWidth="1"/>
    <col min="8196" max="8196" width="5.5" style="360" customWidth="1"/>
    <col min="8197" max="8197" width="12.5" style="360" customWidth="1"/>
    <col min="8198" max="8198" width="11.5" style="360" customWidth="1"/>
    <col min="8199" max="8199" width="14.83203125" style="360" customWidth="1"/>
    <col min="8200" max="8213" width="10.16015625" style="360" hidden="1" customWidth="1"/>
    <col min="8214" max="8220" width="10.16015625" style="360" customWidth="1"/>
    <col min="8221" max="8231" width="10.16015625" style="360" hidden="1" customWidth="1"/>
    <col min="8232" max="8448" width="10.16015625" style="360" customWidth="1"/>
    <col min="8449" max="8449" width="5" style="360" customWidth="1"/>
    <col min="8450" max="8450" width="16.83203125" style="360" customWidth="1"/>
    <col min="8451" max="8451" width="44.66015625" style="360" customWidth="1"/>
    <col min="8452" max="8452" width="5.5" style="360" customWidth="1"/>
    <col min="8453" max="8453" width="12.5" style="360" customWidth="1"/>
    <col min="8454" max="8454" width="11.5" style="360" customWidth="1"/>
    <col min="8455" max="8455" width="14.83203125" style="360" customWidth="1"/>
    <col min="8456" max="8469" width="10.16015625" style="360" hidden="1" customWidth="1"/>
    <col min="8470" max="8476" width="10.16015625" style="360" customWidth="1"/>
    <col min="8477" max="8487" width="10.16015625" style="360" hidden="1" customWidth="1"/>
    <col min="8488" max="8704" width="10.16015625" style="360" customWidth="1"/>
    <col min="8705" max="8705" width="5" style="360" customWidth="1"/>
    <col min="8706" max="8706" width="16.83203125" style="360" customWidth="1"/>
    <col min="8707" max="8707" width="44.66015625" style="360" customWidth="1"/>
    <col min="8708" max="8708" width="5.5" style="360" customWidth="1"/>
    <col min="8709" max="8709" width="12.5" style="360" customWidth="1"/>
    <col min="8710" max="8710" width="11.5" style="360" customWidth="1"/>
    <col min="8711" max="8711" width="14.83203125" style="360" customWidth="1"/>
    <col min="8712" max="8725" width="10.16015625" style="360" hidden="1" customWidth="1"/>
    <col min="8726" max="8732" width="10.16015625" style="360" customWidth="1"/>
    <col min="8733" max="8743" width="10.16015625" style="360" hidden="1" customWidth="1"/>
    <col min="8744" max="8960" width="10.16015625" style="360" customWidth="1"/>
    <col min="8961" max="8961" width="5" style="360" customWidth="1"/>
    <col min="8962" max="8962" width="16.83203125" style="360" customWidth="1"/>
    <col min="8963" max="8963" width="44.66015625" style="360" customWidth="1"/>
    <col min="8964" max="8964" width="5.5" style="360" customWidth="1"/>
    <col min="8965" max="8965" width="12.5" style="360" customWidth="1"/>
    <col min="8966" max="8966" width="11.5" style="360" customWidth="1"/>
    <col min="8967" max="8967" width="14.83203125" style="360" customWidth="1"/>
    <col min="8968" max="8981" width="10.16015625" style="360" hidden="1" customWidth="1"/>
    <col min="8982" max="8988" width="10.16015625" style="360" customWidth="1"/>
    <col min="8989" max="8999" width="10.16015625" style="360" hidden="1" customWidth="1"/>
    <col min="9000" max="9216" width="10.16015625" style="360" customWidth="1"/>
    <col min="9217" max="9217" width="5" style="360" customWidth="1"/>
    <col min="9218" max="9218" width="16.83203125" style="360" customWidth="1"/>
    <col min="9219" max="9219" width="44.66015625" style="360" customWidth="1"/>
    <col min="9220" max="9220" width="5.5" style="360" customWidth="1"/>
    <col min="9221" max="9221" width="12.5" style="360" customWidth="1"/>
    <col min="9222" max="9222" width="11.5" style="360" customWidth="1"/>
    <col min="9223" max="9223" width="14.83203125" style="360" customWidth="1"/>
    <col min="9224" max="9237" width="10.16015625" style="360" hidden="1" customWidth="1"/>
    <col min="9238" max="9244" width="10.16015625" style="360" customWidth="1"/>
    <col min="9245" max="9255" width="10.16015625" style="360" hidden="1" customWidth="1"/>
    <col min="9256" max="9472" width="10.16015625" style="360" customWidth="1"/>
    <col min="9473" max="9473" width="5" style="360" customWidth="1"/>
    <col min="9474" max="9474" width="16.83203125" style="360" customWidth="1"/>
    <col min="9475" max="9475" width="44.66015625" style="360" customWidth="1"/>
    <col min="9476" max="9476" width="5.5" style="360" customWidth="1"/>
    <col min="9477" max="9477" width="12.5" style="360" customWidth="1"/>
    <col min="9478" max="9478" width="11.5" style="360" customWidth="1"/>
    <col min="9479" max="9479" width="14.83203125" style="360" customWidth="1"/>
    <col min="9480" max="9493" width="10.16015625" style="360" hidden="1" customWidth="1"/>
    <col min="9494" max="9500" width="10.16015625" style="360" customWidth="1"/>
    <col min="9501" max="9511" width="10.16015625" style="360" hidden="1" customWidth="1"/>
    <col min="9512" max="9728" width="10.16015625" style="360" customWidth="1"/>
    <col min="9729" max="9729" width="5" style="360" customWidth="1"/>
    <col min="9730" max="9730" width="16.83203125" style="360" customWidth="1"/>
    <col min="9731" max="9731" width="44.66015625" style="360" customWidth="1"/>
    <col min="9732" max="9732" width="5.5" style="360" customWidth="1"/>
    <col min="9733" max="9733" width="12.5" style="360" customWidth="1"/>
    <col min="9734" max="9734" width="11.5" style="360" customWidth="1"/>
    <col min="9735" max="9735" width="14.83203125" style="360" customWidth="1"/>
    <col min="9736" max="9749" width="10.16015625" style="360" hidden="1" customWidth="1"/>
    <col min="9750" max="9756" width="10.16015625" style="360" customWidth="1"/>
    <col min="9757" max="9767" width="10.16015625" style="360" hidden="1" customWidth="1"/>
    <col min="9768" max="9984" width="10.16015625" style="360" customWidth="1"/>
    <col min="9985" max="9985" width="5" style="360" customWidth="1"/>
    <col min="9986" max="9986" width="16.83203125" style="360" customWidth="1"/>
    <col min="9987" max="9987" width="44.66015625" style="360" customWidth="1"/>
    <col min="9988" max="9988" width="5.5" style="360" customWidth="1"/>
    <col min="9989" max="9989" width="12.5" style="360" customWidth="1"/>
    <col min="9990" max="9990" width="11.5" style="360" customWidth="1"/>
    <col min="9991" max="9991" width="14.83203125" style="360" customWidth="1"/>
    <col min="9992" max="10005" width="10.16015625" style="360" hidden="1" customWidth="1"/>
    <col min="10006" max="10012" width="10.16015625" style="360" customWidth="1"/>
    <col min="10013" max="10023" width="10.16015625" style="360" hidden="1" customWidth="1"/>
    <col min="10024" max="10240" width="10.16015625" style="360" customWidth="1"/>
    <col min="10241" max="10241" width="5" style="360" customWidth="1"/>
    <col min="10242" max="10242" width="16.83203125" style="360" customWidth="1"/>
    <col min="10243" max="10243" width="44.66015625" style="360" customWidth="1"/>
    <col min="10244" max="10244" width="5.5" style="360" customWidth="1"/>
    <col min="10245" max="10245" width="12.5" style="360" customWidth="1"/>
    <col min="10246" max="10246" width="11.5" style="360" customWidth="1"/>
    <col min="10247" max="10247" width="14.83203125" style="360" customWidth="1"/>
    <col min="10248" max="10261" width="10.16015625" style="360" hidden="1" customWidth="1"/>
    <col min="10262" max="10268" width="10.16015625" style="360" customWidth="1"/>
    <col min="10269" max="10279" width="10.16015625" style="360" hidden="1" customWidth="1"/>
    <col min="10280" max="10496" width="10.16015625" style="360" customWidth="1"/>
    <col min="10497" max="10497" width="5" style="360" customWidth="1"/>
    <col min="10498" max="10498" width="16.83203125" style="360" customWidth="1"/>
    <col min="10499" max="10499" width="44.66015625" style="360" customWidth="1"/>
    <col min="10500" max="10500" width="5.5" style="360" customWidth="1"/>
    <col min="10501" max="10501" width="12.5" style="360" customWidth="1"/>
    <col min="10502" max="10502" width="11.5" style="360" customWidth="1"/>
    <col min="10503" max="10503" width="14.83203125" style="360" customWidth="1"/>
    <col min="10504" max="10517" width="10.16015625" style="360" hidden="1" customWidth="1"/>
    <col min="10518" max="10524" width="10.16015625" style="360" customWidth="1"/>
    <col min="10525" max="10535" width="10.16015625" style="360" hidden="1" customWidth="1"/>
    <col min="10536" max="10752" width="10.16015625" style="360" customWidth="1"/>
    <col min="10753" max="10753" width="5" style="360" customWidth="1"/>
    <col min="10754" max="10754" width="16.83203125" style="360" customWidth="1"/>
    <col min="10755" max="10755" width="44.66015625" style="360" customWidth="1"/>
    <col min="10756" max="10756" width="5.5" style="360" customWidth="1"/>
    <col min="10757" max="10757" width="12.5" style="360" customWidth="1"/>
    <col min="10758" max="10758" width="11.5" style="360" customWidth="1"/>
    <col min="10759" max="10759" width="14.83203125" style="360" customWidth="1"/>
    <col min="10760" max="10773" width="10.16015625" style="360" hidden="1" customWidth="1"/>
    <col min="10774" max="10780" width="10.16015625" style="360" customWidth="1"/>
    <col min="10781" max="10791" width="10.16015625" style="360" hidden="1" customWidth="1"/>
    <col min="10792" max="11008" width="10.16015625" style="360" customWidth="1"/>
    <col min="11009" max="11009" width="5" style="360" customWidth="1"/>
    <col min="11010" max="11010" width="16.83203125" style="360" customWidth="1"/>
    <col min="11011" max="11011" width="44.66015625" style="360" customWidth="1"/>
    <col min="11012" max="11012" width="5.5" style="360" customWidth="1"/>
    <col min="11013" max="11013" width="12.5" style="360" customWidth="1"/>
    <col min="11014" max="11014" width="11.5" style="360" customWidth="1"/>
    <col min="11015" max="11015" width="14.83203125" style="360" customWidth="1"/>
    <col min="11016" max="11029" width="10.16015625" style="360" hidden="1" customWidth="1"/>
    <col min="11030" max="11036" width="10.16015625" style="360" customWidth="1"/>
    <col min="11037" max="11047" width="10.16015625" style="360" hidden="1" customWidth="1"/>
    <col min="11048" max="11264" width="10.16015625" style="360" customWidth="1"/>
    <col min="11265" max="11265" width="5" style="360" customWidth="1"/>
    <col min="11266" max="11266" width="16.83203125" style="360" customWidth="1"/>
    <col min="11267" max="11267" width="44.66015625" style="360" customWidth="1"/>
    <col min="11268" max="11268" width="5.5" style="360" customWidth="1"/>
    <col min="11269" max="11269" width="12.5" style="360" customWidth="1"/>
    <col min="11270" max="11270" width="11.5" style="360" customWidth="1"/>
    <col min="11271" max="11271" width="14.83203125" style="360" customWidth="1"/>
    <col min="11272" max="11285" width="10.16015625" style="360" hidden="1" customWidth="1"/>
    <col min="11286" max="11292" width="10.16015625" style="360" customWidth="1"/>
    <col min="11293" max="11303" width="10.16015625" style="360" hidden="1" customWidth="1"/>
    <col min="11304" max="11520" width="10.16015625" style="360" customWidth="1"/>
    <col min="11521" max="11521" width="5" style="360" customWidth="1"/>
    <col min="11522" max="11522" width="16.83203125" style="360" customWidth="1"/>
    <col min="11523" max="11523" width="44.66015625" style="360" customWidth="1"/>
    <col min="11524" max="11524" width="5.5" style="360" customWidth="1"/>
    <col min="11525" max="11525" width="12.5" style="360" customWidth="1"/>
    <col min="11526" max="11526" width="11.5" style="360" customWidth="1"/>
    <col min="11527" max="11527" width="14.83203125" style="360" customWidth="1"/>
    <col min="11528" max="11541" width="10.16015625" style="360" hidden="1" customWidth="1"/>
    <col min="11542" max="11548" width="10.16015625" style="360" customWidth="1"/>
    <col min="11549" max="11559" width="10.16015625" style="360" hidden="1" customWidth="1"/>
    <col min="11560" max="11776" width="10.16015625" style="360" customWidth="1"/>
    <col min="11777" max="11777" width="5" style="360" customWidth="1"/>
    <col min="11778" max="11778" width="16.83203125" style="360" customWidth="1"/>
    <col min="11779" max="11779" width="44.66015625" style="360" customWidth="1"/>
    <col min="11780" max="11780" width="5.5" style="360" customWidth="1"/>
    <col min="11781" max="11781" width="12.5" style="360" customWidth="1"/>
    <col min="11782" max="11782" width="11.5" style="360" customWidth="1"/>
    <col min="11783" max="11783" width="14.83203125" style="360" customWidth="1"/>
    <col min="11784" max="11797" width="10.16015625" style="360" hidden="1" customWidth="1"/>
    <col min="11798" max="11804" width="10.16015625" style="360" customWidth="1"/>
    <col min="11805" max="11815" width="10.16015625" style="360" hidden="1" customWidth="1"/>
    <col min="11816" max="12032" width="10.16015625" style="360" customWidth="1"/>
    <col min="12033" max="12033" width="5" style="360" customWidth="1"/>
    <col min="12034" max="12034" width="16.83203125" style="360" customWidth="1"/>
    <col min="12035" max="12035" width="44.66015625" style="360" customWidth="1"/>
    <col min="12036" max="12036" width="5.5" style="360" customWidth="1"/>
    <col min="12037" max="12037" width="12.5" style="360" customWidth="1"/>
    <col min="12038" max="12038" width="11.5" style="360" customWidth="1"/>
    <col min="12039" max="12039" width="14.83203125" style="360" customWidth="1"/>
    <col min="12040" max="12053" width="10.16015625" style="360" hidden="1" customWidth="1"/>
    <col min="12054" max="12060" width="10.16015625" style="360" customWidth="1"/>
    <col min="12061" max="12071" width="10.16015625" style="360" hidden="1" customWidth="1"/>
    <col min="12072" max="12288" width="10.16015625" style="360" customWidth="1"/>
    <col min="12289" max="12289" width="5" style="360" customWidth="1"/>
    <col min="12290" max="12290" width="16.83203125" style="360" customWidth="1"/>
    <col min="12291" max="12291" width="44.66015625" style="360" customWidth="1"/>
    <col min="12292" max="12292" width="5.5" style="360" customWidth="1"/>
    <col min="12293" max="12293" width="12.5" style="360" customWidth="1"/>
    <col min="12294" max="12294" width="11.5" style="360" customWidth="1"/>
    <col min="12295" max="12295" width="14.83203125" style="360" customWidth="1"/>
    <col min="12296" max="12309" width="10.16015625" style="360" hidden="1" customWidth="1"/>
    <col min="12310" max="12316" width="10.16015625" style="360" customWidth="1"/>
    <col min="12317" max="12327" width="10.16015625" style="360" hidden="1" customWidth="1"/>
    <col min="12328" max="12544" width="10.16015625" style="360" customWidth="1"/>
    <col min="12545" max="12545" width="5" style="360" customWidth="1"/>
    <col min="12546" max="12546" width="16.83203125" style="360" customWidth="1"/>
    <col min="12547" max="12547" width="44.66015625" style="360" customWidth="1"/>
    <col min="12548" max="12548" width="5.5" style="360" customWidth="1"/>
    <col min="12549" max="12549" width="12.5" style="360" customWidth="1"/>
    <col min="12550" max="12550" width="11.5" style="360" customWidth="1"/>
    <col min="12551" max="12551" width="14.83203125" style="360" customWidth="1"/>
    <col min="12552" max="12565" width="10.16015625" style="360" hidden="1" customWidth="1"/>
    <col min="12566" max="12572" width="10.16015625" style="360" customWidth="1"/>
    <col min="12573" max="12583" width="10.16015625" style="360" hidden="1" customWidth="1"/>
    <col min="12584" max="12800" width="10.16015625" style="360" customWidth="1"/>
    <col min="12801" max="12801" width="5" style="360" customWidth="1"/>
    <col min="12802" max="12802" width="16.83203125" style="360" customWidth="1"/>
    <col min="12803" max="12803" width="44.66015625" style="360" customWidth="1"/>
    <col min="12804" max="12804" width="5.5" style="360" customWidth="1"/>
    <col min="12805" max="12805" width="12.5" style="360" customWidth="1"/>
    <col min="12806" max="12806" width="11.5" style="360" customWidth="1"/>
    <col min="12807" max="12807" width="14.83203125" style="360" customWidth="1"/>
    <col min="12808" max="12821" width="10.16015625" style="360" hidden="1" customWidth="1"/>
    <col min="12822" max="12828" width="10.16015625" style="360" customWidth="1"/>
    <col min="12829" max="12839" width="10.16015625" style="360" hidden="1" customWidth="1"/>
    <col min="12840" max="13056" width="10.16015625" style="360" customWidth="1"/>
    <col min="13057" max="13057" width="5" style="360" customWidth="1"/>
    <col min="13058" max="13058" width="16.83203125" style="360" customWidth="1"/>
    <col min="13059" max="13059" width="44.66015625" style="360" customWidth="1"/>
    <col min="13060" max="13060" width="5.5" style="360" customWidth="1"/>
    <col min="13061" max="13061" width="12.5" style="360" customWidth="1"/>
    <col min="13062" max="13062" width="11.5" style="360" customWidth="1"/>
    <col min="13063" max="13063" width="14.83203125" style="360" customWidth="1"/>
    <col min="13064" max="13077" width="10.16015625" style="360" hidden="1" customWidth="1"/>
    <col min="13078" max="13084" width="10.16015625" style="360" customWidth="1"/>
    <col min="13085" max="13095" width="10.16015625" style="360" hidden="1" customWidth="1"/>
    <col min="13096" max="13312" width="10.16015625" style="360" customWidth="1"/>
    <col min="13313" max="13313" width="5" style="360" customWidth="1"/>
    <col min="13314" max="13314" width="16.83203125" style="360" customWidth="1"/>
    <col min="13315" max="13315" width="44.66015625" style="360" customWidth="1"/>
    <col min="13316" max="13316" width="5.5" style="360" customWidth="1"/>
    <col min="13317" max="13317" width="12.5" style="360" customWidth="1"/>
    <col min="13318" max="13318" width="11.5" style="360" customWidth="1"/>
    <col min="13319" max="13319" width="14.83203125" style="360" customWidth="1"/>
    <col min="13320" max="13333" width="10.16015625" style="360" hidden="1" customWidth="1"/>
    <col min="13334" max="13340" width="10.16015625" style="360" customWidth="1"/>
    <col min="13341" max="13351" width="10.16015625" style="360" hidden="1" customWidth="1"/>
    <col min="13352" max="13568" width="10.16015625" style="360" customWidth="1"/>
    <col min="13569" max="13569" width="5" style="360" customWidth="1"/>
    <col min="13570" max="13570" width="16.83203125" style="360" customWidth="1"/>
    <col min="13571" max="13571" width="44.66015625" style="360" customWidth="1"/>
    <col min="13572" max="13572" width="5.5" style="360" customWidth="1"/>
    <col min="13573" max="13573" width="12.5" style="360" customWidth="1"/>
    <col min="13574" max="13574" width="11.5" style="360" customWidth="1"/>
    <col min="13575" max="13575" width="14.83203125" style="360" customWidth="1"/>
    <col min="13576" max="13589" width="10.16015625" style="360" hidden="1" customWidth="1"/>
    <col min="13590" max="13596" width="10.16015625" style="360" customWidth="1"/>
    <col min="13597" max="13607" width="10.16015625" style="360" hidden="1" customWidth="1"/>
    <col min="13608" max="13824" width="10.16015625" style="360" customWidth="1"/>
    <col min="13825" max="13825" width="5" style="360" customWidth="1"/>
    <col min="13826" max="13826" width="16.83203125" style="360" customWidth="1"/>
    <col min="13827" max="13827" width="44.66015625" style="360" customWidth="1"/>
    <col min="13828" max="13828" width="5.5" style="360" customWidth="1"/>
    <col min="13829" max="13829" width="12.5" style="360" customWidth="1"/>
    <col min="13830" max="13830" width="11.5" style="360" customWidth="1"/>
    <col min="13831" max="13831" width="14.83203125" style="360" customWidth="1"/>
    <col min="13832" max="13845" width="10.16015625" style="360" hidden="1" customWidth="1"/>
    <col min="13846" max="13852" width="10.16015625" style="360" customWidth="1"/>
    <col min="13853" max="13863" width="10.16015625" style="360" hidden="1" customWidth="1"/>
    <col min="13864" max="14080" width="10.16015625" style="360" customWidth="1"/>
    <col min="14081" max="14081" width="5" style="360" customWidth="1"/>
    <col min="14082" max="14082" width="16.83203125" style="360" customWidth="1"/>
    <col min="14083" max="14083" width="44.66015625" style="360" customWidth="1"/>
    <col min="14084" max="14084" width="5.5" style="360" customWidth="1"/>
    <col min="14085" max="14085" width="12.5" style="360" customWidth="1"/>
    <col min="14086" max="14086" width="11.5" style="360" customWidth="1"/>
    <col min="14087" max="14087" width="14.83203125" style="360" customWidth="1"/>
    <col min="14088" max="14101" width="10.16015625" style="360" hidden="1" customWidth="1"/>
    <col min="14102" max="14108" width="10.16015625" style="360" customWidth="1"/>
    <col min="14109" max="14119" width="10.16015625" style="360" hidden="1" customWidth="1"/>
    <col min="14120" max="14336" width="10.16015625" style="360" customWidth="1"/>
    <col min="14337" max="14337" width="5" style="360" customWidth="1"/>
    <col min="14338" max="14338" width="16.83203125" style="360" customWidth="1"/>
    <col min="14339" max="14339" width="44.66015625" style="360" customWidth="1"/>
    <col min="14340" max="14340" width="5.5" style="360" customWidth="1"/>
    <col min="14341" max="14341" width="12.5" style="360" customWidth="1"/>
    <col min="14342" max="14342" width="11.5" style="360" customWidth="1"/>
    <col min="14343" max="14343" width="14.83203125" style="360" customWidth="1"/>
    <col min="14344" max="14357" width="10.16015625" style="360" hidden="1" customWidth="1"/>
    <col min="14358" max="14364" width="10.16015625" style="360" customWidth="1"/>
    <col min="14365" max="14375" width="10.16015625" style="360" hidden="1" customWidth="1"/>
    <col min="14376" max="14592" width="10.16015625" style="360" customWidth="1"/>
    <col min="14593" max="14593" width="5" style="360" customWidth="1"/>
    <col min="14594" max="14594" width="16.83203125" style="360" customWidth="1"/>
    <col min="14595" max="14595" width="44.66015625" style="360" customWidth="1"/>
    <col min="14596" max="14596" width="5.5" style="360" customWidth="1"/>
    <col min="14597" max="14597" width="12.5" style="360" customWidth="1"/>
    <col min="14598" max="14598" width="11.5" style="360" customWidth="1"/>
    <col min="14599" max="14599" width="14.83203125" style="360" customWidth="1"/>
    <col min="14600" max="14613" width="10.16015625" style="360" hidden="1" customWidth="1"/>
    <col min="14614" max="14620" width="10.16015625" style="360" customWidth="1"/>
    <col min="14621" max="14631" width="10.16015625" style="360" hidden="1" customWidth="1"/>
    <col min="14632" max="14848" width="10.16015625" style="360" customWidth="1"/>
    <col min="14849" max="14849" width="5" style="360" customWidth="1"/>
    <col min="14850" max="14850" width="16.83203125" style="360" customWidth="1"/>
    <col min="14851" max="14851" width="44.66015625" style="360" customWidth="1"/>
    <col min="14852" max="14852" width="5.5" style="360" customWidth="1"/>
    <col min="14853" max="14853" width="12.5" style="360" customWidth="1"/>
    <col min="14854" max="14854" width="11.5" style="360" customWidth="1"/>
    <col min="14855" max="14855" width="14.83203125" style="360" customWidth="1"/>
    <col min="14856" max="14869" width="10.16015625" style="360" hidden="1" customWidth="1"/>
    <col min="14870" max="14876" width="10.16015625" style="360" customWidth="1"/>
    <col min="14877" max="14887" width="10.16015625" style="360" hidden="1" customWidth="1"/>
    <col min="14888" max="15104" width="10.16015625" style="360" customWidth="1"/>
    <col min="15105" max="15105" width="5" style="360" customWidth="1"/>
    <col min="15106" max="15106" width="16.83203125" style="360" customWidth="1"/>
    <col min="15107" max="15107" width="44.66015625" style="360" customWidth="1"/>
    <col min="15108" max="15108" width="5.5" style="360" customWidth="1"/>
    <col min="15109" max="15109" width="12.5" style="360" customWidth="1"/>
    <col min="15110" max="15110" width="11.5" style="360" customWidth="1"/>
    <col min="15111" max="15111" width="14.83203125" style="360" customWidth="1"/>
    <col min="15112" max="15125" width="10.16015625" style="360" hidden="1" customWidth="1"/>
    <col min="15126" max="15132" width="10.16015625" style="360" customWidth="1"/>
    <col min="15133" max="15143" width="10.16015625" style="360" hidden="1" customWidth="1"/>
    <col min="15144" max="15360" width="10.16015625" style="360" customWidth="1"/>
    <col min="15361" max="15361" width="5" style="360" customWidth="1"/>
    <col min="15362" max="15362" width="16.83203125" style="360" customWidth="1"/>
    <col min="15363" max="15363" width="44.66015625" style="360" customWidth="1"/>
    <col min="15364" max="15364" width="5.5" style="360" customWidth="1"/>
    <col min="15365" max="15365" width="12.5" style="360" customWidth="1"/>
    <col min="15366" max="15366" width="11.5" style="360" customWidth="1"/>
    <col min="15367" max="15367" width="14.83203125" style="360" customWidth="1"/>
    <col min="15368" max="15381" width="10.16015625" style="360" hidden="1" customWidth="1"/>
    <col min="15382" max="15388" width="10.16015625" style="360" customWidth="1"/>
    <col min="15389" max="15399" width="10.16015625" style="360" hidden="1" customWidth="1"/>
    <col min="15400" max="15616" width="10.16015625" style="360" customWidth="1"/>
    <col min="15617" max="15617" width="5" style="360" customWidth="1"/>
    <col min="15618" max="15618" width="16.83203125" style="360" customWidth="1"/>
    <col min="15619" max="15619" width="44.66015625" style="360" customWidth="1"/>
    <col min="15620" max="15620" width="5.5" style="360" customWidth="1"/>
    <col min="15621" max="15621" width="12.5" style="360" customWidth="1"/>
    <col min="15622" max="15622" width="11.5" style="360" customWidth="1"/>
    <col min="15623" max="15623" width="14.83203125" style="360" customWidth="1"/>
    <col min="15624" max="15637" width="10.16015625" style="360" hidden="1" customWidth="1"/>
    <col min="15638" max="15644" width="10.16015625" style="360" customWidth="1"/>
    <col min="15645" max="15655" width="10.16015625" style="360" hidden="1" customWidth="1"/>
    <col min="15656" max="15872" width="10.16015625" style="360" customWidth="1"/>
    <col min="15873" max="15873" width="5" style="360" customWidth="1"/>
    <col min="15874" max="15874" width="16.83203125" style="360" customWidth="1"/>
    <col min="15875" max="15875" width="44.66015625" style="360" customWidth="1"/>
    <col min="15876" max="15876" width="5.5" style="360" customWidth="1"/>
    <col min="15877" max="15877" width="12.5" style="360" customWidth="1"/>
    <col min="15878" max="15878" width="11.5" style="360" customWidth="1"/>
    <col min="15879" max="15879" width="14.83203125" style="360" customWidth="1"/>
    <col min="15880" max="15893" width="10.16015625" style="360" hidden="1" customWidth="1"/>
    <col min="15894" max="15900" width="10.16015625" style="360" customWidth="1"/>
    <col min="15901" max="15911" width="10.16015625" style="360" hidden="1" customWidth="1"/>
    <col min="15912" max="16128" width="10.16015625" style="360" customWidth="1"/>
    <col min="16129" max="16129" width="5" style="360" customWidth="1"/>
    <col min="16130" max="16130" width="16.83203125" style="360" customWidth="1"/>
    <col min="16131" max="16131" width="44.66015625" style="360" customWidth="1"/>
    <col min="16132" max="16132" width="5.5" style="360" customWidth="1"/>
    <col min="16133" max="16133" width="12.5" style="360" customWidth="1"/>
    <col min="16134" max="16134" width="11.5" style="360" customWidth="1"/>
    <col min="16135" max="16135" width="14.83203125" style="360" customWidth="1"/>
    <col min="16136" max="16149" width="10.16015625" style="360" hidden="1" customWidth="1"/>
    <col min="16150" max="16156" width="10.16015625" style="360" customWidth="1"/>
    <col min="16157" max="16167" width="10.16015625" style="360" hidden="1" customWidth="1"/>
    <col min="16168" max="16384" width="10.16015625" style="360" customWidth="1"/>
  </cols>
  <sheetData>
    <row r="1" spans="1:31" ht="15.75" customHeight="1">
      <c r="A1" s="507" t="s">
        <v>684</v>
      </c>
      <c r="B1" s="507"/>
      <c r="C1" s="507"/>
      <c r="D1" s="507"/>
      <c r="E1" s="507"/>
      <c r="F1" s="507"/>
      <c r="G1" s="507"/>
      <c r="AE1" s="360" t="s">
        <v>685</v>
      </c>
    </row>
    <row r="2" spans="1:31" ht="24.95" customHeight="1">
      <c r="A2" s="361" t="s">
        <v>686</v>
      </c>
      <c r="B2" s="362" t="s">
        <v>869</v>
      </c>
      <c r="C2" s="362" t="s">
        <v>870</v>
      </c>
      <c r="D2" s="363"/>
      <c r="E2" s="363" t="s">
        <v>688</v>
      </c>
      <c r="F2" s="363"/>
      <c r="G2" s="364">
        <f>G8+G27+G45+G51+G53+G56+G58</f>
        <v>0</v>
      </c>
      <c r="AE2" s="360" t="s">
        <v>75</v>
      </c>
    </row>
    <row r="3" spans="1:31" ht="24.95" customHeight="1" hidden="1">
      <c r="A3" s="365" t="s">
        <v>871</v>
      </c>
      <c r="B3" s="366"/>
      <c r="C3" s="508"/>
      <c r="D3" s="509"/>
      <c r="E3" s="509"/>
      <c r="F3" s="509"/>
      <c r="G3" s="510"/>
      <c r="AE3" s="360" t="s">
        <v>872</v>
      </c>
    </row>
    <row r="4" spans="1:31" ht="24.95" customHeight="1" hidden="1">
      <c r="A4" s="365" t="s">
        <v>873</v>
      </c>
      <c r="B4" s="366"/>
      <c r="C4" s="508"/>
      <c r="D4" s="509"/>
      <c r="E4" s="509"/>
      <c r="F4" s="509"/>
      <c r="G4" s="510"/>
      <c r="AE4" s="360" t="s">
        <v>874</v>
      </c>
    </row>
    <row r="5" spans="1:31" ht="13.5" hidden="1">
      <c r="A5" s="367" t="s">
        <v>875</v>
      </c>
      <c r="B5" s="368"/>
      <c r="C5" s="369"/>
      <c r="D5" s="370"/>
      <c r="E5" s="370"/>
      <c r="F5" s="370"/>
      <c r="G5" s="371"/>
      <c r="AE5" s="360" t="s">
        <v>876</v>
      </c>
    </row>
    <row r="7" spans="1:21" ht="38.25">
      <c r="A7" s="372" t="s">
        <v>689</v>
      </c>
      <c r="B7" s="373" t="s">
        <v>690</v>
      </c>
      <c r="C7" s="373" t="s">
        <v>691</v>
      </c>
      <c r="D7" s="372" t="s">
        <v>116</v>
      </c>
      <c r="E7" s="372" t="s">
        <v>692</v>
      </c>
      <c r="F7" s="374" t="s">
        <v>693</v>
      </c>
      <c r="G7" s="375" t="s">
        <v>877</v>
      </c>
      <c r="H7" s="376" t="s">
        <v>694</v>
      </c>
      <c r="I7" s="376" t="s">
        <v>695</v>
      </c>
      <c r="J7" s="376" t="s">
        <v>696</v>
      </c>
      <c r="K7" s="376" t="s">
        <v>697</v>
      </c>
      <c r="L7" s="376" t="s">
        <v>40</v>
      </c>
      <c r="M7" s="376" t="s">
        <v>698</v>
      </c>
      <c r="N7" s="376" t="s">
        <v>699</v>
      </c>
      <c r="O7" s="376" t="s">
        <v>700</v>
      </c>
      <c r="P7" s="376" t="s">
        <v>701</v>
      </c>
      <c r="Q7" s="376" t="s">
        <v>702</v>
      </c>
      <c r="R7" s="376" t="s">
        <v>703</v>
      </c>
      <c r="S7" s="376" t="s">
        <v>704</v>
      </c>
      <c r="T7" s="376" t="s">
        <v>878</v>
      </c>
      <c r="U7" s="377" t="s">
        <v>879</v>
      </c>
    </row>
    <row r="8" spans="1:31" ht="13.5">
      <c r="A8" s="378" t="s">
        <v>705</v>
      </c>
      <c r="B8" s="379" t="s">
        <v>76</v>
      </c>
      <c r="C8" s="380" t="s">
        <v>130</v>
      </c>
      <c r="D8" s="381"/>
      <c r="E8" s="382"/>
      <c r="F8" s="383"/>
      <c r="G8" s="383">
        <f>SUM(G9:G26)</f>
        <v>0</v>
      </c>
      <c r="H8" s="383"/>
      <c r="I8" s="383">
        <f>SUM(I9:I26)</f>
        <v>26736.84</v>
      </c>
      <c r="J8" s="383"/>
      <c r="K8" s="383">
        <f>SUM(K9:K26)</f>
        <v>169199.74000000002</v>
      </c>
      <c r="L8" s="383"/>
      <c r="M8" s="383">
        <f>SUM(M9:M26)</f>
        <v>0</v>
      </c>
      <c r="N8" s="384"/>
      <c r="O8" s="384">
        <f>SUM(O9:O26)</f>
        <v>67.86</v>
      </c>
      <c r="P8" s="384"/>
      <c r="Q8" s="384">
        <f>SUM(Q9:Q26)</f>
        <v>0</v>
      </c>
      <c r="R8" s="384"/>
      <c r="S8" s="384"/>
      <c r="T8" s="378"/>
      <c r="U8" s="384">
        <f>SUM(U9:U26)</f>
        <v>148.01</v>
      </c>
      <c r="AE8" s="360" t="s">
        <v>706</v>
      </c>
    </row>
    <row r="9" spans="1:60" ht="13.5" outlineLevel="1">
      <c r="A9" s="385">
        <v>1</v>
      </c>
      <c r="B9" s="386" t="s">
        <v>880</v>
      </c>
      <c r="C9" s="387" t="s">
        <v>881</v>
      </c>
      <c r="D9" s="388" t="s">
        <v>134</v>
      </c>
      <c r="E9" s="389">
        <v>13.499999999999998</v>
      </c>
      <c r="F9" s="390">
        <v>0</v>
      </c>
      <c r="G9" s="390">
        <f>ROUND(F9*E9,2)</f>
        <v>0</v>
      </c>
      <c r="H9" s="390">
        <v>0</v>
      </c>
      <c r="I9" s="390">
        <f>ROUND(E9*H9,2)</f>
        <v>0</v>
      </c>
      <c r="J9" s="390">
        <v>83.2</v>
      </c>
      <c r="K9" s="390">
        <f>ROUND(E9*J9,2)</f>
        <v>1123.2</v>
      </c>
      <c r="L9" s="390">
        <v>21</v>
      </c>
      <c r="M9" s="390">
        <f>G9*(1+L9/100)</f>
        <v>0</v>
      </c>
      <c r="N9" s="391">
        <v>0</v>
      </c>
      <c r="O9" s="391">
        <f>ROUND(E9*N9,5)</f>
        <v>0</v>
      </c>
      <c r="P9" s="391">
        <v>0</v>
      </c>
      <c r="Q9" s="391">
        <f>ROUND(E9*P9,5)</f>
        <v>0</v>
      </c>
      <c r="R9" s="391"/>
      <c r="S9" s="391"/>
      <c r="T9" s="392">
        <v>0.0952</v>
      </c>
      <c r="U9" s="391">
        <f>ROUND(E9*T9,2)</f>
        <v>1.29</v>
      </c>
      <c r="V9" s="393"/>
      <c r="W9" s="393"/>
      <c r="X9" s="393"/>
      <c r="Y9" s="393"/>
      <c r="Z9" s="393"/>
      <c r="AA9" s="393"/>
      <c r="AB9" s="393"/>
      <c r="AC9" s="393"/>
      <c r="AD9" s="393"/>
      <c r="AE9" s="393" t="s">
        <v>882</v>
      </c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</row>
    <row r="10" spans="1:60" ht="13.5" outlineLevel="1">
      <c r="A10" s="385"/>
      <c r="B10" s="386"/>
      <c r="C10" s="394" t="s">
        <v>883</v>
      </c>
      <c r="D10" s="395"/>
      <c r="E10" s="396">
        <v>13.5</v>
      </c>
      <c r="F10" s="390"/>
      <c r="G10" s="390"/>
      <c r="H10" s="390"/>
      <c r="I10" s="390"/>
      <c r="J10" s="390"/>
      <c r="K10" s="390"/>
      <c r="L10" s="390"/>
      <c r="M10" s="390"/>
      <c r="N10" s="391"/>
      <c r="O10" s="391"/>
      <c r="P10" s="391"/>
      <c r="Q10" s="391"/>
      <c r="R10" s="391"/>
      <c r="S10" s="391"/>
      <c r="T10" s="392"/>
      <c r="U10" s="391"/>
      <c r="V10" s="393"/>
      <c r="W10" s="393"/>
      <c r="X10" s="393"/>
      <c r="Y10" s="393"/>
      <c r="Z10" s="393"/>
      <c r="AA10" s="393"/>
      <c r="AB10" s="393"/>
      <c r="AC10" s="393"/>
      <c r="AD10" s="393"/>
      <c r="AE10" s="393" t="s">
        <v>138</v>
      </c>
      <c r="AF10" s="393">
        <v>0</v>
      </c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</row>
    <row r="11" spans="1:60" ht="13.5" outlineLevel="1">
      <c r="A11" s="385">
        <v>2</v>
      </c>
      <c r="B11" s="386" t="s">
        <v>884</v>
      </c>
      <c r="C11" s="387" t="s">
        <v>885</v>
      </c>
      <c r="D11" s="388" t="s">
        <v>134</v>
      </c>
      <c r="E11" s="389">
        <v>210.60000000000002</v>
      </c>
      <c r="F11" s="390">
        <v>0</v>
      </c>
      <c r="G11" s="390">
        <f>ROUND(F11*E11,2)</f>
        <v>0</v>
      </c>
      <c r="H11" s="390">
        <v>0</v>
      </c>
      <c r="I11" s="390">
        <f>ROUND(E11*H11,2)</f>
        <v>0</v>
      </c>
      <c r="J11" s="390">
        <v>104</v>
      </c>
      <c r="K11" s="390">
        <f>ROUND(E11*J11,2)</f>
        <v>21902.4</v>
      </c>
      <c r="L11" s="390">
        <v>21</v>
      </c>
      <c r="M11" s="390">
        <f>G11*(1+L11/100)</f>
        <v>0</v>
      </c>
      <c r="N11" s="391">
        <v>0</v>
      </c>
      <c r="O11" s="391">
        <f>ROUND(E11*N11,5)</f>
        <v>0</v>
      </c>
      <c r="P11" s="391">
        <v>0</v>
      </c>
      <c r="Q11" s="391">
        <f>ROUND(E11*P11,5)</f>
        <v>0</v>
      </c>
      <c r="R11" s="391"/>
      <c r="S11" s="391"/>
      <c r="T11" s="392">
        <v>0.11</v>
      </c>
      <c r="U11" s="391">
        <f>ROUND(E11*T11,2)</f>
        <v>23.17</v>
      </c>
      <c r="V11" s="393"/>
      <c r="W11" s="393"/>
      <c r="X11" s="393"/>
      <c r="Y11" s="393"/>
      <c r="Z11" s="393"/>
      <c r="AA11" s="393"/>
      <c r="AB11" s="393"/>
      <c r="AC11" s="393"/>
      <c r="AD11" s="393"/>
      <c r="AE11" s="393" t="s">
        <v>882</v>
      </c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</row>
    <row r="12" spans="1:60" ht="13.5" outlineLevel="1">
      <c r="A12" s="385"/>
      <c r="B12" s="386"/>
      <c r="C12" s="394" t="s">
        <v>886</v>
      </c>
      <c r="D12" s="395"/>
      <c r="E12" s="396">
        <v>172.9</v>
      </c>
      <c r="F12" s="390"/>
      <c r="G12" s="390"/>
      <c r="H12" s="390"/>
      <c r="I12" s="390"/>
      <c r="J12" s="390"/>
      <c r="K12" s="390"/>
      <c r="L12" s="390"/>
      <c r="M12" s="390"/>
      <c r="N12" s="391"/>
      <c r="O12" s="391"/>
      <c r="P12" s="391"/>
      <c r="Q12" s="391"/>
      <c r="R12" s="391"/>
      <c r="S12" s="391"/>
      <c r="T12" s="392"/>
      <c r="U12" s="391"/>
      <c r="V12" s="393"/>
      <c r="W12" s="393"/>
      <c r="X12" s="393"/>
      <c r="Y12" s="393"/>
      <c r="Z12" s="393"/>
      <c r="AA12" s="393"/>
      <c r="AB12" s="393"/>
      <c r="AC12" s="393"/>
      <c r="AD12" s="393"/>
      <c r="AE12" s="393" t="s">
        <v>138</v>
      </c>
      <c r="AF12" s="393">
        <v>0</v>
      </c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</row>
    <row r="13" spans="1:60" ht="13.5" outlineLevel="1">
      <c r="A13" s="385"/>
      <c r="B13" s="386"/>
      <c r="C13" s="394" t="s">
        <v>887</v>
      </c>
      <c r="D13" s="395"/>
      <c r="E13" s="396">
        <v>37.7</v>
      </c>
      <c r="F13" s="390"/>
      <c r="G13" s="390"/>
      <c r="H13" s="390"/>
      <c r="I13" s="390"/>
      <c r="J13" s="390"/>
      <c r="K13" s="390"/>
      <c r="L13" s="390"/>
      <c r="M13" s="390"/>
      <c r="N13" s="391"/>
      <c r="O13" s="391"/>
      <c r="P13" s="391"/>
      <c r="Q13" s="391"/>
      <c r="R13" s="391"/>
      <c r="S13" s="391"/>
      <c r="T13" s="392"/>
      <c r="U13" s="391"/>
      <c r="V13" s="393"/>
      <c r="W13" s="393"/>
      <c r="X13" s="393"/>
      <c r="Y13" s="393"/>
      <c r="Z13" s="393"/>
      <c r="AA13" s="393"/>
      <c r="AB13" s="393"/>
      <c r="AC13" s="393"/>
      <c r="AD13" s="393"/>
      <c r="AE13" s="393" t="s">
        <v>138</v>
      </c>
      <c r="AF13" s="393">
        <v>0</v>
      </c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</row>
    <row r="14" spans="1:60" ht="13.5" outlineLevel="1">
      <c r="A14" s="385">
        <v>3</v>
      </c>
      <c r="B14" s="386" t="s">
        <v>888</v>
      </c>
      <c r="C14" s="387" t="s">
        <v>889</v>
      </c>
      <c r="D14" s="388" t="s">
        <v>134</v>
      </c>
      <c r="E14" s="389">
        <v>210.6</v>
      </c>
      <c r="F14" s="390">
        <v>0</v>
      </c>
      <c r="G14" s="390">
        <f>ROUND(F14*E14,2)</f>
        <v>0</v>
      </c>
      <c r="H14" s="390">
        <v>0</v>
      </c>
      <c r="I14" s="390">
        <f>ROUND(E14*H14,2)</f>
        <v>0</v>
      </c>
      <c r="J14" s="390">
        <v>18.7</v>
      </c>
      <c r="K14" s="390">
        <f>ROUND(E14*J14,2)</f>
        <v>3938.22</v>
      </c>
      <c r="L14" s="390">
        <v>21</v>
      </c>
      <c r="M14" s="390">
        <f>G14*(1+L14/100)</f>
        <v>0</v>
      </c>
      <c r="N14" s="391">
        <v>0</v>
      </c>
      <c r="O14" s="391">
        <f>ROUND(E14*N14,5)</f>
        <v>0</v>
      </c>
      <c r="P14" s="391">
        <v>0</v>
      </c>
      <c r="Q14" s="391">
        <f>ROUND(E14*P14,5)</f>
        <v>0</v>
      </c>
      <c r="R14" s="391"/>
      <c r="S14" s="391"/>
      <c r="T14" s="392">
        <v>0.0431</v>
      </c>
      <c r="U14" s="391">
        <f>ROUND(E14*T14,2)</f>
        <v>9.08</v>
      </c>
      <c r="V14" s="393"/>
      <c r="W14" s="393"/>
      <c r="X14" s="393"/>
      <c r="Y14" s="393"/>
      <c r="Z14" s="393"/>
      <c r="AA14" s="393"/>
      <c r="AB14" s="393"/>
      <c r="AC14" s="393"/>
      <c r="AD14" s="393"/>
      <c r="AE14" s="393" t="s">
        <v>882</v>
      </c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</row>
    <row r="15" spans="1:60" ht="13.5" outlineLevel="1">
      <c r="A15" s="385"/>
      <c r="B15" s="386"/>
      <c r="C15" s="394" t="s">
        <v>890</v>
      </c>
      <c r="D15" s="395"/>
      <c r="E15" s="396">
        <v>224.9</v>
      </c>
      <c r="F15" s="390"/>
      <c r="G15" s="390"/>
      <c r="H15" s="390"/>
      <c r="I15" s="390"/>
      <c r="J15" s="390"/>
      <c r="K15" s="390"/>
      <c r="L15" s="390"/>
      <c r="M15" s="390"/>
      <c r="N15" s="391"/>
      <c r="O15" s="391"/>
      <c r="P15" s="391"/>
      <c r="Q15" s="391"/>
      <c r="R15" s="391"/>
      <c r="S15" s="391"/>
      <c r="T15" s="392"/>
      <c r="U15" s="391"/>
      <c r="V15" s="393"/>
      <c r="W15" s="393"/>
      <c r="X15" s="393"/>
      <c r="Y15" s="393"/>
      <c r="Z15" s="393"/>
      <c r="AA15" s="393"/>
      <c r="AB15" s="393"/>
      <c r="AC15" s="393"/>
      <c r="AD15" s="393"/>
      <c r="AE15" s="393" t="s">
        <v>138</v>
      </c>
      <c r="AF15" s="393">
        <v>0</v>
      </c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</row>
    <row r="16" spans="1:60" ht="22.5" outlineLevel="1">
      <c r="A16" s="385">
        <v>4</v>
      </c>
      <c r="B16" s="386" t="s">
        <v>891</v>
      </c>
      <c r="C16" s="387" t="s">
        <v>892</v>
      </c>
      <c r="D16" s="388" t="s">
        <v>134</v>
      </c>
      <c r="E16" s="389">
        <v>210.6</v>
      </c>
      <c r="F16" s="390">
        <v>0</v>
      </c>
      <c r="G16" s="390">
        <f>ROUND(F16*E16,2)</f>
        <v>0</v>
      </c>
      <c r="H16" s="390">
        <v>0</v>
      </c>
      <c r="I16" s="390">
        <f>ROUND(E16*H16,2)</f>
        <v>0</v>
      </c>
      <c r="J16" s="390">
        <v>250</v>
      </c>
      <c r="K16" s="390">
        <f>ROUND(E16*J16,2)</f>
        <v>52650</v>
      </c>
      <c r="L16" s="390">
        <v>21</v>
      </c>
      <c r="M16" s="390">
        <f>G16*(1+L16/100)</f>
        <v>0</v>
      </c>
      <c r="N16" s="391">
        <v>0</v>
      </c>
      <c r="O16" s="391">
        <f>ROUND(E16*N16,5)</f>
        <v>0</v>
      </c>
      <c r="P16" s="391">
        <v>0</v>
      </c>
      <c r="Q16" s="391">
        <f>ROUND(E16*P16,5)</f>
        <v>0</v>
      </c>
      <c r="R16" s="391"/>
      <c r="S16" s="391"/>
      <c r="T16" s="392">
        <v>0.011</v>
      </c>
      <c r="U16" s="391">
        <f>ROUND(E16*T16,2)</f>
        <v>2.32</v>
      </c>
      <c r="V16" s="393"/>
      <c r="W16" s="393"/>
      <c r="X16" s="393"/>
      <c r="Y16" s="393"/>
      <c r="Z16" s="393"/>
      <c r="AA16" s="393"/>
      <c r="AB16" s="393"/>
      <c r="AC16" s="393"/>
      <c r="AD16" s="393"/>
      <c r="AE16" s="393" t="s">
        <v>882</v>
      </c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</row>
    <row r="17" spans="1:60" ht="13.5" outlineLevel="1">
      <c r="A17" s="385">
        <v>5</v>
      </c>
      <c r="B17" s="386" t="s">
        <v>893</v>
      </c>
      <c r="C17" s="387" t="s">
        <v>894</v>
      </c>
      <c r="D17" s="388" t="s">
        <v>134</v>
      </c>
      <c r="E17" s="389">
        <v>210.6</v>
      </c>
      <c r="F17" s="390">
        <v>0</v>
      </c>
      <c r="G17" s="390">
        <f>ROUND(F17*E17,2)</f>
        <v>0</v>
      </c>
      <c r="H17" s="390">
        <v>0</v>
      </c>
      <c r="I17" s="390">
        <f>ROUND(E17*H17,2)</f>
        <v>0</v>
      </c>
      <c r="J17" s="390">
        <v>15.2</v>
      </c>
      <c r="K17" s="390">
        <f>ROUND(E17*J17,2)</f>
        <v>3201.12</v>
      </c>
      <c r="L17" s="390">
        <v>21</v>
      </c>
      <c r="M17" s="390">
        <f>G17*(1+L17/100)</f>
        <v>0</v>
      </c>
      <c r="N17" s="391">
        <v>0</v>
      </c>
      <c r="O17" s="391">
        <f>ROUND(E17*N17,5)</f>
        <v>0</v>
      </c>
      <c r="P17" s="391">
        <v>0</v>
      </c>
      <c r="Q17" s="391">
        <f>ROUND(E17*P17,5)</f>
        <v>0</v>
      </c>
      <c r="R17" s="391"/>
      <c r="S17" s="391"/>
      <c r="T17" s="392">
        <v>0.009</v>
      </c>
      <c r="U17" s="391">
        <f>ROUND(E17*T17,2)</f>
        <v>1.9</v>
      </c>
      <c r="V17" s="393"/>
      <c r="W17" s="393"/>
      <c r="X17" s="393"/>
      <c r="Y17" s="393"/>
      <c r="Z17" s="393"/>
      <c r="AA17" s="393"/>
      <c r="AB17" s="393"/>
      <c r="AC17" s="393"/>
      <c r="AD17" s="393"/>
      <c r="AE17" s="393" t="s">
        <v>882</v>
      </c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</row>
    <row r="18" spans="1:60" ht="13.5" outlineLevel="1">
      <c r="A18" s="385">
        <v>6</v>
      </c>
      <c r="B18" s="386" t="s">
        <v>895</v>
      </c>
      <c r="C18" s="387" t="s">
        <v>896</v>
      </c>
      <c r="D18" s="388" t="s">
        <v>134</v>
      </c>
      <c r="E18" s="389">
        <v>210.6</v>
      </c>
      <c r="F18" s="390">
        <v>0</v>
      </c>
      <c r="G18" s="390">
        <f>ROUND(F18*E18,2)</f>
        <v>0</v>
      </c>
      <c r="H18" s="390">
        <v>0</v>
      </c>
      <c r="I18" s="390">
        <f>ROUND(E18*H18,2)</f>
        <v>0</v>
      </c>
      <c r="J18" s="390">
        <v>260</v>
      </c>
      <c r="K18" s="390">
        <f>ROUND(E18*J18,2)</f>
        <v>54756</v>
      </c>
      <c r="L18" s="390">
        <v>21</v>
      </c>
      <c r="M18" s="390">
        <f>G18*(1+L18/100)</f>
        <v>0</v>
      </c>
      <c r="N18" s="391">
        <v>0</v>
      </c>
      <c r="O18" s="391">
        <f>ROUND(E18*N18,5)</f>
        <v>0</v>
      </c>
      <c r="P18" s="391">
        <v>0</v>
      </c>
      <c r="Q18" s="391">
        <f>ROUND(E18*P18,5)</f>
        <v>0</v>
      </c>
      <c r="R18" s="391"/>
      <c r="S18" s="391"/>
      <c r="T18" s="392">
        <v>0</v>
      </c>
      <c r="U18" s="391">
        <f>ROUND(E18*T18,2)</f>
        <v>0</v>
      </c>
      <c r="V18" s="393"/>
      <c r="W18" s="393"/>
      <c r="X18" s="393"/>
      <c r="Y18" s="393"/>
      <c r="Z18" s="393"/>
      <c r="AA18" s="393"/>
      <c r="AB18" s="393"/>
      <c r="AC18" s="393"/>
      <c r="AD18" s="393"/>
      <c r="AE18" s="393" t="s">
        <v>882</v>
      </c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</row>
    <row r="19" spans="1:60" ht="13.5" outlineLevel="1">
      <c r="A19" s="385">
        <v>7</v>
      </c>
      <c r="B19" s="386" t="s">
        <v>897</v>
      </c>
      <c r="C19" s="387" t="s">
        <v>898</v>
      </c>
      <c r="D19" s="388" t="s">
        <v>134</v>
      </c>
      <c r="E19" s="389">
        <v>37.7</v>
      </c>
      <c r="F19" s="390">
        <v>0</v>
      </c>
      <c r="G19" s="390">
        <f>ROUND(F19*E19,2)</f>
        <v>0</v>
      </c>
      <c r="H19" s="390">
        <v>0</v>
      </c>
      <c r="I19" s="390">
        <f>ROUND(E19*H19,2)</f>
        <v>0</v>
      </c>
      <c r="J19" s="390">
        <v>631</v>
      </c>
      <c r="K19" s="390">
        <f>ROUND(E19*J19,2)</f>
        <v>23788.7</v>
      </c>
      <c r="L19" s="390">
        <v>21</v>
      </c>
      <c r="M19" s="390">
        <f>G19*(1+L19/100)</f>
        <v>0</v>
      </c>
      <c r="N19" s="391">
        <v>0</v>
      </c>
      <c r="O19" s="391">
        <f>ROUND(E19*N19,5)</f>
        <v>0</v>
      </c>
      <c r="P19" s="391">
        <v>0</v>
      </c>
      <c r="Q19" s="391">
        <f>ROUND(E19*P19,5)</f>
        <v>0</v>
      </c>
      <c r="R19" s="391"/>
      <c r="S19" s="391"/>
      <c r="T19" s="392">
        <v>2.195</v>
      </c>
      <c r="U19" s="391">
        <f>ROUND(E19*T19,2)</f>
        <v>82.75</v>
      </c>
      <c r="V19" s="393"/>
      <c r="W19" s="393"/>
      <c r="X19" s="393"/>
      <c r="Y19" s="393"/>
      <c r="Z19" s="393"/>
      <c r="AA19" s="393"/>
      <c r="AB19" s="393"/>
      <c r="AC19" s="393"/>
      <c r="AD19" s="393"/>
      <c r="AE19" s="393" t="s">
        <v>882</v>
      </c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</row>
    <row r="20" spans="1:60" ht="13.5" outlineLevel="1">
      <c r="A20" s="385"/>
      <c r="B20" s="386"/>
      <c r="C20" s="394" t="s">
        <v>887</v>
      </c>
      <c r="D20" s="395"/>
      <c r="E20" s="396">
        <v>37.7</v>
      </c>
      <c r="F20" s="390"/>
      <c r="G20" s="390"/>
      <c r="H20" s="390"/>
      <c r="I20" s="390"/>
      <c r="J20" s="390"/>
      <c r="K20" s="390"/>
      <c r="L20" s="390"/>
      <c r="M20" s="390"/>
      <c r="N20" s="391"/>
      <c r="O20" s="391"/>
      <c r="P20" s="391"/>
      <c r="Q20" s="391"/>
      <c r="R20" s="391"/>
      <c r="S20" s="391"/>
      <c r="T20" s="392"/>
      <c r="U20" s="391"/>
      <c r="V20" s="393"/>
      <c r="W20" s="393"/>
      <c r="X20" s="393"/>
      <c r="Y20" s="393"/>
      <c r="Z20" s="393"/>
      <c r="AA20" s="393"/>
      <c r="AB20" s="393"/>
      <c r="AC20" s="393"/>
      <c r="AD20" s="393"/>
      <c r="AE20" s="393" t="s">
        <v>138</v>
      </c>
      <c r="AF20" s="393">
        <v>0</v>
      </c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</row>
    <row r="21" spans="1:60" ht="13.5" outlineLevel="1">
      <c r="A21" s="385">
        <v>8</v>
      </c>
      <c r="B21" s="386" t="s">
        <v>899</v>
      </c>
      <c r="C21" s="387" t="s">
        <v>900</v>
      </c>
      <c r="D21" s="388" t="s">
        <v>198</v>
      </c>
      <c r="E21" s="389">
        <v>67.86000000000001</v>
      </c>
      <c r="F21" s="390">
        <v>0</v>
      </c>
      <c r="G21" s="390">
        <f>ROUND(F21*E21,2)</f>
        <v>0</v>
      </c>
      <c r="H21" s="390">
        <v>394</v>
      </c>
      <c r="I21" s="390">
        <f>ROUND(E21*H21,2)</f>
        <v>26736.84</v>
      </c>
      <c r="J21" s="390">
        <v>0</v>
      </c>
      <c r="K21" s="390">
        <f>ROUND(E21*J21,2)</f>
        <v>0</v>
      </c>
      <c r="L21" s="390">
        <v>21</v>
      </c>
      <c r="M21" s="390">
        <f>G21*(1+L21/100)</f>
        <v>0</v>
      </c>
      <c r="N21" s="391">
        <v>1</v>
      </c>
      <c r="O21" s="391">
        <f>ROUND(E21*N21,5)</f>
        <v>67.86</v>
      </c>
      <c r="P21" s="391">
        <v>0</v>
      </c>
      <c r="Q21" s="391">
        <f>ROUND(E21*P21,5)</f>
        <v>0</v>
      </c>
      <c r="R21" s="391"/>
      <c r="S21" s="391"/>
      <c r="T21" s="392">
        <v>0</v>
      </c>
      <c r="U21" s="391">
        <f>ROUND(E21*T21,2)</f>
        <v>0</v>
      </c>
      <c r="V21" s="393"/>
      <c r="W21" s="393"/>
      <c r="X21" s="393"/>
      <c r="Y21" s="393"/>
      <c r="Z21" s="393"/>
      <c r="AA21" s="393"/>
      <c r="AB21" s="393"/>
      <c r="AC21" s="393"/>
      <c r="AD21" s="393"/>
      <c r="AE21" s="393" t="s">
        <v>901</v>
      </c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</row>
    <row r="22" spans="1:60" ht="13.5" outlineLevel="1">
      <c r="A22" s="385"/>
      <c r="B22" s="386"/>
      <c r="C22" s="394" t="s">
        <v>902</v>
      </c>
      <c r="D22" s="395"/>
      <c r="E22" s="396">
        <v>67.86</v>
      </c>
      <c r="F22" s="390"/>
      <c r="G22" s="390"/>
      <c r="H22" s="390"/>
      <c r="I22" s="390"/>
      <c r="J22" s="390"/>
      <c r="K22" s="390"/>
      <c r="L22" s="390"/>
      <c r="M22" s="390"/>
      <c r="N22" s="391"/>
      <c r="O22" s="391"/>
      <c r="P22" s="391"/>
      <c r="Q22" s="391"/>
      <c r="R22" s="391"/>
      <c r="S22" s="391"/>
      <c r="T22" s="392"/>
      <c r="U22" s="391"/>
      <c r="V22" s="393"/>
      <c r="W22" s="393"/>
      <c r="X22" s="393"/>
      <c r="Y22" s="393"/>
      <c r="Z22" s="393"/>
      <c r="AA22" s="393"/>
      <c r="AB22" s="393"/>
      <c r="AC22" s="393"/>
      <c r="AD22" s="393"/>
      <c r="AE22" s="393" t="s">
        <v>138</v>
      </c>
      <c r="AF22" s="393">
        <v>0</v>
      </c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</row>
    <row r="23" spans="1:60" ht="13.5" outlineLevel="1">
      <c r="A23" s="385">
        <v>9</v>
      </c>
      <c r="B23" s="386" t="s">
        <v>903</v>
      </c>
      <c r="C23" s="387" t="s">
        <v>904</v>
      </c>
      <c r="D23" s="388" t="s">
        <v>134</v>
      </c>
      <c r="E23" s="389">
        <v>13.5</v>
      </c>
      <c r="F23" s="390">
        <v>0</v>
      </c>
      <c r="G23" s="390">
        <f>ROUND(F23*E23,2)</f>
        <v>0</v>
      </c>
      <c r="H23" s="390">
        <v>0</v>
      </c>
      <c r="I23" s="390">
        <f>ROUND(E23*H23,2)</f>
        <v>0</v>
      </c>
      <c r="J23" s="390">
        <v>195.5</v>
      </c>
      <c r="K23" s="390">
        <f>ROUND(E23*J23,2)</f>
        <v>2639.25</v>
      </c>
      <c r="L23" s="390">
        <v>21</v>
      </c>
      <c r="M23" s="390">
        <f>G23*(1+L23/100)</f>
        <v>0</v>
      </c>
      <c r="N23" s="391">
        <v>0</v>
      </c>
      <c r="O23" s="391">
        <f>ROUND(E23*N23,5)</f>
        <v>0</v>
      </c>
      <c r="P23" s="391">
        <v>0</v>
      </c>
      <c r="Q23" s="391">
        <f>ROUND(E23*P23,5)</f>
        <v>0</v>
      </c>
      <c r="R23" s="391"/>
      <c r="S23" s="391"/>
      <c r="T23" s="392">
        <v>0.652</v>
      </c>
      <c r="U23" s="391">
        <f>ROUND(E23*T23,2)</f>
        <v>8.8</v>
      </c>
      <c r="V23" s="393"/>
      <c r="W23" s="393"/>
      <c r="X23" s="393"/>
      <c r="Y23" s="393"/>
      <c r="Z23" s="393"/>
      <c r="AA23" s="393"/>
      <c r="AB23" s="393"/>
      <c r="AC23" s="393"/>
      <c r="AD23" s="393"/>
      <c r="AE23" s="393" t="s">
        <v>882</v>
      </c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</row>
    <row r="24" spans="1:60" ht="13.5" outlineLevel="1">
      <c r="A24" s="385">
        <v>10</v>
      </c>
      <c r="B24" s="386" t="s">
        <v>905</v>
      </c>
      <c r="C24" s="387" t="s">
        <v>906</v>
      </c>
      <c r="D24" s="388" t="s">
        <v>134</v>
      </c>
      <c r="E24" s="389">
        <v>13.5</v>
      </c>
      <c r="F24" s="390">
        <v>0</v>
      </c>
      <c r="G24" s="390">
        <f>ROUND(F24*E24,2)</f>
        <v>0</v>
      </c>
      <c r="H24" s="390">
        <v>0</v>
      </c>
      <c r="I24" s="390">
        <f>ROUND(E24*H24,2)</f>
        <v>0</v>
      </c>
      <c r="J24" s="390">
        <v>37.1</v>
      </c>
      <c r="K24" s="390">
        <f>ROUND(E24*J24,2)</f>
        <v>500.85</v>
      </c>
      <c r="L24" s="390">
        <v>21</v>
      </c>
      <c r="M24" s="390">
        <f>G24*(1+L24/100)</f>
        <v>0</v>
      </c>
      <c r="N24" s="391">
        <v>0</v>
      </c>
      <c r="O24" s="391">
        <f>ROUND(E24*N24,5)</f>
        <v>0</v>
      </c>
      <c r="P24" s="391">
        <v>0</v>
      </c>
      <c r="Q24" s="391">
        <f>ROUND(E24*P24,5)</f>
        <v>0</v>
      </c>
      <c r="R24" s="391"/>
      <c r="S24" s="391"/>
      <c r="T24" s="392">
        <v>0.074</v>
      </c>
      <c r="U24" s="391">
        <f>ROUND(E24*T24,2)</f>
        <v>1</v>
      </c>
      <c r="V24" s="393"/>
      <c r="W24" s="393"/>
      <c r="X24" s="393"/>
      <c r="Y24" s="393"/>
      <c r="Z24" s="393"/>
      <c r="AA24" s="393"/>
      <c r="AB24" s="393"/>
      <c r="AC24" s="393"/>
      <c r="AD24" s="393"/>
      <c r="AE24" s="393" t="s">
        <v>882</v>
      </c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</row>
    <row r="25" spans="1:60" ht="22.5" outlineLevel="1">
      <c r="A25" s="385">
        <v>11</v>
      </c>
      <c r="B25" s="386" t="s">
        <v>907</v>
      </c>
      <c r="C25" s="387" t="s">
        <v>908</v>
      </c>
      <c r="D25" s="388" t="s">
        <v>245</v>
      </c>
      <c r="E25" s="389">
        <v>100</v>
      </c>
      <c r="F25" s="390">
        <v>0</v>
      </c>
      <c r="G25" s="390">
        <f>ROUND(F25*E25,2)</f>
        <v>0</v>
      </c>
      <c r="H25" s="390">
        <v>0</v>
      </c>
      <c r="I25" s="390">
        <f>ROUND(E25*H25,2)</f>
        <v>0</v>
      </c>
      <c r="J25" s="390">
        <v>47</v>
      </c>
      <c r="K25" s="390">
        <f>ROUND(E25*J25,2)</f>
        <v>4700</v>
      </c>
      <c r="L25" s="390">
        <v>21</v>
      </c>
      <c r="M25" s="390">
        <f>G25*(1+L25/100)</f>
        <v>0</v>
      </c>
      <c r="N25" s="391">
        <v>0</v>
      </c>
      <c r="O25" s="391">
        <f>ROUND(E25*N25,5)</f>
        <v>0</v>
      </c>
      <c r="P25" s="391">
        <v>0</v>
      </c>
      <c r="Q25" s="391">
        <f>ROUND(E25*P25,5)</f>
        <v>0</v>
      </c>
      <c r="R25" s="391"/>
      <c r="S25" s="391"/>
      <c r="T25" s="392">
        <v>0.177</v>
      </c>
      <c r="U25" s="391">
        <f>ROUND(E25*T25,2)</f>
        <v>17.7</v>
      </c>
      <c r="V25" s="393"/>
      <c r="W25" s="393"/>
      <c r="X25" s="393"/>
      <c r="Y25" s="393"/>
      <c r="Z25" s="393"/>
      <c r="AA25" s="393"/>
      <c r="AB25" s="393"/>
      <c r="AC25" s="393"/>
      <c r="AD25" s="393"/>
      <c r="AE25" s="393" t="s">
        <v>882</v>
      </c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</row>
    <row r="26" spans="1:60" ht="13.5" outlineLevel="1">
      <c r="A26" s="385"/>
      <c r="B26" s="386"/>
      <c r="C26" s="394" t="s">
        <v>909</v>
      </c>
      <c r="D26" s="395"/>
      <c r="E26" s="396">
        <v>100</v>
      </c>
      <c r="F26" s="390"/>
      <c r="G26" s="390"/>
      <c r="H26" s="390"/>
      <c r="I26" s="390"/>
      <c r="J26" s="390"/>
      <c r="K26" s="390"/>
      <c r="L26" s="390"/>
      <c r="M26" s="390"/>
      <c r="N26" s="391"/>
      <c r="O26" s="391"/>
      <c r="P26" s="391"/>
      <c r="Q26" s="391"/>
      <c r="R26" s="391"/>
      <c r="S26" s="391"/>
      <c r="T26" s="392"/>
      <c r="U26" s="391"/>
      <c r="V26" s="393"/>
      <c r="W26" s="393"/>
      <c r="X26" s="393"/>
      <c r="Y26" s="393"/>
      <c r="Z26" s="393"/>
      <c r="AA26" s="393"/>
      <c r="AB26" s="393"/>
      <c r="AC26" s="393"/>
      <c r="AD26" s="393"/>
      <c r="AE26" s="393" t="s">
        <v>138</v>
      </c>
      <c r="AF26" s="393">
        <v>0</v>
      </c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</row>
    <row r="27" spans="1:31" ht="13.5">
      <c r="A27" s="397" t="s">
        <v>705</v>
      </c>
      <c r="B27" s="398" t="s">
        <v>78</v>
      </c>
      <c r="C27" s="399" t="s">
        <v>910</v>
      </c>
      <c r="D27" s="400"/>
      <c r="E27" s="401"/>
      <c r="F27" s="402"/>
      <c r="G27" s="402">
        <f>SUM(G28:G44)</f>
        <v>0</v>
      </c>
      <c r="H27" s="402"/>
      <c r="I27" s="402">
        <f>SUM(I28:I44)</f>
        <v>120846.81</v>
      </c>
      <c r="J27" s="402"/>
      <c r="K27" s="402">
        <f>SUM(K28:K44)</f>
        <v>48022.590000000004</v>
      </c>
      <c r="L27" s="402"/>
      <c r="M27" s="402">
        <f>SUM(M28:M44)</f>
        <v>0</v>
      </c>
      <c r="N27" s="403"/>
      <c r="O27" s="403">
        <f>SUM(O28:O44)</f>
        <v>106.08166</v>
      </c>
      <c r="P27" s="403"/>
      <c r="Q27" s="403">
        <f>SUM(Q28:Q44)</f>
        <v>0</v>
      </c>
      <c r="R27" s="403"/>
      <c r="S27" s="403"/>
      <c r="T27" s="404"/>
      <c r="U27" s="403">
        <f>SUM(U28:U44)</f>
        <v>122.56</v>
      </c>
      <c r="AE27" s="360" t="s">
        <v>706</v>
      </c>
    </row>
    <row r="28" spans="1:60" ht="13.5" outlineLevel="1">
      <c r="A28" s="385">
        <v>12</v>
      </c>
      <c r="B28" s="386" t="s">
        <v>911</v>
      </c>
      <c r="C28" s="387" t="s">
        <v>912</v>
      </c>
      <c r="D28" s="388" t="s">
        <v>134</v>
      </c>
      <c r="E28" s="389">
        <v>10.5</v>
      </c>
      <c r="F28" s="390">
        <v>0</v>
      </c>
      <c r="G28" s="390">
        <f>ROUND(F28*E28,2)</f>
        <v>0</v>
      </c>
      <c r="H28" s="390">
        <v>1088.18</v>
      </c>
      <c r="I28" s="390">
        <f>ROUND(E28*H28,2)</f>
        <v>11425.89</v>
      </c>
      <c r="J28" s="390">
        <v>418.81999999999994</v>
      </c>
      <c r="K28" s="390">
        <f>ROUND(E28*J28,2)</f>
        <v>4397.61</v>
      </c>
      <c r="L28" s="390">
        <v>21</v>
      </c>
      <c r="M28" s="390">
        <f>G28*(1+L28/100)</f>
        <v>0</v>
      </c>
      <c r="N28" s="391">
        <v>2.16</v>
      </c>
      <c r="O28" s="391">
        <f>ROUND(E28*N28,5)</f>
        <v>22.68</v>
      </c>
      <c r="P28" s="391">
        <v>0</v>
      </c>
      <c r="Q28" s="391">
        <f>ROUND(E28*P28,5)</f>
        <v>0</v>
      </c>
      <c r="R28" s="391"/>
      <c r="S28" s="391"/>
      <c r="T28" s="392">
        <v>1.085</v>
      </c>
      <c r="U28" s="391">
        <f>ROUND(E28*T28,2)</f>
        <v>11.39</v>
      </c>
      <c r="V28" s="393"/>
      <c r="W28" s="393"/>
      <c r="X28" s="393"/>
      <c r="Y28" s="393"/>
      <c r="Z28" s="393"/>
      <c r="AA28" s="393"/>
      <c r="AB28" s="393"/>
      <c r="AC28" s="393"/>
      <c r="AD28" s="393"/>
      <c r="AE28" s="393" t="s">
        <v>882</v>
      </c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</row>
    <row r="29" spans="1:60" ht="13.5" outlineLevel="1">
      <c r="A29" s="385"/>
      <c r="B29" s="386"/>
      <c r="C29" s="394" t="s">
        <v>913</v>
      </c>
      <c r="D29" s="395"/>
      <c r="E29" s="396">
        <v>10.5</v>
      </c>
      <c r="F29" s="390"/>
      <c r="G29" s="390"/>
      <c r="H29" s="390"/>
      <c r="I29" s="390"/>
      <c r="J29" s="390"/>
      <c r="K29" s="390"/>
      <c r="L29" s="390"/>
      <c r="M29" s="390"/>
      <c r="N29" s="391"/>
      <c r="O29" s="391"/>
      <c r="P29" s="391"/>
      <c r="Q29" s="391"/>
      <c r="R29" s="391"/>
      <c r="S29" s="391"/>
      <c r="T29" s="392"/>
      <c r="U29" s="391"/>
      <c r="V29" s="393"/>
      <c r="W29" s="393"/>
      <c r="X29" s="393"/>
      <c r="Y29" s="393"/>
      <c r="Z29" s="393"/>
      <c r="AA29" s="393"/>
      <c r="AB29" s="393"/>
      <c r="AC29" s="393"/>
      <c r="AD29" s="393"/>
      <c r="AE29" s="393" t="s">
        <v>138</v>
      </c>
      <c r="AF29" s="393">
        <v>0</v>
      </c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</row>
    <row r="30" spans="1:60" ht="22.5" outlineLevel="1">
      <c r="A30" s="385">
        <v>13</v>
      </c>
      <c r="B30" s="386" t="s">
        <v>914</v>
      </c>
      <c r="C30" s="387" t="s">
        <v>915</v>
      </c>
      <c r="D30" s="388" t="s">
        <v>245</v>
      </c>
      <c r="E30" s="389">
        <v>8.964</v>
      </c>
      <c r="F30" s="390">
        <v>0</v>
      </c>
      <c r="G30" s="390">
        <f>ROUND(F30*E30,2)</f>
        <v>0</v>
      </c>
      <c r="H30" s="390">
        <v>358.24</v>
      </c>
      <c r="I30" s="390">
        <f>ROUND(E30*H30,2)</f>
        <v>3211.26</v>
      </c>
      <c r="J30" s="390">
        <v>157.76</v>
      </c>
      <c r="K30" s="390">
        <f>ROUND(E30*J30,2)</f>
        <v>1414.16</v>
      </c>
      <c r="L30" s="390">
        <v>21</v>
      </c>
      <c r="M30" s="390">
        <f>G30*(1+L30/100)</f>
        <v>0</v>
      </c>
      <c r="N30" s="391">
        <v>0.0364</v>
      </c>
      <c r="O30" s="391">
        <f>ROUND(E30*N30,5)</f>
        <v>0.32629</v>
      </c>
      <c r="P30" s="391">
        <v>0</v>
      </c>
      <c r="Q30" s="391">
        <f>ROUND(E30*P30,5)</f>
        <v>0</v>
      </c>
      <c r="R30" s="391"/>
      <c r="S30" s="391"/>
      <c r="T30" s="392">
        <v>0.527</v>
      </c>
      <c r="U30" s="391">
        <f>ROUND(E30*T30,2)</f>
        <v>4.72</v>
      </c>
      <c r="V30" s="393"/>
      <c r="W30" s="393"/>
      <c r="X30" s="393"/>
      <c r="Y30" s="393"/>
      <c r="Z30" s="393"/>
      <c r="AA30" s="393"/>
      <c r="AB30" s="393"/>
      <c r="AC30" s="393"/>
      <c r="AD30" s="393"/>
      <c r="AE30" s="393" t="s">
        <v>882</v>
      </c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</row>
    <row r="31" spans="1:60" ht="13.5" outlineLevel="1">
      <c r="A31" s="385"/>
      <c r="B31" s="386"/>
      <c r="C31" s="394" t="s">
        <v>916</v>
      </c>
      <c r="D31" s="395"/>
      <c r="E31" s="396">
        <v>8.964</v>
      </c>
      <c r="F31" s="390"/>
      <c r="G31" s="390"/>
      <c r="H31" s="390"/>
      <c r="I31" s="390"/>
      <c r="J31" s="390"/>
      <c r="K31" s="390"/>
      <c r="L31" s="390"/>
      <c r="M31" s="390"/>
      <c r="N31" s="391"/>
      <c r="O31" s="391"/>
      <c r="P31" s="391"/>
      <c r="Q31" s="391"/>
      <c r="R31" s="391"/>
      <c r="S31" s="391"/>
      <c r="T31" s="392"/>
      <c r="U31" s="391"/>
      <c r="V31" s="393"/>
      <c r="W31" s="393"/>
      <c r="X31" s="393"/>
      <c r="Y31" s="393"/>
      <c r="Z31" s="393"/>
      <c r="AA31" s="393"/>
      <c r="AB31" s="393"/>
      <c r="AC31" s="393"/>
      <c r="AD31" s="393"/>
      <c r="AE31" s="393" t="s">
        <v>138</v>
      </c>
      <c r="AF31" s="393">
        <v>0</v>
      </c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</row>
    <row r="32" spans="1:60" ht="13.5" outlineLevel="1">
      <c r="A32" s="385">
        <v>14</v>
      </c>
      <c r="B32" s="386" t="s">
        <v>917</v>
      </c>
      <c r="C32" s="387" t="s">
        <v>918</v>
      </c>
      <c r="D32" s="388" t="s">
        <v>245</v>
      </c>
      <c r="E32" s="389">
        <v>8.964</v>
      </c>
      <c r="F32" s="390">
        <v>0</v>
      </c>
      <c r="G32" s="390">
        <f>ROUND(F32*E32,2)</f>
        <v>0</v>
      </c>
      <c r="H32" s="390">
        <v>0</v>
      </c>
      <c r="I32" s="390">
        <f>ROUND(E32*H32,2)</f>
        <v>0</v>
      </c>
      <c r="J32" s="390">
        <v>94.9</v>
      </c>
      <c r="K32" s="390">
        <f>ROUND(E32*J32,2)</f>
        <v>850.68</v>
      </c>
      <c r="L32" s="390">
        <v>21</v>
      </c>
      <c r="M32" s="390">
        <f>G32*(1+L32/100)</f>
        <v>0</v>
      </c>
      <c r="N32" s="391">
        <v>0</v>
      </c>
      <c r="O32" s="391">
        <f>ROUND(E32*N32,5)</f>
        <v>0</v>
      </c>
      <c r="P32" s="391">
        <v>0</v>
      </c>
      <c r="Q32" s="391">
        <f>ROUND(E32*P32,5)</f>
        <v>0</v>
      </c>
      <c r="R32" s="391"/>
      <c r="S32" s="391"/>
      <c r="T32" s="392">
        <v>0.32</v>
      </c>
      <c r="U32" s="391">
        <f>ROUND(E32*T32,2)</f>
        <v>2.87</v>
      </c>
      <c r="V32" s="393"/>
      <c r="W32" s="393"/>
      <c r="X32" s="393"/>
      <c r="Y32" s="393"/>
      <c r="Z32" s="393"/>
      <c r="AA32" s="393"/>
      <c r="AB32" s="393"/>
      <c r="AC32" s="393"/>
      <c r="AD32" s="393"/>
      <c r="AE32" s="393" t="s">
        <v>882</v>
      </c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</row>
    <row r="33" spans="1:60" ht="13.5" outlineLevel="1">
      <c r="A33" s="385">
        <v>15</v>
      </c>
      <c r="B33" s="386" t="s">
        <v>919</v>
      </c>
      <c r="C33" s="387" t="s">
        <v>920</v>
      </c>
      <c r="D33" s="388" t="s">
        <v>134</v>
      </c>
      <c r="E33" s="389">
        <v>13.631</v>
      </c>
      <c r="F33" s="390">
        <v>0</v>
      </c>
      <c r="G33" s="390">
        <f>ROUND(F33*E33,2)</f>
        <v>0</v>
      </c>
      <c r="H33" s="390">
        <v>2209.52</v>
      </c>
      <c r="I33" s="390">
        <f>ROUND(E33*H33,2)</f>
        <v>30117.97</v>
      </c>
      <c r="J33" s="390">
        <v>235.48000000000002</v>
      </c>
      <c r="K33" s="390">
        <f>ROUND(E33*J33,2)</f>
        <v>3209.83</v>
      </c>
      <c r="L33" s="390">
        <v>21</v>
      </c>
      <c r="M33" s="390">
        <f>G33*(1+L33/100)</f>
        <v>0</v>
      </c>
      <c r="N33" s="391">
        <v>2.525</v>
      </c>
      <c r="O33" s="391">
        <f>ROUND(E33*N33,5)</f>
        <v>34.41828</v>
      </c>
      <c r="P33" s="391">
        <v>0</v>
      </c>
      <c r="Q33" s="391">
        <f>ROUND(E33*P33,5)</f>
        <v>0</v>
      </c>
      <c r="R33" s="391"/>
      <c r="S33" s="391"/>
      <c r="T33" s="392">
        <v>0.48</v>
      </c>
      <c r="U33" s="391">
        <f>ROUND(E33*T33,2)</f>
        <v>6.54</v>
      </c>
      <c r="V33" s="393"/>
      <c r="W33" s="393"/>
      <c r="X33" s="393"/>
      <c r="Y33" s="393"/>
      <c r="Z33" s="393"/>
      <c r="AA33" s="393"/>
      <c r="AB33" s="393"/>
      <c r="AC33" s="393"/>
      <c r="AD33" s="393"/>
      <c r="AE33" s="393" t="s">
        <v>882</v>
      </c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</row>
    <row r="34" spans="1:60" ht="13.5" outlineLevel="1">
      <c r="A34" s="385"/>
      <c r="B34" s="386"/>
      <c r="C34" s="394" t="s">
        <v>921</v>
      </c>
      <c r="D34" s="395"/>
      <c r="E34" s="396">
        <v>13.631</v>
      </c>
      <c r="F34" s="390"/>
      <c r="G34" s="390"/>
      <c r="H34" s="390"/>
      <c r="I34" s="390"/>
      <c r="J34" s="390"/>
      <c r="K34" s="390"/>
      <c r="L34" s="390"/>
      <c r="M34" s="390"/>
      <c r="N34" s="391"/>
      <c r="O34" s="391"/>
      <c r="P34" s="391"/>
      <c r="Q34" s="391"/>
      <c r="R34" s="391"/>
      <c r="S34" s="391"/>
      <c r="T34" s="392"/>
      <c r="U34" s="391"/>
      <c r="V34" s="393"/>
      <c r="W34" s="393"/>
      <c r="X34" s="393"/>
      <c r="Y34" s="393"/>
      <c r="Z34" s="393"/>
      <c r="AA34" s="393"/>
      <c r="AB34" s="393"/>
      <c r="AC34" s="393"/>
      <c r="AD34" s="393"/>
      <c r="AE34" s="393" t="s">
        <v>138</v>
      </c>
      <c r="AF34" s="393">
        <v>0</v>
      </c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</row>
    <row r="35" spans="1:60" ht="22.5" outlineLevel="1">
      <c r="A35" s="385">
        <v>16</v>
      </c>
      <c r="B35" s="386" t="s">
        <v>922</v>
      </c>
      <c r="C35" s="387" t="s">
        <v>923</v>
      </c>
      <c r="D35" s="388" t="s">
        <v>198</v>
      </c>
      <c r="E35" s="389">
        <v>0.29048656</v>
      </c>
      <c r="F35" s="390">
        <v>0</v>
      </c>
      <c r="G35" s="390">
        <f>ROUND(F35*E35,2)</f>
        <v>0</v>
      </c>
      <c r="H35" s="390">
        <v>20690.01</v>
      </c>
      <c r="I35" s="390">
        <f>ROUND(E35*H35,2)</f>
        <v>6010.17</v>
      </c>
      <c r="J35" s="390">
        <v>5409.990000000002</v>
      </c>
      <c r="K35" s="390">
        <f>ROUND(E35*J35,2)</f>
        <v>1571.53</v>
      </c>
      <c r="L35" s="390">
        <v>21</v>
      </c>
      <c r="M35" s="390">
        <f>G35*(1+L35/100)</f>
        <v>0</v>
      </c>
      <c r="N35" s="391">
        <v>1.04548</v>
      </c>
      <c r="O35" s="391">
        <f>ROUND(E35*N35,5)</f>
        <v>0.3037</v>
      </c>
      <c r="P35" s="391">
        <v>0</v>
      </c>
      <c r="Q35" s="391">
        <f>ROUND(E35*P35,5)</f>
        <v>0</v>
      </c>
      <c r="R35" s="391"/>
      <c r="S35" s="391"/>
      <c r="T35" s="392">
        <v>15.231</v>
      </c>
      <c r="U35" s="391">
        <f>ROUND(E35*T35,2)</f>
        <v>4.42</v>
      </c>
      <c r="V35" s="393"/>
      <c r="W35" s="393"/>
      <c r="X35" s="393"/>
      <c r="Y35" s="393"/>
      <c r="Z35" s="393"/>
      <c r="AA35" s="393"/>
      <c r="AB35" s="393"/>
      <c r="AC35" s="393"/>
      <c r="AD35" s="393"/>
      <c r="AE35" s="393" t="s">
        <v>882</v>
      </c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</row>
    <row r="36" spans="1:60" ht="13.5" outlineLevel="1">
      <c r="A36" s="385"/>
      <c r="B36" s="386"/>
      <c r="C36" s="394" t="s">
        <v>924</v>
      </c>
      <c r="D36" s="395"/>
      <c r="E36" s="396">
        <v>0.24208656</v>
      </c>
      <c r="F36" s="390"/>
      <c r="G36" s="390"/>
      <c r="H36" s="390"/>
      <c r="I36" s="390"/>
      <c r="J36" s="390"/>
      <c r="K36" s="390"/>
      <c r="L36" s="390"/>
      <c r="M36" s="390"/>
      <c r="N36" s="391"/>
      <c r="O36" s="391"/>
      <c r="P36" s="391"/>
      <c r="Q36" s="391"/>
      <c r="R36" s="391"/>
      <c r="S36" s="391"/>
      <c r="T36" s="392"/>
      <c r="U36" s="391"/>
      <c r="V36" s="393"/>
      <c r="W36" s="393"/>
      <c r="X36" s="393"/>
      <c r="Y36" s="393"/>
      <c r="Z36" s="393"/>
      <c r="AA36" s="393"/>
      <c r="AB36" s="393"/>
      <c r="AC36" s="393"/>
      <c r="AD36" s="393"/>
      <c r="AE36" s="393" t="s">
        <v>138</v>
      </c>
      <c r="AF36" s="393">
        <v>0</v>
      </c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</row>
    <row r="37" spans="1:60" ht="13.5" outlineLevel="1">
      <c r="A37" s="385"/>
      <c r="B37" s="386"/>
      <c r="C37" s="394" t="s">
        <v>925</v>
      </c>
      <c r="D37" s="395"/>
      <c r="E37" s="396">
        <v>0.0484</v>
      </c>
      <c r="F37" s="390"/>
      <c r="G37" s="390"/>
      <c r="H37" s="390"/>
      <c r="I37" s="390"/>
      <c r="J37" s="390"/>
      <c r="K37" s="390"/>
      <c r="L37" s="390"/>
      <c r="M37" s="390"/>
      <c r="N37" s="391"/>
      <c r="O37" s="391"/>
      <c r="P37" s="391"/>
      <c r="Q37" s="391"/>
      <c r="R37" s="391"/>
      <c r="S37" s="391"/>
      <c r="T37" s="392"/>
      <c r="U37" s="391"/>
      <c r="V37" s="393"/>
      <c r="W37" s="393"/>
      <c r="X37" s="393"/>
      <c r="Y37" s="393"/>
      <c r="Z37" s="393"/>
      <c r="AA37" s="393"/>
      <c r="AB37" s="393"/>
      <c r="AC37" s="393"/>
      <c r="AD37" s="393"/>
      <c r="AE37" s="393" t="s">
        <v>138</v>
      </c>
      <c r="AF37" s="393">
        <v>0</v>
      </c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</row>
    <row r="38" spans="1:60" ht="22.5" outlineLevel="1">
      <c r="A38" s="385">
        <v>17</v>
      </c>
      <c r="B38" s="386" t="s">
        <v>926</v>
      </c>
      <c r="C38" s="387" t="s">
        <v>927</v>
      </c>
      <c r="D38" s="388" t="s">
        <v>245</v>
      </c>
      <c r="E38" s="389">
        <v>64.53</v>
      </c>
      <c r="F38" s="390">
        <v>0</v>
      </c>
      <c r="G38" s="390">
        <f>ROUND(F38*E38,2)</f>
        <v>0</v>
      </c>
      <c r="H38" s="390">
        <v>872.76</v>
      </c>
      <c r="I38" s="390">
        <f>ROUND(E38*H38,2)</f>
        <v>56319.2</v>
      </c>
      <c r="J38" s="390">
        <v>404.24</v>
      </c>
      <c r="K38" s="390">
        <f>ROUND(E38*J38,2)</f>
        <v>26085.61</v>
      </c>
      <c r="L38" s="390">
        <v>21</v>
      </c>
      <c r="M38" s="390">
        <f>G38*(1+L38/100)</f>
        <v>0</v>
      </c>
      <c r="N38" s="391">
        <v>0.74</v>
      </c>
      <c r="O38" s="391">
        <f>ROUND(E38*N38,5)</f>
        <v>47.7522</v>
      </c>
      <c r="P38" s="391">
        <v>0</v>
      </c>
      <c r="Q38" s="391">
        <f>ROUND(E38*P38,5)</f>
        <v>0</v>
      </c>
      <c r="R38" s="391"/>
      <c r="S38" s="391"/>
      <c r="T38" s="392">
        <v>1.1</v>
      </c>
      <c r="U38" s="391">
        <f>ROUND(E38*T38,2)</f>
        <v>70.98</v>
      </c>
      <c r="V38" s="393"/>
      <c r="W38" s="393"/>
      <c r="X38" s="393"/>
      <c r="Y38" s="393"/>
      <c r="Z38" s="393"/>
      <c r="AA38" s="393"/>
      <c r="AB38" s="393"/>
      <c r="AC38" s="393"/>
      <c r="AD38" s="393"/>
      <c r="AE38" s="393" t="s">
        <v>882</v>
      </c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</row>
    <row r="39" spans="1:60" ht="13.5" outlineLevel="1">
      <c r="A39" s="385"/>
      <c r="B39" s="386"/>
      <c r="C39" s="394" t="s">
        <v>928</v>
      </c>
      <c r="D39" s="395"/>
      <c r="E39" s="396">
        <v>64.53</v>
      </c>
      <c r="F39" s="390"/>
      <c r="G39" s="390"/>
      <c r="H39" s="390"/>
      <c r="I39" s="390"/>
      <c r="J39" s="390"/>
      <c r="K39" s="390"/>
      <c r="L39" s="390"/>
      <c r="M39" s="390"/>
      <c r="N39" s="391"/>
      <c r="O39" s="391"/>
      <c r="P39" s="391"/>
      <c r="Q39" s="391"/>
      <c r="R39" s="391"/>
      <c r="S39" s="391"/>
      <c r="T39" s="392"/>
      <c r="U39" s="391"/>
      <c r="V39" s="393"/>
      <c r="W39" s="393"/>
      <c r="X39" s="393"/>
      <c r="Y39" s="393"/>
      <c r="Z39" s="393"/>
      <c r="AA39" s="393"/>
      <c r="AB39" s="393"/>
      <c r="AC39" s="393"/>
      <c r="AD39" s="393"/>
      <c r="AE39" s="393" t="s">
        <v>138</v>
      </c>
      <c r="AF39" s="393">
        <v>0</v>
      </c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</row>
    <row r="40" spans="1:60" ht="13.5" outlineLevel="1">
      <c r="A40" s="385">
        <v>18</v>
      </c>
      <c r="B40" s="386" t="s">
        <v>929</v>
      </c>
      <c r="C40" s="387" t="s">
        <v>930</v>
      </c>
      <c r="D40" s="388" t="s">
        <v>198</v>
      </c>
      <c r="E40" s="389">
        <v>0.5878244</v>
      </c>
      <c r="F40" s="390">
        <v>0</v>
      </c>
      <c r="G40" s="390">
        <f>ROUND(F40*E40,2)</f>
        <v>0</v>
      </c>
      <c r="H40" s="390">
        <v>23236.06</v>
      </c>
      <c r="I40" s="390">
        <f>ROUND(E40*H40,2)</f>
        <v>13658.72</v>
      </c>
      <c r="J40" s="390">
        <v>11793.939999999999</v>
      </c>
      <c r="K40" s="390">
        <f>ROUND(E40*J40,2)</f>
        <v>6932.77</v>
      </c>
      <c r="L40" s="390">
        <v>21</v>
      </c>
      <c r="M40" s="390">
        <f>G40*(1+L40/100)</f>
        <v>0</v>
      </c>
      <c r="N40" s="391">
        <v>1.0211</v>
      </c>
      <c r="O40" s="391">
        <f>ROUND(E40*N40,5)</f>
        <v>0.60023</v>
      </c>
      <c r="P40" s="391">
        <v>0</v>
      </c>
      <c r="Q40" s="391">
        <f>ROUND(E40*P40,5)</f>
        <v>0</v>
      </c>
      <c r="R40" s="391"/>
      <c r="S40" s="391"/>
      <c r="T40" s="392">
        <v>29.292</v>
      </c>
      <c r="U40" s="391">
        <f>ROUND(E40*T40,2)</f>
        <v>17.22</v>
      </c>
      <c r="V40" s="393"/>
      <c r="W40" s="393"/>
      <c r="X40" s="393"/>
      <c r="Y40" s="393"/>
      <c r="Z40" s="393"/>
      <c r="AA40" s="393"/>
      <c r="AB40" s="393"/>
      <c r="AC40" s="393"/>
      <c r="AD40" s="393"/>
      <c r="AE40" s="393" t="s">
        <v>882</v>
      </c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</row>
    <row r="41" spans="1:60" ht="13.5" outlineLevel="1">
      <c r="A41" s="385"/>
      <c r="B41" s="386"/>
      <c r="C41" s="394" t="s">
        <v>931</v>
      </c>
      <c r="D41" s="395"/>
      <c r="E41" s="396">
        <v>0.3063024</v>
      </c>
      <c r="F41" s="390"/>
      <c r="G41" s="390"/>
      <c r="H41" s="390"/>
      <c r="I41" s="390"/>
      <c r="J41" s="390"/>
      <c r="K41" s="390"/>
      <c r="L41" s="390"/>
      <c r="M41" s="390"/>
      <c r="N41" s="391"/>
      <c r="O41" s="391"/>
      <c r="P41" s="391"/>
      <c r="Q41" s="391"/>
      <c r="R41" s="391"/>
      <c r="S41" s="391"/>
      <c r="T41" s="392"/>
      <c r="U41" s="391"/>
      <c r="V41" s="393"/>
      <c r="W41" s="393"/>
      <c r="X41" s="393"/>
      <c r="Y41" s="393"/>
      <c r="Z41" s="393"/>
      <c r="AA41" s="393"/>
      <c r="AB41" s="393"/>
      <c r="AC41" s="393"/>
      <c r="AD41" s="393"/>
      <c r="AE41" s="393" t="s">
        <v>138</v>
      </c>
      <c r="AF41" s="393">
        <v>0</v>
      </c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</row>
    <row r="42" spans="1:60" ht="13.5" outlineLevel="1">
      <c r="A42" s="385"/>
      <c r="B42" s="386"/>
      <c r="C42" s="394" t="s">
        <v>932</v>
      </c>
      <c r="D42" s="395"/>
      <c r="E42" s="396">
        <v>0.183552</v>
      </c>
      <c r="F42" s="390"/>
      <c r="G42" s="390"/>
      <c r="H42" s="390"/>
      <c r="I42" s="390"/>
      <c r="J42" s="390"/>
      <c r="K42" s="390"/>
      <c r="L42" s="390"/>
      <c r="M42" s="390"/>
      <c r="N42" s="391"/>
      <c r="O42" s="391"/>
      <c r="P42" s="391"/>
      <c r="Q42" s="391"/>
      <c r="R42" s="391"/>
      <c r="S42" s="391"/>
      <c r="T42" s="392"/>
      <c r="U42" s="391"/>
      <c r="V42" s="393"/>
      <c r="W42" s="393"/>
      <c r="X42" s="393"/>
      <c r="Y42" s="393"/>
      <c r="Z42" s="393"/>
      <c r="AA42" s="393"/>
      <c r="AB42" s="393"/>
      <c r="AC42" s="393"/>
      <c r="AD42" s="393"/>
      <c r="AE42" s="393" t="s">
        <v>138</v>
      </c>
      <c r="AF42" s="393">
        <v>0</v>
      </c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</row>
    <row r="43" spans="1:60" ht="13.5" outlineLevel="1">
      <c r="A43" s="385"/>
      <c r="B43" s="386"/>
      <c r="C43" s="394" t="s">
        <v>933</v>
      </c>
      <c r="D43" s="395"/>
      <c r="E43" s="396">
        <v>0.09797</v>
      </c>
      <c r="F43" s="390"/>
      <c r="G43" s="390"/>
      <c r="H43" s="390"/>
      <c r="I43" s="390"/>
      <c r="J43" s="390"/>
      <c r="K43" s="390"/>
      <c r="L43" s="390"/>
      <c r="M43" s="390"/>
      <c r="N43" s="391"/>
      <c r="O43" s="391"/>
      <c r="P43" s="391"/>
      <c r="Q43" s="391"/>
      <c r="R43" s="391"/>
      <c r="S43" s="391"/>
      <c r="T43" s="392"/>
      <c r="U43" s="391"/>
      <c r="V43" s="393"/>
      <c r="W43" s="393"/>
      <c r="X43" s="393"/>
      <c r="Y43" s="393"/>
      <c r="Z43" s="393"/>
      <c r="AA43" s="393"/>
      <c r="AB43" s="393"/>
      <c r="AC43" s="393"/>
      <c r="AD43" s="393"/>
      <c r="AE43" s="393" t="s">
        <v>138</v>
      </c>
      <c r="AF43" s="393">
        <v>0</v>
      </c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</row>
    <row r="44" spans="1:60" ht="13.5" outlineLevel="1">
      <c r="A44" s="385">
        <v>19</v>
      </c>
      <c r="B44" s="386" t="s">
        <v>934</v>
      </c>
      <c r="C44" s="387" t="s">
        <v>935</v>
      </c>
      <c r="D44" s="388" t="s">
        <v>753</v>
      </c>
      <c r="E44" s="389">
        <v>8</v>
      </c>
      <c r="F44" s="390">
        <v>0</v>
      </c>
      <c r="G44" s="390">
        <f>ROUND(F44*E44,2)</f>
        <v>0</v>
      </c>
      <c r="H44" s="390">
        <v>12.95</v>
      </c>
      <c r="I44" s="390">
        <f>ROUND(E44*H44,2)</f>
        <v>103.6</v>
      </c>
      <c r="J44" s="390">
        <v>445.05</v>
      </c>
      <c r="K44" s="390">
        <f>ROUND(E44*J44,2)</f>
        <v>3560.4</v>
      </c>
      <c r="L44" s="390">
        <v>21</v>
      </c>
      <c r="M44" s="390">
        <f>G44*(1+L44/100)</f>
        <v>0</v>
      </c>
      <c r="N44" s="391">
        <v>0.00012</v>
      </c>
      <c r="O44" s="391">
        <f>ROUND(E44*N44,5)</f>
        <v>0.00096</v>
      </c>
      <c r="P44" s="391">
        <v>0</v>
      </c>
      <c r="Q44" s="391">
        <f>ROUND(E44*P44,5)</f>
        <v>0</v>
      </c>
      <c r="R44" s="391"/>
      <c r="S44" s="391"/>
      <c r="T44" s="392">
        <v>0.552</v>
      </c>
      <c r="U44" s="391">
        <f>ROUND(E44*T44,2)</f>
        <v>4.42</v>
      </c>
      <c r="V44" s="393"/>
      <c r="W44" s="393"/>
      <c r="X44" s="393"/>
      <c r="Y44" s="393"/>
      <c r="Z44" s="393"/>
      <c r="AA44" s="393"/>
      <c r="AB44" s="393"/>
      <c r="AC44" s="393"/>
      <c r="AD44" s="393"/>
      <c r="AE44" s="393" t="s">
        <v>882</v>
      </c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</row>
    <row r="45" spans="1:31" ht="13.5">
      <c r="A45" s="397" t="s">
        <v>705</v>
      </c>
      <c r="B45" s="398" t="s">
        <v>136</v>
      </c>
      <c r="C45" s="399" t="s">
        <v>300</v>
      </c>
      <c r="D45" s="400"/>
      <c r="E45" s="401"/>
      <c r="F45" s="402"/>
      <c r="G45" s="402">
        <f>SUM(G46:G50)</f>
        <v>0</v>
      </c>
      <c r="H45" s="402"/>
      <c r="I45" s="402">
        <f>SUM(I46:I50)</f>
        <v>12718.51</v>
      </c>
      <c r="J45" s="402"/>
      <c r="K45" s="402">
        <f>SUM(K46:K50)</f>
        <v>56144.490000000005</v>
      </c>
      <c r="L45" s="402"/>
      <c r="M45" s="402">
        <f>SUM(M46:M50)</f>
        <v>0</v>
      </c>
      <c r="N45" s="403"/>
      <c r="O45" s="403">
        <f>SUM(O46:O50)</f>
        <v>9.39074</v>
      </c>
      <c r="P45" s="403"/>
      <c r="Q45" s="403">
        <f>SUM(Q46:Q50)</f>
        <v>0</v>
      </c>
      <c r="R45" s="403"/>
      <c r="S45" s="403"/>
      <c r="T45" s="404"/>
      <c r="U45" s="403">
        <f>SUM(U46:U50)</f>
        <v>55.019999999999996</v>
      </c>
      <c r="AE45" s="360" t="s">
        <v>706</v>
      </c>
    </row>
    <row r="46" spans="1:60" ht="13.5" outlineLevel="1">
      <c r="A46" s="385">
        <v>20</v>
      </c>
      <c r="B46" s="386" t="s">
        <v>936</v>
      </c>
      <c r="C46" s="387" t="s">
        <v>937</v>
      </c>
      <c r="D46" s="388" t="s">
        <v>392</v>
      </c>
      <c r="E46" s="389">
        <v>7</v>
      </c>
      <c r="F46" s="390">
        <v>0</v>
      </c>
      <c r="G46" s="390">
        <f>ROUND(F46*E46,2)</f>
        <v>0</v>
      </c>
      <c r="H46" s="390">
        <v>239.52</v>
      </c>
      <c r="I46" s="390">
        <f>ROUND(E46*H46,2)</f>
        <v>1676.64</v>
      </c>
      <c r="J46" s="390">
        <v>550.48</v>
      </c>
      <c r="K46" s="390">
        <f>ROUND(E46*J46,2)</f>
        <v>3853.36</v>
      </c>
      <c r="L46" s="390">
        <v>21</v>
      </c>
      <c r="M46" s="390">
        <f>G46*(1+L46/100)</f>
        <v>0</v>
      </c>
      <c r="N46" s="391">
        <v>0.17685</v>
      </c>
      <c r="O46" s="391">
        <f>ROUND(E46*N46,5)</f>
        <v>1.23795</v>
      </c>
      <c r="P46" s="391">
        <v>0</v>
      </c>
      <c r="Q46" s="391">
        <f>ROUND(E46*P46,5)</f>
        <v>0</v>
      </c>
      <c r="R46" s="391"/>
      <c r="S46" s="391"/>
      <c r="T46" s="392">
        <v>1.036</v>
      </c>
      <c r="U46" s="391">
        <f>ROUND(E46*T46,2)</f>
        <v>7.25</v>
      </c>
      <c r="V46" s="393"/>
      <c r="W46" s="393"/>
      <c r="X46" s="393"/>
      <c r="Y46" s="393"/>
      <c r="Z46" s="393"/>
      <c r="AA46" s="393"/>
      <c r="AB46" s="393"/>
      <c r="AC46" s="393"/>
      <c r="AD46" s="393"/>
      <c r="AE46" s="393" t="s">
        <v>882</v>
      </c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</row>
    <row r="47" spans="1:60" ht="13.5" outlineLevel="1">
      <c r="A47" s="385">
        <v>21</v>
      </c>
      <c r="B47" s="386" t="s">
        <v>938</v>
      </c>
      <c r="C47" s="387" t="s">
        <v>939</v>
      </c>
      <c r="D47" s="388" t="s">
        <v>297</v>
      </c>
      <c r="E47" s="389">
        <v>44.1</v>
      </c>
      <c r="F47" s="390">
        <v>0</v>
      </c>
      <c r="G47" s="390">
        <f>ROUND(F47*E47,2)</f>
        <v>0</v>
      </c>
      <c r="H47" s="390">
        <v>239.52</v>
      </c>
      <c r="I47" s="390">
        <f>ROUND(E47*H47,2)</f>
        <v>10562.83</v>
      </c>
      <c r="J47" s="390">
        <v>1090.48</v>
      </c>
      <c r="K47" s="390">
        <f>ROUND(E47*J47,2)</f>
        <v>48090.17</v>
      </c>
      <c r="L47" s="390">
        <v>21</v>
      </c>
      <c r="M47" s="390">
        <f>G47*(1+L47/100)</f>
        <v>0</v>
      </c>
      <c r="N47" s="391">
        <v>0.17685</v>
      </c>
      <c r="O47" s="391">
        <f>ROUND(E47*N47,5)</f>
        <v>7.79909</v>
      </c>
      <c r="P47" s="391">
        <v>0</v>
      </c>
      <c r="Q47" s="391">
        <f>ROUND(E47*P47,5)</f>
        <v>0</v>
      </c>
      <c r="R47" s="391"/>
      <c r="S47" s="391"/>
      <c r="T47" s="392">
        <v>1.036</v>
      </c>
      <c r="U47" s="391">
        <f>ROUND(E47*T47,2)</f>
        <v>45.69</v>
      </c>
      <c r="V47" s="393"/>
      <c r="W47" s="393"/>
      <c r="X47" s="393"/>
      <c r="Y47" s="393"/>
      <c r="Z47" s="393"/>
      <c r="AA47" s="393"/>
      <c r="AB47" s="393"/>
      <c r="AC47" s="393"/>
      <c r="AD47" s="393"/>
      <c r="AE47" s="393" t="s">
        <v>882</v>
      </c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</row>
    <row r="48" spans="1:60" ht="13.5" outlineLevel="1">
      <c r="A48" s="385"/>
      <c r="B48" s="386"/>
      <c r="C48" s="394" t="s">
        <v>940</v>
      </c>
      <c r="D48" s="395"/>
      <c r="E48" s="396">
        <v>44.1</v>
      </c>
      <c r="F48" s="390"/>
      <c r="G48" s="390"/>
      <c r="H48" s="390"/>
      <c r="I48" s="390"/>
      <c r="J48" s="390"/>
      <c r="K48" s="390"/>
      <c r="L48" s="390"/>
      <c r="M48" s="390"/>
      <c r="N48" s="391"/>
      <c r="O48" s="391"/>
      <c r="P48" s="391"/>
      <c r="Q48" s="391"/>
      <c r="R48" s="391"/>
      <c r="S48" s="391"/>
      <c r="T48" s="392"/>
      <c r="U48" s="391"/>
      <c r="V48" s="393"/>
      <c r="W48" s="393"/>
      <c r="X48" s="393"/>
      <c r="Y48" s="393"/>
      <c r="Z48" s="393"/>
      <c r="AA48" s="393"/>
      <c r="AB48" s="393"/>
      <c r="AC48" s="393"/>
      <c r="AD48" s="393"/>
      <c r="AE48" s="393" t="s">
        <v>138</v>
      </c>
      <c r="AF48" s="393">
        <v>0</v>
      </c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</row>
    <row r="49" spans="1:60" ht="22.5" outlineLevel="1">
      <c r="A49" s="385">
        <v>22</v>
      </c>
      <c r="B49" s="386" t="s">
        <v>941</v>
      </c>
      <c r="C49" s="387" t="s">
        <v>942</v>
      </c>
      <c r="D49" s="388" t="s">
        <v>392</v>
      </c>
      <c r="E49" s="389">
        <v>1</v>
      </c>
      <c r="F49" s="390">
        <v>0</v>
      </c>
      <c r="G49" s="390">
        <f>ROUND(F49*E49,2)</f>
        <v>0</v>
      </c>
      <c r="H49" s="390">
        <v>239.52</v>
      </c>
      <c r="I49" s="390">
        <f>ROUND(E49*H49,2)</f>
        <v>239.52</v>
      </c>
      <c r="J49" s="390">
        <v>1450.48</v>
      </c>
      <c r="K49" s="390">
        <f>ROUND(E49*J49,2)</f>
        <v>1450.48</v>
      </c>
      <c r="L49" s="390">
        <v>21</v>
      </c>
      <c r="M49" s="390">
        <f>G49*(1+L49/100)</f>
        <v>0</v>
      </c>
      <c r="N49" s="391">
        <v>0.17685</v>
      </c>
      <c r="O49" s="391">
        <f>ROUND(E49*N49,5)</f>
        <v>0.17685</v>
      </c>
      <c r="P49" s="391">
        <v>0</v>
      </c>
      <c r="Q49" s="391">
        <f>ROUND(E49*P49,5)</f>
        <v>0</v>
      </c>
      <c r="R49" s="391"/>
      <c r="S49" s="391"/>
      <c r="T49" s="392">
        <v>1.036</v>
      </c>
      <c r="U49" s="391">
        <f>ROUND(E49*T49,2)</f>
        <v>1.04</v>
      </c>
      <c r="V49" s="393"/>
      <c r="W49" s="393"/>
      <c r="X49" s="393"/>
      <c r="Y49" s="393"/>
      <c r="Z49" s="393"/>
      <c r="AA49" s="393"/>
      <c r="AB49" s="393"/>
      <c r="AC49" s="393"/>
      <c r="AD49" s="393"/>
      <c r="AE49" s="393" t="s">
        <v>882</v>
      </c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  <c r="BF49" s="393"/>
      <c r="BG49" s="393"/>
      <c r="BH49" s="393"/>
    </row>
    <row r="50" spans="1:60" ht="13.5" outlineLevel="1">
      <c r="A50" s="385">
        <v>23</v>
      </c>
      <c r="B50" s="386" t="s">
        <v>943</v>
      </c>
      <c r="C50" s="387" t="s">
        <v>944</v>
      </c>
      <c r="D50" s="388" t="s">
        <v>392</v>
      </c>
      <c r="E50" s="389">
        <v>1</v>
      </c>
      <c r="F50" s="390">
        <v>0</v>
      </c>
      <c r="G50" s="390">
        <f>ROUND(F50*E50,2)</f>
        <v>0</v>
      </c>
      <c r="H50" s="390">
        <v>239.52</v>
      </c>
      <c r="I50" s="390">
        <f>ROUND(E50*H50,2)</f>
        <v>239.52</v>
      </c>
      <c r="J50" s="390">
        <v>2750.48</v>
      </c>
      <c r="K50" s="390">
        <f>ROUND(E50*J50,2)</f>
        <v>2750.48</v>
      </c>
      <c r="L50" s="390">
        <v>21</v>
      </c>
      <c r="M50" s="390">
        <f>G50*(1+L50/100)</f>
        <v>0</v>
      </c>
      <c r="N50" s="391">
        <v>0.17685</v>
      </c>
      <c r="O50" s="391">
        <f>ROUND(E50*N50,5)</f>
        <v>0.17685</v>
      </c>
      <c r="P50" s="391">
        <v>0</v>
      </c>
      <c r="Q50" s="391">
        <f>ROUND(E50*P50,5)</f>
        <v>0</v>
      </c>
      <c r="R50" s="391"/>
      <c r="S50" s="391"/>
      <c r="T50" s="392">
        <v>1.036</v>
      </c>
      <c r="U50" s="391">
        <f>ROUND(E50*T50,2)</f>
        <v>1.04</v>
      </c>
      <c r="V50" s="393"/>
      <c r="W50" s="393"/>
      <c r="X50" s="393"/>
      <c r="Y50" s="393"/>
      <c r="Z50" s="393"/>
      <c r="AA50" s="393"/>
      <c r="AB50" s="393"/>
      <c r="AC50" s="393"/>
      <c r="AD50" s="393"/>
      <c r="AE50" s="393" t="s">
        <v>882</v>
      </c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  <c r="BG50" s="393"/>
      <c r="BH50" s="393"/>
    </row>
    <row r="51" spans="1:31" ht="13.5">
      <c r="A51" s="397" t="s">
        <v>705</v>
      </c>
      <c r="B51" s="398" t="s">
        <v>945</v>
      </c>
      <c r="C51" s="399" t="s">
        <v>946</v>
      </c>
      <c r="D51" s="400"/>
      <c r="E51" s="401"/>
      <c r="F51" s="402"/>
      <c r="G51" s="402">
        <f>G52</f>
        <v>0</v>
      </c>
      <c r="H51" s="402"/>
      <c r="I51" s="402">
        <f>SUM(I52:I52)</f>
        <v>0</v>
      </c>
      <c r="J51" s="402"/>
      <c r="K51" s="402">
        <f>SUM(K52:K52)</f>
        <v>4245</v>
      </c>
      <c r="L51" s="402"/>
      <c r="M51" s="402">
        <f>SUM(M52:M52)</f>
        <v>0</v>
      </c>
      <c r="N51" s="403"/>
      <c r="O51" s="403">
        <f>SUM(O52:O52)</f>
        <v>0</v>
      </c>
      <c r="P51" s="403"/>
      <c r="Q51" s="403">
        <f>SUM(Q52:Q52)</f>
        <v>0</v>
      </c>
      <c r="R51" s="403"/>
      <c r="S51" s="403"/>
      <c r="T51" s="404"/>
      <c r="U51" s="403">
        <f>SUM(U52:U52)</f>
        <v>15</v>
      </c>
      <c r="AE51" s="360" t="s">
        <v>706</v>
      </c>
    </row>
    <row r="52" spans="1:60" ht="13.5" outlineLevel="1">
      <c r="A52" s="385">
        <v>24</v>
      </c>
      <c r="B52" s="386" t="s">
        <v>947</v>
      </c>
      <c r="C52" s="387" t="s">
        <v>948</v>
      </c>
      <c r="D52" s="388" t="s">
        <v>949</v>
      </c>
      <c r="E52" s="389">
        <v>15</v>
      </c>
      <c r="F52" s="390">
        <v>0</v>
      </c>
      <c r="G52" s="390">
        <f>ROUND(F52*E52,2)</f>
        <v>0</v>
      </c>
      <c r="H52" s="390">
        <v>0</v>
      </c>
      <c r="I52" s="390">
        <f>ROUND(E52*H52,2)</f>
        <v>0</v>
      </c>
      <c r="J52" s="390">
        <v>283</v>
      </c>
      <c r="K52" s="390">
        <f>ROUND(E52*J52,2)</f>
        <v>4245</v>
      </c>
      <c r="L52" s="390">
        <v>21</v>
      </c>
      <c r="M52" s="390">
        <f>G52*(1+L52/100)</f>
        <v>0</v>
      </c>
      <c r="N52" s="391">
        <v>0</v>
      </c>
      <c r="O52" s="391">
        <f>ROUND(E52*N52,5)</f>
        <v>0</v>
      </c>
      <c r="P52" s="391">
        <v>0</v>
      </c>
      <c r="Q52" s="391">
        <f>ROUND(E52*P52,5)</f>
        <v>0</v>
      </c>
      <c r="R52" s="391"/>
      <c r="S52" s="391"/>
      <c r="T52" s="392">
        <v>1</v>
      </c>
      <c r="U52" s="391">
        <f>ROUND(E52*T52,2)</f>
        <v>15</v>
      </c>
      <c r="V52" s="393"/>
      <c r="W52" s="393"/>
      <c r="X52" s="393"/>
      <c r="Y52" s="393"/>
      <c r="Z52" s="393"/>
      <c r="AA52" s="393"/>
      <c r="AB52" s="393"/>
      <c r="AC52" s="393"/>
      <c r="AD52" s="393"/>
      <c r="AE52" s="393" t="s">
        <v>882</v>
      </c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393"/>
      <c r="BD52" s="393"/>
      <c r="BE52" s="393"/>
      <c r="BF52" s="393"/>
      <c r="BG52" s="393"/>
      <c r="BH52" s="393"/>
    </row>
    <row r="53" spans="1:31" ht="13.5">
      <c r="A53" s="397" t="s">
        <v>705</v>
      </c>
      <c r="B53" s="398" t="s">
        <v>950</v>
      </c>
      <c r="C53" s="399" t="s">
        <v>951</v>
      </c>
      <c r="D53" s="400"/>
      <c r="E53" s="401"/>
      <c r="F53" s="402"/>
      <c r="G53" s="402">
        <f>G54</f>
        <v>0</v>
      </c>
      <c r="H53" s="402"/>
      <c r="I53" s="402">
        <f>SUM(I54:I55)</f>
        <v>1174.68</v>
      </c>
      <c r="J53" s="402"/>
      <c r="K53" s="402">
        <f>SUM(K54:K55)</f>
        <v>1933.32</v>
      </c>
      <c r="L53" s="402"/>
      <c r="M53" s="402">
        <f>SUM(M54:M55)</f>
        <v>0</v>
      </c>
      <c r="N53" s="403"/>
      <c r="O53" s="403">
        <f>SUM(O54:O55)</f>
        <v>0</v>
      </c>
      <c r="P53" s="403"/>
      <c r="Q53" s="403">
        <f>SUM(Q54:Q55)</f>
        <v>0.00172</v>
      </c>
      <c r="R53" s="403"/>
      <c r="S53" s="403"/>
      <c r="T53" s="404"/>
      <c r="U53" s="403">
        <f>SUM(U54:U55)</f>
        <v>4.74</v>
      </c>
      <c r="AE53" s="360" t="s">
        <v>706</v>
      </c>
    </row>
    <row r="54" spans="1:60" ht="13.5" outlineLevel="1">
      <c r="A54" s="385">
        <v>25</v>
      </c>
      <c r="B54" s="386" t="s">
        <v>952</v>
      </c>
      <c r="C54" s="387" t="s">
        <v>953</v>
      </c>
      <c r="D54" s="388" t="s">
        <v>297</v>
      </c>
      <c r="E54" s="389">
        <v>0.6</v>
      </c>
      <c r="F54" s="390">
        <v>0</v>
      </c>
      <c r="G54" s="390">
        <f>ROUND(F54*E54,2)</f>
        <v>0</v>
      </c>
      <c r="H54" s="390">
        <v>1957.8</v>
      </c>
      <c r="I54" s="390">
        <f>ROUND(E54*H54,2)</f>
        <v>1174.68</v>
      </c>
      <c r="J54" s="390">
        <v>3222.2</v>
      </c>
      <c r="K54" s="390">
        <f>ROUND(E54*J54,2)</f>
        <v>1933.32</v>
      </c>
      <c r="L54" s="390">
        <v>21</v>
      </c>
      <c r="M54" s="390">
        <f>G54*(1+L54/100)</f>
        <v>0</v>
      </c>
      <c r="N54" s="391">
        <v>0</v>
      </c>
      <c r="O54" s="391">
        <f>ROUND(E54*N54,5)</f>
        <v>0</v>
      </c>
      <c r="P54" s="391">
        <v>0.00287</v>
      </c>
      <c r="Q54" s="391">
        <f>ROUND(E54*P54,5)</f>
        <v>0.00172</v>
      </c>
      <c r="R54" s="391"/>
      <c r="S54" s="391"/>
      <c r="T54" s="392">
        <v>7.9</v>
      </c>
      <c r="U54" s="391">
        <f>ROUND(E54*T54,2)</f>
        <v>4.74</v>
      </c>
      <c r="V54" s="393"/>
      <c r="W54" s="393"/>
      <c r="X54" s="393"/>
      <c r="Y54" s="393"/>
      <c r="Z54" s="393"/>
      <c r="AA54" s="393"/>
      <c r="AB54" s="393"/>
      <c r="AC54" s="393"/>
      <c r="AD54" s="393"/>
      <c r="AE54" s="393" t="s">
        <v>882</v>
      </c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</row>
    <row r="55" spans="1:60" ht="13.5" outlineLevel="1">
      <c r="A55" s="385"/>
      <c r="B55" s="386"/>
      <c r="C55" s="394" t="s">
        <v>954</v>
      </c>
      <c r="D55" s="395"/>
      <c r="E55" s="396">
        <v>0.6</v>
      </c>
      <c r="F55" s="390"/>
      <c r="G55" s="390"/>
      <c r="H55" s="390"/>
      <c r="I55" s="390"/>
      <c r="J55" s="390"/>
      <c r="K55" s="390"/>
      <c r="L55" s="390"/>
      <c r="M55" s="390"/>
      <c r="N55" s="391"/>
      <c r="O55" s="391"/>
      <c r="P55" s="391"/>
      <c r="Q55" s="391"/>
      <c r="R55" s="391"/>
      <c r="S55" s="391"/>
      <c r="T55" s="392"/>
      <c r="U55" s="391"/>
      <c r="V55" s="393"/>
      <c r="W55" s="393"/>
      <c r="X55" s="393"/>
      <c r="Y55" s="393"/>
      <c r="Z55" s="393"/>
      <c r="AA55" s="393"/>
      <c r="AB55" s="393"/>
      <c r="AC55" s="393"/>
      <c r="AD55" s="393"/>
      <c r="AE55" s="393" t="s">
        <v>138</v>
      </c>
      <c r="AF55" s="393">
        <v>0</v>
      </c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</row>
    <row r="56" spans="1:31" ht="13.5">
      <c r="A56" s="397" t="s">
        <v>705</v>
      </c>
      <c r="B56" s="398" t="s">
        <v>955</v>
      </c>
      <c r="C56" s="399" t="s">
        <v>956</v>
      </c>
      <c r="D56" s="400"/>
      <c r="E56" s="401"/>
      <c r="F56" s="402"/>
      <c r="G56" s="402">
        <f>G57</f>
        <v>0</v>
      </c>
      <c r="H56" s="402"/>
      <c r="I56" s="402">
        <f>SUM(I57:I57)</f>
        <v>0</v>
      </c>
      <c r="J56" s="402"/>
      <c r="K56" s="402">
        <f>SUM(K57:K57)</f>
        <v>25385.8</v>
      </c>
      <c r="L56" s="402"/>
      <c r="M56" s="402">
        <f>SUM(M57:M57)</f>
        <v>0</v>
      </c>
      <c r="N56" s="403"/>
      <c r="O56" s="403">
        <f>SUM(O57:O57)</f>
        <v>0</v>
      </c>
      <c r="P56" s="403"/>
      <c r="Q56" s="403">
        <f>SUM(Q57:Q57)</f>
        <v>0</v>
      </c>
      <c r="R56" s="403"/>
      <c r="S56" s="403"/>
      <c r="T56" s="404"/>
      <c r="U56" s="403">
        <f>SUM(U57:U57)</f>
        <v>86.43</v>
      </c>
      <c r="AE56" s="360" t="s">
        <v>706</v>
      </c>
    </row>
    <row r="57" spans="1:60" ht="13.5" outlineLevel="1">
      <c r="A57" s="385">
        <v>26</v>
      </c>
      <c r="B57" s="386" t="s">
        <v>957</v>
      </c>
      <c r="C57" s="387" t="s">
        <v>958</v>
      </c>
      <c r="D57" s="388" t="s">
        <v>198</v>
      </c>
      <c r="E57" s="389">
        <v>115.39</v>
      </c>
      <c r="F57" s="390"/>
      <c r="G57" s="390">
        <f>ROUND(F57*E57,2)</f>
        <v>0</v>
      </c>
      <c r="H57" s="390">
        <v>0</v>
      </c>
      <c r="I57" s="390">
        <f>ROUND(E57*H57,2)</f>
        <v>0</v>
      </c>
      <c r="J57" s="390">
        <v>220</v>
      </c>
      <c r="K57" s="390">
        <f>ROUND(E57*J57,2)</f>
        <v>25385.8</v>
      </c>
      <c r="L57" s="390">
        <v>21</v>
      </c>
      <c r="M57" s="390">
        <f>G57*(1+L57/100)</f>
        <v>0</v>
      </c>
      <c r="N57" s="391">
        <v>0</v>
      </c>
      <c r="O57" s="391">
        <f>ROUND(E57*N57,5)</f>
        <v>0</v>
      </c>
      <c r="P57" s="391">
        <v>0</v>
      </c>
      <c r="Q57" s="391">
        <f>ROUND(E57*P57,5)</f>
        <v>0</v>
      </c>
      <c r="R57" s="391"/>
      <c r="S57" s="391"/>
      <c r="T57" s="392">
        <v>0.749</v>
      </c>
      <c r="U57" s="391">
        <f>ROUND(E57*T57,2)</f>
        <v>86.43</v>
      </c>
      <c r="V57" s="393"/>
      <c r="W57" s="393"/>
      <c r="X57" s="393"/>
      <c r="Y57" s="393"/>
      <c r="Z57" s="393"/>
      <c r="AA57" s="393"/>
      <c r="AB57" s="393"/>
      <c r="AC57" s="393"/>
      <c r="AD57" s="393"/>
      <c r="AE57" s="393" t="s">
        <v>882</v>
      </c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</row>
    <row r="58" spans="1:31" ht="13.5">
      <c r="A58" s="397" t="s">
        <v>705</v>
      </c>
      <c r="B58" s="398" t="s">
        <v>959</v>
      </c>
      <c r="C58" s="399" t="s">
        <v>960</v>
      </c>
      <c r="D58" s="400"/>
      <c r="E58" s="401"/>
      <c r="F58" s="402"/>
      <c r="G58" s="402">
        <f>SUM(G59:G90)</f>
        <v>0</v>
      </c>
      <c r="H58" s="402"/>
      <c r="I58" s="402">
        <f>SUM(I59:I90)</f>
        <v>87158.35</v>
      </c>
      <c r="J58" s="402"/>
      <c r="K58" s="402">
        <f>SUM(K59:K90)</f>
        <v>33954.26</v>
      </c>
      <c r="L58" s="402"/>
      <c r="M58" s="402">
        <f>SUM(M59:M90)</f>
        <v>0</v>
      </c>
      <c r="N58" s="403"/>
      <c r="O58" s="403">
        <f>SUM(O59:O90)</f>
        <v>0.36965000000000003</v>
      </c>
      <c r="P58" s="403"/>
      <c r="Q58" s="403">
        <f>SUM(Q59:Q90)</f>
        <v>0</v>
      </c>
      <c r="R58" s="403"/>
      <c r="S58" s="403"/>
      <c r="T58" s="404"/>
      <c r="U58" s="403">
        <f>SUM(U59:U90)</f>
        <v>74.69</v>
      </c>
      <c r="AE58" s="360" t="s">
        <v>706</v>
      </c>
    </row>
    <row r="59" spans="1:60" ht="13.5" outlineLevel="1">
      <c r="A59" s="385">
        <v>27</v>
      </c>
      <c r="B59" s="386" t="s">
        <v>961</v>
      </c>
      <c r="C59" s="387" t="s">
        <v>962</v>
      </c>
      <c r="D59" s="388" t="s">
        <v>245</v>
      </c>
      <c r="E59" s="389">
        <v>200.888</v>
      </c>
      <c r="F59" s="390">
        <v>0</v>
      </c>
      <c r="G59" s="390">
        <f>ROUND(F59*E59,2)</f>
        <v>0</v>
      </c>
      <c r="H59" s="390">
        <v>0</v>
      </c>
      <c r="I59" s="390">
        <f>ROUND(E59*H59,2)</f>
        <v>0</v>
      </c>
      <c r="J59" s="390">
        <v>7.3</v>
      </c>
      <c r="K59" s="390">
        <f>ROUND(E59*J59,2)</f>
        <v>1466.48</v>
      </c>
      <c r="L59" s="390">
        <v>21</v>
      </c>
      <c r="M59" s="390">
        <f>G59*(1+L59/100)</f>
        <v>0</v>
      </c>
      <c r="N59" s="391">
        <v>0</v>
      </c>
      <c r="O59" s="391">
        <f>ROUND(E59*N59,5)</f>
        <v>0</v>
      </c>
      <c r="P59" s="391">
        <v>0</v>
      </c>
      <c r="Q59" s="391">
        <f>ROUND(E59*P59,5)</f>
        <v>0</v>
      </c>
      <c r="R59" s="391"/>
      <c r="S59" s="391"/>
      <c r="T59" s="392">
        <v>0.021</v>
      </c>
      <c r="U59" s="391">
        <f>ROUND(E59*T59,2)</f>
        <v>4.22</v>
      </c>
      <c r="V59" s="393"/>
      <c r="W59" s="393"/>
      <c r="X59" s="393"/>
      <c r="Y59" s="393"/>
      <c r="Z59" s="393"/>
      <c r="AA59" s="393"/>
      <c r="AB59" s="393"/>
      <c r="AC59" s="393"/>
      <c r="AD59" s="393"/>
      <c r="AE59" s="393" t="s">
        <v>882</v>
      </c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/>
      <c r="BH59" s="393"/>
    </row>
    <row r="60" spans="1:60" ht="13.5" outlineLevel="1">
      <c r="A60" s="385"/>
      <c r="B60" s="386"/>
      <c r="C60" s="394" t="s">
        <v>963</v>
      </c>
      <c r="D60" s="395"/>
      <c r="E60" s="396">
        <v>45.92</v>
      </c>
      <c r="F60" s="390"/>
      <c r="G60" s="390"/>
      <c r="H60" s="390"/>
      <c r="I60" s="390"/>
      <c r="J60" s="390"/>
      <c r="K60" s="390"/>
      <c r="L60" s="390"/>
      <c r="M60" s="390"/>
      <c r="N60" s="391"/>
      <c r="O60" s="391"/>
      <c r="P60" s="391"/>
      <c r="Q60" s="391"/>
      <c r="R60" s="391"/>
      <c r="S60" s="391"/>
      <c r="T60" s="392"/>
      <c r="U60" s="391"/>
      <c r="V60" s="393"/>
      <c r="W60" s="393"/>
      <c r="X60" s="393"/>
      <c r="Y60" s="393"/>
      <c r="Z60" s="393"/>
      <c r="AA60" s="393"/>
      <c r="AB60" s="393"/>
      <c r="AC60" s="393"/>
      <c r="AD60" s="393"/>
      <c r="AE60" s="393" t="s">
        <v>138</v>
      </c>
      <c r="AF60" s="393">
        <v>0</v>
      </c>
      <c r="AG60" s="393"/>
      <c r="AH60" s="393"/>
      <c r="AI60" s="393"/>
      <c r="AJ60" s="393"/>
      <c r="AK60" s="393"/>
      <c r="AL60" s="393"/>
      <c r="AM60" s="393"/>
      <c r="AN60" s="393"/>
      <c r="AO60" s="393"/>
      <c r="AP60" s="393"/>
      <c r="AQ60" s="393"/>
      <c r="AR60" s="393"/>
      <c r="AS60" s="393"/>
      <c r="AT60" s="393"/>
      <c r="AU60" s="393"/>
      <c r="AV60" s="393"/>
      <c r="AW60" s="393"/>
      <c r="AX60" s="393"/>
      <c r="AY60" s="393"/>
      <c r="AZ60" s="393"/>
      <c r="BA60" s="393"/>
      <c r="BB60" s="393"/>
      <c r="BC60" s="393"/>
      <c r="BD60" s="393"/>
      <c r="BE60" s="393"/>
      <c r="BF60" s="393"/>
      <c r="BG60" s="393"/>
      <c r="BH60" s="393"/>
    </row>
    <row r="61" spans="1:60" ht="13.5" outlineLevel="1">
      <c r="A61" s="385"/>
      <c r="B61" s="386"/>
      <c r="C61" s="394" t="s">
        <v>964</v>
      </c>
      <c r="D61" s="395"/>
      <c r="E61" s="396">
        <v>45.92</v>
      </c>
      <c r="F61" s="390"/>
      <c r="G61" s="390"/>
      <c r="H61" s="390"/>
      <c r="I61" s="390"/>
      <c r="J61" s="390"/>
      <c r="K61" s="390"/>
      <c r="L61" s="390"/>
      <c r="M61" s="390"/>
      <c r="N61" s="391"/>
      <c r="O61" s="391"/>
      <c r="P61" s="391"/>
      <c r="Q61" s="391"/>
      <c r="R61" s="391"/>
      <c r="S61" s="391"/>
      <c r="T61" s="392"/>
      <c r="U61" s="391"/>
      <c r="V61" s="393"/>
      <c r="W61" s="393"/>
      <c r="X61" s="393"/>
      <c r="Y61" s="393"/>
      <c r="Z61" s="393"/>
      <c r="AA61" s="393"/>
      <c r="AB61" s="393"/>
      <c r="AC61" s="393"/>
      <c r="AD61" s="393"/>
      <c r="AE61" s="393" t="s">
        <v>138</v>
      </c>
      <c r="AF61" s="393">
        <v>0</v>
      </c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</row>
    <row r="62" spans="1:60" ht="13.5" outlineLevel="1">
      <c r="A62" s="385"/>
      <c r="B62" s="386"/>
      <c r="C62" s="394" t="s">
        <v>965</v>
      </c>
      <c r="D62" s="395"/>
      <c r="E62" s="396">
        <v>54.524</v>
      </c>
      <c r="F62" s="390"/>
      <c r="G62" s="390"/>
      <c r="H62" s="390"/>
      <c r="I62" s="390"/>
      <c r="J62" s="390"/>
      <c r="K62" s="390"/>
      <c r="L62" s="390"/>
      <c r="M62" s="390"/>
      <c r="N62" s="391"/>
      <c r="O62" s="391"/>
      <c r="P62" s="391"/>
      <c r="Q62" s="391"/>
      <c r="R62" s="391"/>
      <c r="S62" s="391"/>
      <c r="T62" s="392"/>
      <c r="U62" s="391"/>
      <c r="V62" s="393"/>
      <c r="W62" s="393"/>
      <c r="X62" s="393"/>
      <c r="Y62" s="393"/>
      <c r="Z62" s="393"/>
      <c r="AA62" s="393"/>
      <c r="AB62" s="393"/>
      <c r="AC62" s="393"/>
      <c r="AD62" s="393"/>
      <c r="AE62" s="393" t="s">
        <v>138</v>
      </c>
      <c r="AF62" s="393">
        <v>0</v>
      </c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3"/>
      <c r="BF62" s="393"/>
      <c r="BG62" s="393"/>
      <c r="BH62" s="393"/>
    </row>
    <row r="63" spans="1:60" ht="13.5" outlineLevel="1">
      <c r="A63" s="385"/>
      <c r="B63" s="386"/>
      <c r="C63" s="394" t="s">
        <v>966</v>
      </c>
      <c r="D63" s="395"/>
      <c r="E63" s="396">
        <v>54.524</v>
      </c>
      <c r="F63" s="390"/>
      <c r="G63" s="390"/>
      <c r="H63" s="390"/>
      <c r="I63" s="390"/>
      <c r="J63" s="390"/>
      <c r="K63" s="390"/>
      <c r="L63" s="390"/>
      <c r="M63" s="390"/>
      <c r="N63" s="391"/>
      <c r="O63" s="391"/>
      <c r="P63" s="391"/>
      <c r="Q63" s="391"/>
      <c r="R63" s="391"/>
      <c r="S63" s="391"/>
      <c r="T63" s="392"/>
      <c r="U63" s="391"/>
      <c r="V63" s="393"/>
      <c r="W63" s="393"/>
      <c r="X63" s="393"/>
      <c r="Y63" s="393"/>
      <c r="Z63" s="393"/>
      <c r="AA63" s="393"/>
      <c r="AB63" s="393"/>
      <c r="AC63" s="393"/>
      <c r="AD63" s="393"/>
      <c r="AE63" s="393" t="s">
        <v>138</v>
      </c>
      <c r="AF63" s="393">
        <v>0</v>
      </c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393"/>
      <c r="BC63" s="393"/>
      <c r="BD63" s="393"/>
      <c r="BE63" s="393"/>
      <c r="BF63" s="393"/>
      <c r="BG63" s="393"/>
      <c r="BH63" s="393"/>
    </row>
    <row r="64" spans="1:60" ht="13.5" outlineLevel="1">
      <c r="A64" s="385">
        <v>28</v>
      </c>
      <c r="B64" s="386" t="s">
        <v>967</v>
      </c>
      <c r="C64" s="387" t="s">
        <v>968</v>
      </c>
      <c r="D64" s="388" t="s">
        <v>245</v>
      </c>
      <c r="E64" s="389">
        <v>123.66</v>
      </c>
      <c r="F64" s="390">
        <v>0</v>
      </c>
      <c r="G64" s="390">
        <f>ROUND(F64*E64,2)</f>
        <v>0</v>
      </c>
      <c r="H64" s="390">
        <v>4.04</v>
      </c>
      <c r="I64" s="390">
        <f>ROUND(E64*H64,2)</f>
        <v>499.59</v>
      </c>
      <c r="J64" s="390">
        <v>14.96</v>
      </c>
      <c r="K64" s="390">
        <f>ROUND(E64*J64,2)</f>
        <v>1849.95</v>
      </c>
      <c r="L64" s="390">
        <v>21</v>
      </c>
      <c r="M64" s="390">
        <f>G64*(1+L64/100)</f>
        <v>0</v>
      </c>
      <c r="N64" s="391">
        <v>0.00017</v>
      </c>
      <c r="O64" s="391">
        <f>ROUND(E64*N64,5)</f>
        <v>0.02102</v>
      </c>
      <c r="P64" s="391">
        <v>0</v>
      </c>
      <c r="Q64" s="391">
        <f>ROUND(E64*P64,5)</f>
        <v>0</v>
      </c>
      <c r="R64" s="391"/>
      <c r="S64" s="391"/>
      <c r="T64" s="392">
        <v>0.044</v>
      </c>
      <c r="U64" s="391">
        <f>ROUND(E64*T64,2)</f>
        <v>5.44</v>
      </c>
      <c r="V64" s="393"/>
      <c r="W64" s="393"/>
      <c r="X64" s="393"/>
      <c r="Y64" s="393"/>
      <c r="Z64" s="393"/>
      <c r="AA64" s="393"/>
      <c r="AB64" s="393"/>
      <c r="AC64" s="393"/>
      <c r="AD64" s="393"/>
      <c r="AE64" s="393" t="s">
        <v>882</v>
      </c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3"/>
      <c r="BF64" s="393"/>
      <c r="BG64" s="393"/>
      <c r="BH64" s="393"/>
    </row>
    <row r="65" spans="1:60" ht="13.5" outlineLevel="1">
      <c r="A65" s="385"/>
      <c r="B65" s="386"/>
      <c r="C65" s="394" t="s">
        <v>969</v>
      </c>
      <c r="D65" s="395"/>
      <c r="E65" s="396">
        <v>61.83</v>
      </c>
      <c r="F65" s="390"/>
      <c r="G65" s="390"/>
      <c r="H65" s="390"/>
      <c r="I65" s="390"/>
      <c r="J65" s="390"/>
      <c r="K65" s="390"/>
      <c r="L65" s="390"/>
      <c r="M65" s="390"/>
      <c r="N65" s="391"/>
      <c r="O65" s="391"/>
      <c r="P65" s="391"/>
      <c r="Q65" s="391"/>
      <c r="R65" s="391"/>
      <c r="S65" s="391"/>
      <c r="T65" s="392"/>
      <c r="U65" s="391"/>
      <c r="V65" s="393"/>
      <c r="W65" s="393"/>
      <c r="X65" s="393"/>
      <c r="Y65" s="393"/>
      <c r="Z65" s="393"/>
      <c r="AA65" s="393"/>
      <c r="AB65" s="393"/>
      <c r="AC65" s="393"/>
      <c r="AD65" s="393"/>
      <c r="AE65" s="393" t="s">
        <v>138</v>
      </c>
      <c r="AF65" s="393">
        <v>0</v>
      </c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3"/>
      <c r="BF65" s="393"/>
      <c r="BG65" s="393"/>
      <c r="BH65" s="393"/>
    </row>
    <row r="66" spans="1:60" ht="13.5" outlineLevel="1">
      <c r="A66" s="385"/>
      <c r="B66" s="386"/>
      <c r="C66" s="394" t="s">
        <v>970</v>
      </c>
      <c r="D66" s="395"/>
      <c r="E66" s="396">
        <v>61.83</v>
      </c>
      <c r="F66" s="390"/>
      <c r="G66" s="390"/>
      <c r="H66" s="390"/>
      <c r="I66" s="390"/>
      <c r="J66" s="390"/>
      <c r="K66" s="390"/>
      <c r="L66" s="390"/>
      <c r="M66" s="390"/>
      <c r="N66" s="391"/>
      <c r="O66" s="391"/>
      <c r="P66" s="391"/>
      <c r="Q66" s="391"/>
      <c r="R66" s="391"/>
      <c r="S66" s="391"/>
      <c r="T66" s="392"/>
      <c r="U66" s="391"/>
      <c r="V66" s="393"/>
      <c r="W66" s="393"/>
      <c r="X66" s="393"/>
      <c r="Y66" s="393"/>
      <c r="Z66" s="393"/>
      <c r="AA66" s="393"/>
      <c r="AB66" s="393"/>
      <c r="AC66" s="393"/>
      <c r="AD66" s="393"/>
      <c r="AE66" s="393" t="s">
        <v>138</v>
      </c>
      <c r="AF66" s="393">
        <v>0</v>
      </c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3"/>
      <c r="BF66" s="393"/>
      <c r="BG66" s="393"/>
      <c r="BH66" s="393"/>
    </row>
    <row r="67" spans="1:60" ht="13.5" outlineLevel="1">
      <c r="A67" s="385">
        <v>29</v>
      </c>
      <c r="B67" s="386" t="s">
        <v>971</v>
      </c>
      <c r="C67" s="387" t="s">
        <v>972</v>
      </c>
      <c r="D67" s="388" t="s">
        <v>245</v>
      </c>
      <c r="E67" s="389">
        <v>167.14222</v>
      </c>
      <c r="F67" s="390">
        <v>0</v>
      </c>
      <c r="G67" s="390">
        <f>ROUND(F67*E67,2)</f>
        <v>0</v>
      </c>
      <c r="H67" s="390">
        <v>30.3</v>
      </c>
      <c r="I67" s="390">
        <f>ROUND(E67*H67,2)</f>
        <v>5064.41</v>
      </c>
      <c r="J67" s="390">
        <v>0</v>
      </c>
      <c r="K67" s="390">
        <f>ROUND(E67*J67,2)</f>
        <v>0</v>
      </c>
      <c r="L67" s="390">
        <v>21</v>
      </c>
      <c r="M67" s="390">
        <f>G67*(1+L67/100)</f>
        <v>0</v>
      </c>
      <c r="N67" s="391">
        <v>0.00035</v>
      </c>
      <c r="O67" s="391">
        <f>ROUND(E67*N67,5)</f>
        <v>0.0585</v>
      </c>
      <c r="P67" s="391">
        <v>0</v>
      </c>
      <c r="Q67" s="391">
        <f>ROUND(E67*P67,5)</f>
        <v>0</v>
      </c>
      <c r="R67" s="391"/>
      <c r="S67" s="391"/>
      <c r="T67" s="392">
        <v>0</v>
      </c>
      <c r="U67" s="391">
        <f>ROUND(E67*T67,2)</f>
        <v>0</v>
      </c>
      <c r="V67" s="393"/>
      <c r="W67" s="393"/>
      <c r="X67" s="393"/>
      <c r="Y67" s="393"/>
      <c r="Z67" s="393"/>
      <c r="AA67" s="393"/>
      <c r="AB67" s="393"/>
      <c r="AC67" s="393"/>
      <c r="AD67" s="393"/>
      <c r="AE67" s="393" t="s">
        <v>901</v>
      </c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</row>
    <row r="68" spans="1:60" ht="13.5" outlineLevel="1">
      <c r="A68" s="385"/>
      <c r="B68" s="386"/>
      <c r="C68" s="394" t="s">
        <v>969</v>
      </c>
      <c r="D68" s="395"/>
      <c r="E68" s="396">
        <v>61.83</v>
      </c>
      <c r="F68" s="390"/>
      <c r="G68" s="390"/>
      <c r="H68" s="390"/>
      <c r="I68" s="390"/>
      <c r="J68" s="390"/>
      <c r="K68" s="390"/>
      <c r="L68" s="390"/>
      <c r="M68" s="390"/>
      <c r="N68" s="391"/>
      <c r="O68" s="391"/>
      <c r="P68" s="391"/>
      <c r="Q68" s="391"/>
      <c r="R68" s="391"/>
      <c r="S68" s="391"/>
      <c r="T68" s="392"/>
      <c r="U68" s="391"/>
      <c r="V68" s="393"/>
      <c r="W68" s="393"/>
      <c r="X68" s="393"/>
      <c r="Y68" s="393"/>
      <c r="Z68" s="393"/>
      <c r="AA68" s="393"/>
      <c r="AB68" s="393"/>
      <c r="AC68" s="393"/>
      <c r="AD68" s="393"/>
      <c r="AE68" s="393" t="s">
        <v>138</v>
      </c>
      <c r="AF68" s="393">
        <v>0</v>
      </c>
      <c r="AG68" s="393"/>
      <c r="AH68" s="393"/>
      <c r="AI68" s="393"/>
      <c r="AJ68" s="393"/>
      <c r="AK68" s="393"/>
      <c r="AL68" s="393"/>
      <c r="AM68" s="393"/>
      <c r="AN68" s="393"/>
      <c r="AO68" s="393"/>
      <c r="AP68" s="393"/>
      <c r="AQ68" s="393"/>
      <c r="AR68" s="393"/>
      <c r="AS68" s="393"/>
      <c r="AT68" s="393"/>
      <c r="AU68" s="393"/>
      <c r="AV68" s="393"/>
      <c r="AW68" s="393"/>
      <c r="AX68" s="393"/>
      <c r="AY68" s="393"/>
      <c r="AZ68" s="393"/>
      <c r="BA68" s="393"/>
      <c r="BB68" s="393"/>
      <c r="BC68" s="393"/>
      <c r="BD68" s="393"/>
      <c r="BE68" s="393"/>
      <c r="BF68" s="393"/>
      <c r="BG68" s="393"/>
      <c r="BH68" s="393"/>
    </row>
    <row r="69" spans="1:60" ht="13.5" outlineLevel="1">
      <c r="A69" s="385"/>
      <c r="B69" s="386"/>
      <c r="C69" s="394" t="s">
        <v>963</v>
      </c>
      <c r="D69" s="395"/>
      <c r="E69" s="396">
        <v>45.92</v>
      </c>
      <c r="F69" s="390"/>
      <c r="G69" s="390"/>
      <c r="H69" s="390"/>
      <c r="I69" s="390"/>
      <c r="J69" s="390"/>
      <c r="K69" s="390"/>
      <c r="L69" s="390"/>
      <c r="M69" s="390"/>
      <c r="N69" s="391"/>
      <c r="O69" s="391"/>
      <c r="P69" s="391"/>
      <c r="Q69" s="391"/>
      <c r="R69" s="391"/>
      <c r="S69" s="391"/>
      <c r="T69" s="392"/>
      <c r="U69" s="391"/>
      <c r="V69" s="393"/>
      <c r="W69" s="393"/>
      <c r="X69" s="393"/>
      <c r="Y69" s="393"/>
      <c r="Z69" s="393"/>
      <c r="AA69" s="393"/>
      <c r="AB69" s="393"/>
      <c r="AC69" s="393"/>
      <c r="AD69" s="393"/>
      <c r="AE69" s="393" t="s">
        <v>138</v>
      </c>
      <c r="AF69" s="393">
        <v>0</v>
      </c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3"/>
      <c r="AS69" s="393"/>
      <c r="AT69" s="393"/>
      <c r="AU69" s="393"/>
      <c r="AV69" s="393"/>
      <c r="AW69" s="393"/>
      <c r="AX69" s="393"/>
      <c r="AY69" s="393"/>
      <c r="AZ69" s="393"/>
      <c r="BA69" s="393"/>
      <c r="BB69" s="393"/>
      <c r="BC69" s="393"/>
      <c r="BD69" s="393"/>
      <c r="BE69" s="393"/>
      <c r="BF69" s="393"/>
      <c r="BG69" s="393"/>
      <c r="BH69" s="393"/>
    </row>
    <row r="70" spans="1:60" ht="13.5" outlineLevel="1">
      <c r="A70" s="385"/>
      <c r="B70" s="386"/>
      <c r="C70" s="394" t="s">
        <v>966</v>
      </c>
      <c r="D70" s="395"/>
      <c r="E70" s="396">
        <v>54.524</v>
      </c>
      <c r="F70" s="390"/>
      <c r="G70" s="390"/>
      <c r="H70" s="390"/>
      <c r="I70" s="390"/>
      <c r="J70" s="390"/>
      <c r="K70" s="390"/>
      <c r="L70" s="390"/>
      <c r="M70" s="390"/>
      <c r="N70" s="391"/>
      <c r="O70" s="391"/>
      <c r="P70" s="391"/>
      <c r="Q70" s="391"/>
      <c r="R70" s="391"/>
      <c r="S70" s="391"/>
      <c r="T70" s="392"/>
      <c r="U70" s="391"/>
      <c r="V70" s="393"/>
      <c r="W70" s="393"/>
      <c r="X70" s="393"/>
      <c r="Y70" s="393"/>
      <c r="Z70" s="393"/>
      <c r="AA70" s="393"/>
      <c r="AB70" s="393"/>
      <c r="AC70" s="393"/>
      <c r="AD70" s="393"/>
      <c r="AE70" s="393" t="s">
        <v>138</v>
      </c>
      <c r="AF70" s="393">
        <v>0</v>
      </c>
      <c r="AG70" s="393"/>
      <c r="AH70" s="393"/>
      <c r="AI70" s="393"/>
      <c r="AJ70" s="393"/>
      <c r="AK70" s="393"/>
      <c r="AL70" s="393"/>
      <c r="AM70" s="393"/>
      <c r="AN70" s="393"/>
      <c r="AO70" s="393"/>
      <c r="AP70" s="393"/>
      <c r="AQ70" s="393"/>
      <c r="AR70" s="393"/>
      <c r="AS70" s="393"/>
      <c r="AT70" s="393"/>
      <c r="AU70" s="393"/>
      <c r="AV70" s="393"/>
      <c r="AW70" s="393"/>
      <c r="AX70" s="393"/>
      <c r="AY70" s="393"/>
      <c r="AZ70" s="393"/>
      <c r="BA70" s="393"/>
      <c r="BB70" s="393"/>
      <c r="BC70" s="393"/>
      <c r="BD70" s="393"/>
      <c r="BE70" s="393"/>
      <c r="BF70" s="393"/>
      <c r="BG70" s="393"/>
      <c r="BH70" s="393"/>
    </row>
    <row r="71" spans="1:60" ht="13.5" outlineLevel="1">
      <c r="A71" s="385"/>
      <c r="B71" s="386"/>
      <c r="C71" s="394" t="s">
        <v>973</v>
      </c>
      <c r="D71" s="395"/>
      <c r="E71" s="396">
        <v>4.86822</v>
      </c>
      <c r="F71" s="390"/>
      <c r="G71" s="390"/>
      <c r="H71" s="390"/>
      <c r="I71" s="390"/>
      <c r="J71" s="390"/>
      <c r="K71" s="390"/>
      <c r="L71" s="390"/>
      <c r="M71" s="390"/>
      <c r="N71" s="391"/>
      <c r="O71" s="391"/>
      <c r="P71" s="391"/>
      <c r="Q71" s="391"/>
      <c r="R71" s="391"/>
      <c r="S71" s="391"/>
      <c r="T71" s="392"/>
      <c r="U71" s="391"/>
      <c r="V71" s="393"/>
      <c r="W71" s="393"/>
      <c r="X71" s="393"/>
      <c r="Y71" s="393"/>
      <c r="Z71" s="393"/>
      <c r="AA71" s="393"/>
      <c r="AB71" s="393"/>
      <c r="AC71" s="393"/>
      <c r="AD71" s="393"/>
      <c r="AE71" s="393" t="s">
        <v>138</v>
      </c>
      <c r="AF71" s="393">
        <v>0</v>
      </c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3"/>
      <c r="BA71" s="393"/>
      <c r="BB71" s="393"/>
      <c r="BC71" s="393"/>
      <c r="BD71" s="393"/>
      <c r="BE71" s="393"/>
      <c r="BF71" s="393"/>
      <c r="BG71" s="393"/>
      <c r="BH71" s="393"/>
    </row>
    <row r="72" spans="1:60" ht="13.5" outlineLevel="1">
      <c r="A72" s="385">
        <v>30</v>
      </c>
      <c r="B72" s="386" t="s">
        <v>974</v>
      </c>
      <c r="C72" s="387" t="s">
        <v>975</v>
      </c>
      <c r="D72" s="388" t="s">
        <v>245</v>
      </c>
      <c r="E72" s="389">
        <v>56.15972</v>
      </c>
      <c r="F72" s="390">
        <v>0</v>
      </c>
      <c r="G72" s="390">
        <f>ROUND(F72*E72,2)</f>
        <v>0</v>
      </c>
      <c r="H72" s="390">
        <v>5.3</v>
      </c>
      <c r="I72" s="390">
        <f>ROUND(E72*H72,2)</f>
        <v>297.65</v>
      </c>
      <c r="J72" s="390">
        <v>0</v>
      </c>
      <c r="K72" s="390">
        <f>ROUND(E72*J72,2)</f>
        <v>0</v>
      </c>
      <c r="L72" s="390">
        <v>21</v>
      </c>
      <c r="M72" s="390">
        <f>G72*(1+L72/100)</f>
        <v>0</v>
      </c>
      <c r="N72" s="391">
        <v>0.0001</v>
      </c>
      <c r="O72" s="391">
        <f>ROUND(E72*N72,5)</f>
        <v>0.00562</v>
      </c>
      <c r="P72" s="391">
        <v>0</v>
      </c>
      <c r="Q72" s="391">
        <f>ROUND(E72*P72,5)</f>
        <v>0</v>
      </c>
      <c r="R72" s="391"/>
      <c r="S72" s="391"/>
      <c r="T72" s="392">
        <v>0</v>
      </c>
      <c r="U72" s="391">
        <f>ROUND(E72*T72,2)</f>
        <v>0</v>
      </c>
      <c r="V72" s="393"/>
      <c r="W72" s="393"/>
      <c r="X72" s="393"/>
      <c r="Y72" s="393"/>
      <c r="Z72" s="393"/>
      <c r="AA72" s="393"/>
      <c r="AB72" s="393"/>
      <c r="AC72" s="393"/>
      <c r="AD72" s="393"/>
      <c r="AE72" s="393" t="s">
        <v>901</v>
      </c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3"/>
      <c r="BF72" s="393"/>
      <c r="BG72" s="393"/>
      <c r="BH72" s="393"/>
    </row>
    <row r="73" spans="1:60" ht="13.5" outlineLevel="1">
      <c r="A73" s="385"/>
      <c r="B73" s="386"/>
      <c r="C73" s="394" t="s">
        <v>976</v>
      </c>
      <c r="D73" s="395"/>
      <c r="E73" s="396">
        <v>56.15972</v>
      </c>
      <c r="F73" s="390"/>
      <c r="G73" s="390"/>
      <c r="H73" s="390"/>
      <c r="I73" s="390"/>
      <c r="J73" s="390"/>
      <c r="K73" s="390"/>
      <c r="L73" s="390"/>
      <c r="M73" s="390"/>
      <c r="N73" s="391"/>
      <c r="O73" s="391"/>
      <c r="P73" s="391"/>
      <c r="Q73" s="391"/>
      <c r="R73" s="391"/>
      <c r="S73" s="391"/>
      <c r="T73" s="392"/>
      <c r="U73" s="391"/>
      <c r="V73" s="393"/>
      <c r="W73" s="393"/>
      <c r="X73" s="393"/>
      <c r="Y73" s="393"/>
      <c r="Z73" s="393"/>
      <c r="AA73" s="393"/>
      <c r="AB73" s="393"/>
      <c r="AC73" s="393"/>
      <c r="AD73" s="393"/>
      <c r="AE73" s="393" t="s">
        <v>138</v>
      </c>
      <c r="AF73" s="393">
        <v>0</v>
      </c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</row>
    <row r="74" spans="1:60" ht="13.5" outlineLevel="1">
      <c r="A74" s="385">
        <v>31</v>
      </c>
      <c r="B74" s="386" t="s">
        <v>977</v>
      </c>
      <c r="C74" s="387" t="s">
        <v>978</v>
      </c>
      <c r="D74" s="388" t="s">
        <v>297</v>
      </c>
      <c r="E74" s="389">
        <v>109.92</v>
      </c>
      <c r="F74" s="390">
        <v>0</v>
      </c>
      <c r="G74" s="390">
        <f>ROUND(F74*E74,2)</f>
        <v>0</v>
      </c>
      <c r="H74" s="390">
        <v>17.9</v>
      </c>
      <c r="I74" s="390">
        <f>ROUND(E74*H74,2)</f>
        <v>1967.57</v>
      </c>
      <c r="J74" s="390">
        <v>95.1</v>
      </c>
      <c r="K74" s="390">
        <f>ROUND(E74*J74,2)</f>
        <v>10453.39</v>
      </c>
      <c r="L74" s="390">
        <v>21</v>
      </c>
      <c r="M74" s="390">
        <f>G74*(1+L74/100)</f>
        <v>0</v>
      </c>
      <c r="N74" s="391">
        <v>1E-05</v>
      </c>
      <c r="O74" s="391">
        <f>ROUND(E74*N74,5)</f>
        <v>0.0011</v>
      </c>
      <c r="P74" s="391">
        <v>0</v>
      </c>
      <c r="Q74" s="391">
        <f>ROUND(E74*P74,5)</f>
        <v>0</v>
      </c>
      <c r="R74" s="391"/>
      <c r="S74" s="391"/>
      <c r="T74" s="392">
        <v>0.23</v>
      </c>
      <c r="U74" s="391">
        <f>ROUND(E74*T74,2)</f>
        <v>25.28</v>
      </c>
      <c r="V74" s="393"/>
      <c r="W74" s="393"/>
      <c r="X74" s="393"/>
      <c r="Y74" s="393"/>
      <c r="Z74" s="393"/>
      <c r="AA74" s="393"/>
      <c r="AB74" s="393"/>
      <c r="AC74" s="393"/>
      <c r="AD74" s="393"/>
      <c r="AE74" s="393" t="s">
        <v>882</v>
      </c>
      <c r="AF74" s="393"/>
      <c r="AG74" s="393"/>
      <c r="AH74" s="393"/>
      <c r="AI74" s="393"/>
      <c r="AJ74" s="393"/>
      <c r="AK74" s="393"/>
      <c r="AL74" s="393"/>
      <c r="AM74" s="393"/>
      <c r="AN74" s="393"/>
      <c r="AO74" s="393"/>
      <c r="AP74" s="393"/>
      <c r="AQ74" s="393"/>
      <c r="AR74" s="393"/>
      <c r="AS74" s="393"/>
      <c r="AT74" s="393"/>
      <c r="AU74" s="393"/>
      <c r="AV74" s="393"/>
      <c r="AW74" s="393"/>
      <c r="AX74" s="393"/>
      <c r="AY74" s="393"/>
      <c r="AZ74" s="393"/>
      <c r="BA74" s="393"/>
      <c r="BB74" s="393"/>
      <c r="BC74" s="393"/>
      <c r="BD74" s="393"/>
      <c r="BE74" s="393"/>
      <c r="BF74" s="393"/>
      <c r="BG74" s="393"/>
      <c r="BH74" s="393"/>
    </row>
    <row r="75" spans="1:60" ht="13.5" outlineLevel="1">
      <c r="A75" s="385"/>
      <c r="B75" s="386"/>
      <c r="C75" s="394" t="s">
        <v>979</v>
      </c>
      <c r="D75" s="395"/>
      <c r="E75" s="396">
        <v>109.92</v>
      </c>
      <c r="F75" s="390"/>
      <c r="G75" s="390"/>
      <c r="H75" s="390"/>
      <c r="I75" s="390"/>
      <c r="J75" s="390"/>
      <c r="K75" s="390"/>
      <c r="L75" s="390"/>
      <c r="M75" s="390"/>
      <c r="N75" s="391"/>
      <c r="O75" s="391"/>
      <c r="P75" s="391"/>
      <c r="Q75" s="391"/>
      <c r="R75" s="391"/>
      <c r="S75" s="391"/>
      <c r="T75" s="392"/>
      <c r="U75" s="391"/>
      <c r="V75" s="393"/>
      <c r="W75" s="393"/>
      <c r="X75" s="393"/>
      <c r="Y75" s="393"/>
      <c r="Z75" s="393"/>
      <c r="AA75" s="393"/>
      <c r="AB75" s="393"/>
      <c r="AC75" s="393"/>
      <c r="AD75" s="393"/>
      <c r="AE75" s="393" t="s">
        <v>138</v>
      </c>
      <c r="AF75" s="393">
        <v>0</v>
      </c>
      <c r="AG75" s="393"/>
      <c r="AH75" s="393"/>
      <c r="AI75" s="393"/>
      <c r="AJ75" s="393"/>
      <c r="AK75" s="393"/>
      <c r="AL75" s="393"/>
      <c r="AM75" s="393"/>
      <c r="AN75" s="393"/>
      <c r="AO75" s="393"/>
      <c r="AP75" s="393"/>
      <c r="AQ75" s="393"/>
      <c r="AR75" s="393"/>
      <c r="AS75" s="393"/>
      <c r="AT75" s="393"/>
      <c r="AU75" s="393"/>
      <c r="AV75" s="393"/>
      <c r="AW75" s="393"/>
      <c r="AX75" s="393"/>
      <c r="AY75" s="393"/>
      <c r="AZ75" s="393"/>
      <c r="BA75" s="393"/>
      <c r="BB75" s="393"/>
      <c r="BC75" s="393"/>
      <c r="BD75" s="393"/>
      <c r="BE75" s="393"/>
      <c r="BF75" s="393"/>
      <c r="BG75" s="393"/>
      <c r="BH75" s="393"/>
    </row>
    <row r="76" spans="1:60" ht="13.5" outlineLevel="1">
      <c r="A76" s="385">
        <v>32</v>
      </c>
      <c r="B76" s="386" t="s">
        <v>980</v>
      </c>
      <c r="C76" s="387" t="s">
        <v>981</v>
      </c>
      <c r="D76" s="388" t="s">
        <v>245</v>
      </c>
      <c r="E76" s="389">
        <v>113.1375</v>
      </c>
      <c r="F76" s="390">
        <v>0</v>
      </c>
      <c r="G76" s="390">
        <f>ROUND(F76*E76,2)</f>
        <v>0</v>
      </c>
      <c r="H76" s="390">
        <v>564</v>
      </c>
      <c r="I76" s="390">
        <f>ROUND(E76*H76,2)</f>
        <v>63809.55</v>
      </c>
      <c r="J76" s="390">
        <v>0</v>
      </c>
      <c r="K76" s="390">
        <f>ROUND(E76*J76,2)</f>
        <v>0</v>
      </c>
      <c r="L76" s="390">
        <v>21</v>
      </c>
      <c r="M76" s="390">
        <f>G76*(1+L76/100)</f>
        <v>0</v>
      </c>
      <c r="N76" s="391">
        <v>0.0018</v>
      </c>
      <c r="O76" s="391">
        <f>ROUND(E76*N76,5)</f>
        <v>0.20365</v>
      </c>
      <c r="P76" s="391">
        <v>0</v>
      </c>
      <c r="Q76" s="391">
        <f>ROUND(E76*P76,5)</f>
        <v>0</v>
      </c>
      <c r="R76" s="391"/>
      <c r="S76" s="391"/>
      <c r="T76" s="392">
        <v>0</v>
      </c>
      <c r="U76" s="391">
        <f>ROUND(E76*T76,2)</f>
        <v>0</v>
      </c>
      <c r="V76" s="393"/>
      <c r="W76" s="393"/>
      <c r="X76" s="393"/>
      <c r="Y76" s="393"/>
      <c r="Z76" s="393"/>
      <c r="AA76" s="393"/>
      <c r="AB76" s="393"/>
      <c r="AC76" s="393"/>
      <c r="AD76" s="393"/>
      <c r="AE76" s="393" t="s">
        <v>901</v>
      </c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93"/>
      <c r="AR76" s="393"/>
      <c r="AS76" s="393"/>
      <c r="AT76" s="393"/>
      <c r="AU76" s="393"/>
      <c r="AV76" s="393"/>
      <c r="AW76" s="393"/>
      <c r="AX76" s="393"/>
      <c r="AY76" s="393"/>
      <c r="AZ76" s="393"/>
      <c r="BA76" s="393"/>
      <c r="BB76" s="393"/>
      <c r="BC76" s="393"/>
      <c r="BD76" s="393"/>
      <c r="BE76" s="393"/>
      <c r="BF76" s="393"/>
      <c r="BG76" s="393"/>
      <c r="BH76" s="393"/>
    </row>
    <row r="77" spans="1:60" ht="13.5" outlineLevel="1">
      <c r="A77" s="385"/>
      <c r="B77" s="386"/>
      <c r="C77" s="394" t="s">
        <v>970</v>
      </c>
      <c r="D77" s="395"/>
      <c r="E77" s="396">
        <v>61.83</v>
      </c>
      <c r="F77" s="390"/>
      <c r="G77" s="390"/>
      <c r="H77" s="390"/>
      <c r="I77" s="390"/>
      <c r="J77" s="390"/>
      <c r="K77" s="390"/>
      <c r="L77" s="390"/>
      <c r="M77" s="390"/>
      <c r="N77" s="391"/>
      <c r="O77" s="391"/>
      <c r="P77" s="391"/>
      <c r="Q77" s="391"/>
      <c r="R77" s="391"/>
      <c r="S77" s="391"/>
      <c r="T77" s="392"/>
      <c r="U77" s="391"/>
      <c r="V77" s="393"/>
      <c r="W77" s="393"/>
      <c r="X77" s="393"/>
      <c r="Y77" s="393"/>
      <c r="Z77" s="393"/>
      <c r="AA77" s="393"/>
      <c r="AB77" s="393"/>
      <c r="AC77" s="393"/>
      <c r="AD77" s="393"/>
      <c r="AE77" s="393" t="s">
        <v>138</v>
      </c>
      <c r="AF77" s="393">
        <v>0</v>
      </c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3"/>
      <c r="BD77" s="393"/>
      <c r="BE77" s="393"/>
      <c r="BF77" s="393"/>
      <c r="BG77" s="393"/>
      <c r="BH77" s="393"/>
    </row>
    <row r="78" spans="1:60" ht="13.5" outlineLevel="1">
      <c r="A78" s="385"/>
      <c r="B78" s="386"/>
      <c r="C78" s="394" t="s">
        <v>964</v>
      </c>
      <c r="D78" s="395"/>
      <c r="E78" s="396">
        <v>45.92</v>
      </c>
      <c r="F78" s="390"/>
      <c r="G78" s="390"/>
      <c r="H78" s="390"/>
      <c r="I78" s="390"/>
      <c r="J78" s="390"/>
      <c r="K78" s="390"/>
      <c r="L78" s="390"/>
      <c r="M78" s="390"/>
      <c r="N78" s="391"/>
      <c r="O78" s="391"/>
      <c r="P78" s="391"/>
      <c r="Q78" s="391"/>
      <c r="R78" s="391"/>
      <c r="S78" s="391"/>
      <c r="T78" s="392"/>
      <c r="U78" s="391"/>
      <c r="V78" s="393"/>
      <c r="W78" s="393"/>
      <c r="X78" s="393"/>
      <c r="Y78" s="393"/>
      <c r="Z78" s="393"/>
      <c r="AA78" s="393"/>
      <c r="AB78" s="393"/>
      <c r="AC78" s="393"/>
      <c r="AD78" s="393"/>
      <c r="AE78" s="393" t="s">
        <v>138</v>
      </c>
      <c r="AF78" s="393">
        <v>0</v>
      </c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3"/>
      <c r="AU78" s="393"/>
      <c r="AV78" s="393"/>
      <c r="AW78" s="393"/>
      <c r="AX78" s="393"/>
      <c r="AY78" s="393"/>
      <c r="AZ78" s="393"/>
      <c r="BA78" s="393"/>
      <c r="BB78" s="393"/>
      <c r="BC78" s="393"/>
      <c r="BD78" s="393"/>
      <c r="BE78" s="393"/>
      <c r="BF78" s="393"/>
      <c r="BG78" s="393"/>
      <c r="BH78" s="393"/>
    </row>
    <row r="79" spans="1:60" ht="13.5" outlineLevel="1">
      <c r="A79" s="385"/>
      <c r="B79" s="386"/>
      <c r="C79" s="394" t="s">
        <v>982</v>
      </c>
      <c r="D79" s="395"/>
      <c r="E79" s="396">
        <v>5.3875</v>
      </c>
      <c r="F79" s="390"/>
      <c r="G79" s="390"/>
      <c r="H79" s="390"/>
      <c r="I79" s="390"/>
      <c r="J79" s="390"/>
      <c r="K79" s="390"/>
      <c r="L79" s="390"/>
      <c r="M79" s="390"/>
      <c r="N79" s="391"/>
      <c r="O79" s="391"/>
      <c r="P79" s="391"/>
      <c r="Q79" s="391"/>
      <c r="R79" s="391"/>
      <c r="S79" s="391"/>
      <c r="T79" s="392"/>
      <c r="U79" s="391"/>
      <c r="V79" s="393"/>
      <c r="W79" s="393"/>
      <c r="X79" s="393"/>
      <c r="Y79" s="393"/>
      <c r="Z79" s="393"/>
      <c r="AA79" s="393"/>
      <c r="AB79" s="393"/>
      <c r="AC79" s="393"/>
      <c r="AD79" s="393"/>
      <c r="AE79" s="393" t="s">
        <v>138</v>
      </c>
      <c r="AF79" s="393">
        <v>0</v>
      </c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3"/>
      <c r="AS79" s="393"/>
      <c r="AT79" s="393"/>
      <c r="AU79" s="393"/>
      <c r="AV79" s="393"/>
      <c r="AW79" s="393"/>
      <c r="AX79" s="393"/>
      <c r="AY79" s="393"/>
      <c r="AZ79" s="393"/>
      <c r="BA79" s="393"/>
      <c r="BB79" s="393"/>
      <c r="BC79" s="393"/>
      <c r="BD79" s="393"/>
      <c r="BE79" s="393"/>
      <c r="BF79" s="393"/>
      <c r="BG79" s="393"/>
      <c r="BH79" s="393"/>
    </row>
    <row r="80" spans="1:60" ht="13.5" outlineLevel="1">
      <c r="A80" s="385">
        <v>33</v>
      </c>
      <c r="B80" s="386" t="s">
        <v>977</v>
      </c>
      <c r="C80" s="387" t="s">
        <v>983</v>
      </c>
      <c r="D80" s="388" t="s">
        <v>297</v>
      </c>
      <c r="E80" s="389">
        <v>109.92</v>
      </c>
      <c r="F80" s="390">
        <v>0</v>
      </c>
      <c r="G80" s="390">
        <f>ROUND(F80*E80,2)</f>
        <v>0</v>
      </c>
      <c r="H80" s="390">
        <v>17.9</v>
      </c>
      <c r="I80" s="390">
        <f>ROUND(E80*H80,2)</f>
        <v>1967.57</v>
      </c>
      <c r="J80" s="390">
        <v>95.1</v>
      </c>
      <c r="K80" s="390">
        <f>ROUND(E80*J80,2)</f>
        <v>10453.39</v>
      </c>
      <c r="L80" s="390">
        <v>21</v>
      </c>
      <c r="M80" s="390">
        <f>G80*(1+L80/100)</f>
        <v>0</v>
      </c>
      <c r="N80" s="391">
        <v>1E-05</v>
      </c>
      <c r="O80" s="391">
        <f>ROUND(E80*N80,5)</f>
        <v>0.0011</v>
      </c>
      <c r="P80" s="391">
        <v>0</v>
      </c>
      <c r="Q80" s="391">
        <f>ROUND(E80*P80,5)</f>
        <v>0</v>
      </c>
      <c r="R80" s="391"/>
      <c r="S80" s="391"/>
      <c r="T80" s="392">
        <v>0.23</v>
      </c>
      <c r="U80" s="391">
        <f>ROUND(E80*T80,2)</f>
        <v>25.28</v>
      </c>
      <c r="V80" s="393"/>
      <c r="W80" s="393"/>
      <c r="X80" s="393"/>
      <c r="Y80" s="393"/>
      <c r="Z80" s="393"/>
      <c r="AA80" s="393"/>
      <c r="AB80" s="393"/>
      <c r="AC80" s="393"/>
      <c r="AD80" s="393"/>
      <c r="AE80" s="393" t="s">
        <v>882</v>
      </c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3"/>
      <c r="AS80" s="393"/>
      <c r="AT80" s="393"/>
      <c r="AU80" s="393"/>
      <c r="AV80" s="393"/>
      <c r="AW80" s="393"/>
      <c r="AX80" s="393"/>
      <c r="AY80" s="393"/>
      <c r="AZ80" s="393"/>
      <c r="BA80" s="393"/>
      <c r="BB80" s="393"/>
      <c r="BC80" s="393"/>
      <c r="BD80" s="393"/>
      <c r="BE80" s="393"/>
      <c r="BF80" s="393"/>
      <c r="BG80" s="393"/>
      <c r="BH80" s="393"/>
    </row>
    <row r="81" spans="1:60" ht="13.5" outlineLevel="1">
      <c r="A81" s="385"/>
      <c r="B81" s="386"/>
      <c r="C81" s="394" t="s">
        <v>979</v>
      </c>
      <c r="D81" s="395"/>
      <c r="E81" s="396">
        <v>109.92</v>
      </c>
      <c r="F81" s="390"/>
      <c r="G81" s="390"/>
      <c r="H81" s="390"/>
      <c r="I81" s="390"/>
      <c r="J81" s="390"/>
      <c r="K81" s="390"/>
      <c r="L81" s="390"/>
      <c r="M81" s="390"/>
      <c r="N81" s="391"/>
      <c r="O81" s="391"/>
      <c r="P81" s="391"/>
      <c r="Q81" s="391"/>
      <c r="R81" s="391"/>
      <c r="S81" s="391"/>
      <c r="T81" s="392"/>
      <c r="U81" s="391"/>
      <c r="V81" s="393"/>
      <c r="W81" s="393"/>
      <c r="X81" s="393"/>
      <c r="Y81" s="393"/>
      <c r="Z81" s="393"/>
      <c r="AA81" s="393"/>
      <c r="AB81" s="393"/>
      <c r="AC81" s="393"/>
      <c r="AD81" s="393"/>
      <c r="AE81" s="393" t="s">
        <v>138</v>
      </c>
      <c r="AF81" s="393">
        <v>0</v>
      </c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3"/>
      <c r="BB81" s="393"/>
      <c r="BC81" s="393"/>
      <c r="BD81" s="393"/>
      <c r="BE81" s="393"/>
      <c r="BF81" s="393"/>
      <c r="BG81" s="393"/>
      <c r="BH81" s="393"/>
    </row>
    <row r="82" spans="1:60" ht="13.5" outlineLevel="1">
      <c r="A82" s="385">
        <v>34</v>
      </c>
      <c r="B82" s="386" t="s">
        <v>984</v>
      </c>
      <c r="C82" s="387" t="s">
        <v>985</v>
      </c>
      <c r="D82" s="388" t="s">
        <v>392</v>
      </c>
      <c r="E82" s="389">
        <v>4</v>
      </c>
      <c r="F82" s="390">
        <v>0</v>
      </c>
      <c r="G82" s="390">
        <f>ROUND(F82*E82,2)</f>
        <v>0</v>
      </c>
      <c r="H82" s="390">
        <v>102.22</v>
      </c>
      <c r="I82" s="390">
        <f>ROUND(E82*H82,2)</f>
        <v>408.88</v>
      </c>
      <c r="J82" s="390">
        <v>33.28</v>
      </c>
      <c r="K82" s="390">
        <f>ROUND(E82*J82,2)</f>
        <v>133.12</v>
      </c>
      <c r="L82" s="390">
        <v>21</v>
      </c>
      <c r="M82" s="390">
        <f>G82*(1+L82/100)</f>
        <v>0</v>
      </c>
      <c r="N82" s="391">
        <v>2E-05</v>
      </c>
      <c r="O82" s="391">
        <f>ROUND(E82*N82,5)</f>
        <v>8E-05</v>
      </c>
      <c r="P82" s="391">
        <v>0</v>
      </c>
      <c r="Q82" s="391">
        <f>ROUND(E82*P82,5)</f>
        <v>0</v>
      </c>
      <c r="R82" s="391"/>
      <c r="S82" s="391"/>
      <c r="T82" s="392">
        <v>0.09</v>
      </c>
      <c r="U82" s="391">
        <f>ROUND(E82*T82,2)</f>
        <v>0.36</v>
      </c>
      <c r="V82" s="393"/>
      <c r="W82" s="393"/>
      <c r="X82" s="393"/>
      <c r="Y82" s="393"/>
      <c r="Z82" s="393"/>
      <c r="AA82" s="393"/>
      <c r="AB82" s="393"/>
      <c r="AC82" s="393"/>
      <c r="AD82" s="393"/>
      <c r="AE82" s="393" t="s">
        <v>882</v>
      </c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</row>
    <row r="83" spans="1:60" ht="13.5" outlineLevel="1">
      <c r="A83" s="385">
        <v>35</v>
      </c>
      <c r="B83" s="386" t="s">
        <v>986</v>
      </c>
      <c r="C83" s="387" t="s">
        <v>987</v>
      </c>
      <c r="D83" s="388" t="s">
        <v>297</v>
      </c>
      <c r="E83" s="389">
        <v>27.48</v>
      </c>
      <c r="F83" s="390">
        <v>0</v>
      </c>
      <c r="G83" s="390">
        <f>ROUND(F83*E83,2)</f>
        <v>0</v>
      </c>
      <c r="H83" s="390">
        <v>43.53</v>
      </c>
      <c r="I83" s="390">
        <f>ROUND(E83*H83,2)</f>
        <v>1196.2</v>
      </c>
      <c r="J83" s="390">
        <v>40.67</v>
      </c>
      <c r="K83" s="390">
        <f>ROUND(E83*J83,2)</f>
        <v>1117.61</v>
      </c>
      <c r="L83" s="390">
        <v>21</v>
      </c>
      <c r="M83" s="390">
        <f>G83*(1+L83/100)</f>
        <v>0</v>
      </c>
      <c r="N83" s="391">
        <v>0.00018</v>
      </c>
      <c r="O83" s="391">
        <f>ROUND(E83*N83,5)</f>
        <v>0.00495</v>
      </c>
      <c r="P83" s="391">
        <v>0</v>
      </c>
      <c r="Q83" s="391">
        <f>ROUND(E83*P83,5)</f>
        <v>0</v>
      </c>
      <c r="R83" s="391"/>
      <c r="S83" s="391"/>
      <c r="T83" s="392">
        <v>0.11</v>
      </c>
      <c r="U83" s="391">
        <f>ROUND(E83*T83,2)</f>
        <v>3.02</v>
      </c>
      <c r="V83" s="393"/>
      <c r="W83" s="393"/>
      <c r="X83" s="393"/>
      <c r="Y83" s="393"/>
      <c r="Z83" s="393"/>
      <c r="AA83" s="393"/>
      <c r="AB83" s="393"/>
      <c r="AC83" s="393"/>
      <c r="AD83" s="393"/>
      <c r="AE83" s="393" t="s">
        <v>882</v>
      </c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</row>
    <row r="84" spans="1:60" ht="13.5" outlineLevel="1">
      <c r="A84" s="385"/>
      <c r="B84" s="386"/>
      <c r="C84" s="394" t="s">
        <v>988</v>
      </c>
      <c r="D84" s="395"/>
      <c r="E84" s="396">
        <v>27.48</v>
      </c>
      <c r="F84" s="390"/>
      <c r="G84" s="390"/>
      <c r="H84" s="390"/>
      <c r="I84" s="390"/>
      <c r="J84" s="390"/>
      <c r="K84" s="390"/>
      <c r="L84" s="390"/>
      <c r="M84" s="390"/>
      <c r="N84" s="391"/>
      <c r="O84" s="391"/>
      <c r="P84" s="391"/>
      <c r="Q84" s="391"/>
      <c r="R84" s="391"/>
      <c r="S84" s="391"/>
      <c r="T84" s="392"/>
      <c r="U84" s="391"/>
      <c r="V84" s="393"/>
      <c r="W84" s="393"/>
      <c r="X84" s="393"/>
      <c r="Y84" s="393"/>
      <c r="Z84" s="393"/>
      <c r="AA84" s="393"/>
      <c r="AB84" s="393"/>
      <c r="AC84" s="393"/>
      <c r="AD84" s="393"/>
      <c r="AE84" s="393" t="s">
        <v>138</v>
      </c>
      <c r="AF84" s="393">
        <v>0</v>
      </c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</row>
    <row r="85" spans="1:60" ht="13.5" outlineLevel="1">
      <c r="A85" s="385">
        <v>36</v>
      </c>
      <c r="B85" s="386" t="s">
        <v>989</v>
      </c>
      <c r="C85" s="387" t="s">
        <v>990</v>
      </c>
      <c r="D85" s="388" t="s">
        <v>392</v>
      </c>
      <c r="E85" s="389">
        <v>4</v>
      </c>
      <c r="F85" s="390">
        <v>0</v>
      </c>
      <c r="G85" s="390">
        <f>ROUND(F85*E85,2)</f>
        <v>0</v>
      </c>
      <c r="H85" s="390">
        <v>171.23</v>
      </c>
      <c r="I85" s="390">
        <f>ROUND(E85*H85,2)</f>
        <v>684.92</v>
      </c>
      <c r="J85" s="390">
        <v>24.77000000000001</v>
      </c>
      <c r="K85" s="390">
        <f>ROUND(E85*J85,2)</f>
        <v>99.08</v>
      </c>
      <c r="L85" s="390">
        <v>21</v>
      </c>
      <c r="M85" s="390">
        <f>G85*(1+L85/100)</f>
        <v>0</v>
      </c>
      <c r="N85" s="391">
        <v>6E-05</v>
      </c>
      <c r="O85" s="391">
        <f>ROUND(E85*N85,5)</f>
        <v>0.00024</v>
      </c>
      <c r="P85" s="391">
        <v>0</v>
      </c>
      <c r="Q85" s="391">
        <f>ROUND(E85*P85,5)</f>
        <v>0</v>
      </c>
      <c r="R85" s="391"/>
      <c r="S85" s="391"/>
      <c r="T85" s="392">
        <v>0.067</v>
      </c>
      <c r="U85" s="391">
        <f>ROUND(E85*T85,2)</f>
        <v>0.27</v>
      </c>
      <c r="V85" s="393"/>
      <c r="W85" s="393"/>
      <c r="X85" s="393"/>
      <c r="Y85" s="393"/>
      <c r="Z85" s="393"/>
      <c r="AA85" s="393"/>
      <c r="AB85" s="393"/>
      <c r="AC85" s="393"/>
      <c r="AD85" s="393"/>
      <c r="AE85" s="393" t="s">
        <v>882</v>
      </c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3"/>
      <c r="AQ85" s="393"/>
      <c r="AR85" s="393"/>
      <c r="AS85" s="393"/>
      <c r="AT85" s="393"/>
      <c r="AU85" s="393"/>
      <c r="AV85" s="393"/>
      <c r="AW85" s="393"/>
      <c r="AX85" s="393"/>
      <c r="AY85" s="393"/>
      <c r="AZ85" s="393"/>
      <c r="BA85" s="393"/>
      <c r="BB85" s="393"/>
      <c r="BC85" s="393"/>
      <c r="BD85" s="393"/>
      <c r="BE85" s="393"/>
      <c r="BF85" s="393"/>
      <c r="BG85" s="393"/>
      <c r="BH85" s="393"/>
    </row>
    <row r="86" spans="1:60" ht="13.5" outlineLevel="1">
      <c r="A86" s="385">
        <v>37</v>
      </c>
      <c r="B86" s="386" t="s">
        <v>991</v>
      </c>
      <c r="C86" s="387" t="s">
        <v>992</v>
      </c>
      <c r="D86" s="388" t="s">
        <v>245</v>
      </c>
      <c r="E86" s="389">
        <v>52.964999999999996</v>
      </c>
      <c r="F86" s="390">
        <v>0</v>
      </c>
      <c r="G86" s="390">
        <f>ROUND(F86*E86,2)</f>
        <v>0</v>
      </c>
      <c r="H86" s="390">
        <v>168.84</v>
      </c>
      <c r="I86" s="390">
        <f>ROUND(E86*H86,2)</f>
        <v>8942.61</v>
      </c>
      <c r="J86" s="390">
        <v>59.16</v>
      </c>
      <c r="K86" s="390">
        <f>ROUND(E86*J86,2)</f>
        <v>3133.41</v>
      </c>
      <c r="L86" s="390">
        <v>21</v>
      </c>
      <c r="M86" s="390">
        <f>G86*(1+L86/100)</f>
        <v>0</v>
      </c>
      <c r="N86" s="391">
        <v>0.00115</v>
      </c>
      <c r="O86" s="391">
        <f>ROUND(E86*N86,5)</f>
        <v>0.06091</v>
      </c>
      <c r="P86" s="391">
        <v>0</v>
      </c>
      <c r="Q86" s="391">
        <f>ROUND(E86*P86,5)</f>
        <v>0</v>
      </c>
      <c r="R86" s="391"/>
      <c r="S86" s="391"/>
      <c r="T86" s="392">
        <v>0.16</v>
      </c>
      <c r="U86" s="391">
        <f>ROUND(E86*T86,2)</f>
        <v>8.47</v>
      </c>
      <c r="V86" s="393"/>
      <c r="W86" s="393"/>
      <c r="X86" s="393"/>
      <c r="Y86" s="393"/>
      <c r="Z86" s="393"/>
      <c r="AA86" s="393"/>
      <c r="AB86" s="393"/>
      <c r="AC86" s="393"/>
      <c r="AD86" s="393"/>
      <c r="AE86" s="393" t="s">
        <v>882</v>
      </c>
      <c r="AF86" s="393"/>
      <c r="AG86" s="393"/>
      <c r="AH86" s="393"/>
      <c r="AI86" s="393"/>
      <c r="AJ86" s="393"/>
      <c r="AK86" s="393"/>
      <c r="AL86" s="393"/>
      <c r="AM86" s="393"/>
      <c r="AN86" s="393"/>
      <c r="AO86" s="393"/>
      <c r="AP86" s="393"/>
      <c r="AQ86" s="393"/>
      <c r="AR86" s="393"/>
      <c r="AS86" s="393"/>
      <c r="AT86" s="393"/>
      <c r="AU86" s="393"/>
      <c r="AV86" s="393"/>
      <c r="AW86" s="393"/>
      <c r="AX86" s="393"/>
      <c r="AY86" s="393"/>
      <c r="AZ86" s="393"/>
      <c r="BA86" s="393"/>
      <c r="BB86" s="393"/>
      <c r="BC86" s="393"/>
      <c r="BD86" s="393"/>
      <c r="BE86" s="393"/>
      <c r="BF86" s="393"/>
      <c r="BG86" s="393"/>
      <c r="BH86" s="393"/>
    </row>
    <row r="87" spans="1:60" ht="13.5" outlineLevel="1">
      <c r="A87" s="385"/>
      <c r="B87" s="386"/>
      <c r="C87" s="394" t="s">
        <v>993</v>
      </c>
      <c r="D87" s="395"/>
      <c r="E87" s="396">
        <v>52.965</v>
      </c>
      <c r="F87" s="390"/>
      <c r="G87" s="390"/>
      <c r="H87" s="390"/>
      <c r="I87" s="390"/>
      <c r="J87" s="390"/>
      <c r="K87" s="390"/>
      <c r="L87" s="390"/>
      <c r="M87" s="390"/>
      <c r="N87" s="391"/>
      <c r="O87" s="391"/>
      <c r="P87" s="391"/>
      <c r="Q87" s="391"/>
      <c r="R87" s="391"/>
      <c r="S87" s="391"/>
      <c r="T87" s="392"/>
      <c r="U87" s="391"/>
      <c r="V87" s="393"/>
      <c r="W87" s="393"/>
      <c r="X87" s="393"/>
      <c r="Y87" s="393"/>
      <c r="Z87" s="393"/>
      <c r="AA87" s="393"/>
      <c r="AB87" s="393"/>
      <c r="AC87" s="393"/>
      <c r="AD87" s="393"/>
      <c r="AE87" s="393" t="s">
        <v>138</v>
      </c>
      <c r="AF87" s="393">
        <v>0</v>
      </c>
      <c r="AG87" s="393"/>
      <c r="AH87" s="393"/>
      <c r="AI87" s="393"/>
      <c r="AJ87" s="393"/>
      <c r="AK87" s="393"/>
      <c r="AL87" s="393"/>
      <c r="AM87" s="393"/>
      <c r="AN87" s="393"/>
      <c r="AO87" s="393"/>
      <c r="AP87" s="393"/>
      <c r="AQ87" s="393"/>
      <c r="AR87" s="393"/>
      <c r="AS87" s="393"/>
      <c r="AT87" s="393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/>
      <c r="BE87" s="393"/>
      <c r="BF87" s="393"/>
      <c r="BG87" s="393"/>
      <c r="BH87" s="393"/>
    </row>
    <row r="88" spans="1:60" ht="22.5" outlineLevel="1">
      <c r="A88" s="385">
        <v>38</v>
      </c>
      <c r="B88" s="386" t="s">
        <v>994</v>
      </c>
      <c r="C88" s="387" t="s">
        <v>995</v>
      </c>
      <c r="D88" s="388" t="s">
        <v>297</v>
      </c>
      <c r="E88" s="389">
        <v>23.54</v>
      </c>
      <c r="F88" s="390">
        <v>0</v>
      </c>
      <c r="G88" s="390">
        <f>ROUND(F88*E88,2)</f>
        <v>0</v>
      </c>
      <c r="H88" s="390">
        <v>98.53</v>
      </c>
      <c r="I88" s="390">
        <f>ROUND(E88*H88,2)</f>
        <v>2319.4</v>
      </c>
      <c r="J88" s="390">
        <v>36.97</v>
      </c>
      <c r="K88" s="390">
        <f>ROUND(E88*J88,2)</f>
        <v>870.27</v>
      </c>
      <c r="L88" s="390">
        <v>21</v>
      </c>
      <c r="M88" s="390">
        <f>G88*(1+L88/100)</f>
        <v>0</v>
      </c>
      <c r="N88" s="391">
        <v>0.00053</v>
      </c>
      <c r="O88" s="391">
        <f>ROUND(E88*N88,5)</f>
        <v>0.01248</v>
      </c>
      <c r="P88" s="391">
        <v>0</v>
      </c>
      <c r="Q88" s="391">
        <f>ROUND(E88*P88,5)</f>
        <v>0</v>
      </c>
      <c r="R88" s="391"/>
      <c r="S88" s="391"/>
      <c r="T88" s="392">
        <v>0.1</v>
      </c>
      <c r="U88" s="391">
        <f>ROUND(E88*T88,2)</f>
        <v>2.35</v>
      </c>
      <c r="V88" s="393"/>
      <c r="W88" s="393"/>
      <c r="X88" s="393"/>
      <c r="Y88" s="393"/>
      <c r="Z88" s="393"/>
      <c r="AA88" s="393"/>
      <c r="AB88" s="393"/>
      <c r="AC88" s="393"/>
      <c r="AD88" s="393"/>
      <c r="AE88" s="393" t="s">
        <v>882</v>
      </c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/>
      <c r="BE88" s="393"/>
      <c r="BF88" s="393"/>
      <c r="BG88" s="393"/>
      <c r="BH88" s="393"/>
    </row>
    <row r="89" spans="1:60" ht="13.5" outlineLevel="1">
      <c r="A89" s="385"/>
      <c r="B89" s="386"/>
      <c r="C89" s="394" t="s">
        <v>996</v>
      </c>
      <c r="D89" s="395"/>
      <c r="E89" s="396">
        <v>23.54</v>
      </c>
      <c r="F89" s="390"/>
      <c r="G89" s="390"/>
      <c r="H89" s="390"/>
      <c r="I89" s="390"/>
      <c r="J89" s="390"/>
      <c r="K89" s="390"/>
      <c r="L89" s="390"/>
      <c r="M89" s="390"/>
      <c r="N89" s="391"/>
      <c r="O89" s="391"/>
      <c r="P89" s="391"/>
      <c r="Q89" s="391"/>
      <c r="R89" s="391"/>
      <c r="S89" s="391"/>
      <c r="T89" s="392"/>
      <c r="U89" s="391"/>
      <c r="V89" s="393"/>
      <c r="W89" s="393"/>
      <c r="X89" s="393"/>
      <c r="Y89" s="393"/>
      <c r="Z89" s="393"/>
      <c r="AA89" s="393"/>
      <c r="AB89" s="393"/>
      <c r="AC89" s="393"/>
      <c r="AD89" s="393"/>
      <c r="AE89" s="393" t="s">
        <v>138</v>
      </c>
      <c r="AF89" s="393">
        <v>0</v>
      </c>
      <c r="AG89" s="393"/>
      <c r="AH89" s="393"/>
      <c r="AI89" s="393"/>
      <c r="AJ89" s="393"/>
      <c r="AK89" s="393"/>
      <c r="AL89" s="393"/>
      <c r="AM89" s="393"/>
      <c r="AN89" s="393"/>
      <c r="AO89" s="393"/>
      <c r="AP89" s="393"/>
      <c r="AQ89" s="393"/>
      <c r="AR89" s="393"/>
      <c r="AS89" s="393"/>
      <c r="AT89" s="393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</row>
    <row r="90" spans="1:60" ht="13.5" outlineLevel="1">
      <c r="A90" s="385">
        <v>39</v>
      </c>
      <c r="B90" s="386" t="s">
        <v>997</v>
      </c>
      <c r="C90" s="387" t="s">
        <v>998</v>
      </c>
      <c r="D90" s="388" t="s">
        <v>999</v>
      </c>
      <c r="E90" s="389">
        <v>1167.35</v>
      </c>
      <c r="F90" s="390">
        <v>0</v>
      </c>
      <c r="G90" s="390">
        <f>ROUND(F90*E90,2)</f>
        <v>0</v>
      </c>
      <c r="H90" s="390">
        <v>0</v>
      </c>
      <c r="I90" s="390">
        <f>ROUND(E90*H90,2)</f>
        <v>0</v>
      </c>
      <c r="J90" s="390">
        <v>3.75</v>
      </c>
      <c r="K90" s="390">
        <f>ROUND(E90*J90,2)</f>
        <v>4377.56</v>
      </c>
      <c r="L90" s="390">
        <v>21</v>
      </c>
      <c r="M90" s="390">
        <f>G90*(1+L90/100)</f>
        <v>0</v>
      </c>
      <c r="N90" s="391">
        <v>0</v>
      </c>
      <c r="O90" s="391">
        <f>ROUND(E90*N90,5)</f>
        <v>0</v>
      </c>
      <c r="P90" s="391">
        <v>0</v>
      </c>
      <c r="Q90" s="391">
        <f>ROUND(E90*P90,5)</f>
        <v>0</v>
      </c>
      <c r="R90" s="391"/>
      <c r="S90" s="391"/>
      <c r="T90" s="392">
        <v>0</v>
      </c>
      <c r="U90" s="391">
        <f>ROUND(E90*T90,2)</f>
        <v>0</v>
      </c>
      <c r="V90" s="393"/>
      <c r="W90" s="393"/>
      <c r="X90" s="393"/>
      <c r="Y90" s="393"/>
      <c r="Z90" s="393"/>
      <c r="AA90" s="393"/>
      <c r="AB90" s="393"/>
      <c r="AC90" s="393"/>
      <c r="AD90" s="393"/>
      <c r="AE90" s="393" t="s">
        <v>882</v>
      </c>
      <c r="AF90" s="393"/>
      <c r="AG90" s="393"/>
      <c r="AH90" s="393"/>
      <c r="AI90" s="393"/>
      <c r="AJ90" s="393"/>
      <c r="AK90" s="393"/>
      <c r="AL90" s="393"/>
      <c r="AM90" s="393"/>
      <c r="AN90" s="393"/>
      <c r="AO90" s="393"/>
      <c r="AP90" s="393"/>
      <c r="AQ90" s="393"/>
      <c r="AR90" s="393"/>
      <c r="AS90" s="393"/>
      <c r="AT90" s="393"/>
      <c r="AU90" s="393"/>
      <c r="AV90" s="393"/>
      <c r="AW90" s="393"/>
      <c r="AX90" s="393"/>
      <c r="AY90" s="393"/>
      <c r="AZ90" s="393"/>
      <c r="BA90" s="393"/>
      <c r="BB90" s="393"/>
      <c r="BC90" s="393"/>
      <c r="BD90" s="393"/>
      <c r="BE90" s="393"/>
      <c r="BF90" s="393"/>
      <c r="BG90" s="393"/>
      <c r="BH90" s="393"/>
    </row>
    <row r="91" ht="13.5">
      <c r="AE91" s="360" t="s">
        <v>767</v>
      </c>
    </row>
  </sheetData>
  <mergeCells count="3">
    <mergeCell ref="A1:G1"/>
    <mergeCell ref="C3:G3"/>
    <mergeCell ref="C4:G4"/>
  </mergeCells>
  <printOptions/>
  <pageMargins left="0.59" right="0.39000000000000007" top="0.7900000000000001" bottom="0.7900000000000001" header="0.30000000000000004" footer="0.300000000000000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9">
      <selection activeCell="J29" sqref="J29:Q29"/>
    </sheetView>
  </sheetViews>
  <sheetFormatPr defaultColWidth="9.33203125" defaultRowHeight="13.5"/>
  <cols>
    <col min="1" max="1" width="3.83203125" style="406" customWidth="1"/>
    <col min="2" max="2" width="2.16015625" style="406" customWidth="1"/>
    <col min="3" max="3" width="13.16015625" style="406" customWidth="1"/>
    <col min="4" max="7" width="9.33203125" style="406" customWidth="1"/>
    <col min="8" max="8" width="4.5" style="406" customWidth="1"/>
    <col min="9" max="9" width="10.5" style="406" customWidth="1"/>
    <col min="10" max="10" width="2.33203125" style="406" customWidth="1"/>
    <col min="11" max="11" width="9.33203125" style="406" customWidth="1"/>
    <col min="12" max="12" width="5.16015625" style="406" customWidth="1"/>
    <col min="13" max="13" width="5.33203125" style="406" customWidth="1"/>
    <col min="14" max="14" width="6" style="406" customWidth="1"/>
    <col min="15" max="15" width="5.33203125" style="406" customWidth="1"/>
    <col min="16" max="16" width="1.0078125" style="406" customWidth="1"/>
    <col min="17" max="17" width="1.0078125" style="406" hidden="1" customWidth="1"/>
    <col min="18" max="16384" width="9.33203125" style="406" customWidth="1"/>
  </cols>
  <sheetData>
    <row r="1" spans="1:17" ht="13.5" thickBot="1">
      <c r="A1" s="518" t="s">
        <v>1000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20"/>
      <c r="P1" s="521"/>
      <c r="Q1" s="522"/>
    </row>
    <row r="2" spans="1:17" ht="16.5" thickBot="1">
      <c r="A2" s="407"/>
      <c r="B2" s="407"/>
      <c r="C2" s="407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7"/>
      <c r="P2" s="407"/>
      <c r="Q2" s="409"/>
    </row>
    <row r="3" spans="1:17" ht="16.5" thickBot="1">
      <c r="A3" s="523" t="s">
        <v>18</v>
      </c>
      <c r="B3" s="524"/>
      <c r="C3" s="410"/>
      <c r="D3" s="525" t="s">
        <v>19</v>
      </c>
      <c r="E3" s="526"/>
      <c r="F3" s="526"/>
      <c r="G3" s="526"/>
      <c r="H3" s="526"/>
      <c r="I3" s="526"/>
      <c r="J3" s="526"/>
      <c r="K3" s="526"/>
      <c r="L3" s="526"/>
      <c r="M3" s="526"/>
      <c r="N3" s="527"/>
      <c r="O3" s="410"/>
      <c r="P3" s="521"/>
      <c r="Q3" s="522"/>
    </row>
    <row r="4" spans="1:17" ht="15.75" thickBot="1">
      <c r="A4" s="511" t="s">
        <v>94</v>
      </c>
      <c r="B4" s="512"/>
      <c r="C4" s="407"/>
      <c r="D4" s="513" t="s">
        <v>1001</v>
      </c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407"/>
      <c r="P4" s="516"/>
      <c r="Q4" s="517"/>
    </row>
    <row r="5" spans="1:17" ht="16.5" thickBot="1">
      <c r="A5" s="523" t="s">
        <v>1002</v>
      </c>
      <c r="B5" s="524"/>
      <c r="C5" s="410"/>
      <c r="D5" s="525" t="s">
        <v>1003</v>
      </c>
      <c r="E5" s="526"/>
      <c r="F5" s="526"/>
      <c r="G5" s="526"/>
      <c r="H5" s="526"/>
      <c r="I5" s="526"/>
      <c r="J5" s="526"/>
      <c r="K5" s="526"/>
      <c r="L5" s="526"/>
      <c r="M5" s="526"/>
      <c r="N5" s="527"/>
      <c r="O5" s="410"/>
      <c r="P5" s="521"/>
      <c r="Q5" s="522"/>
    </row>
    <row r="6" spans="1:17" ht="13.5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11"/>
    </row>
    <row r="7" spans="1:17" ht="21" customHeight="1" thickBot="1">
      <c r="A7" s="523" t="s">
        <v>22</v>
      </c>
      <c r="B7" s="524"/>
      <c r="C7" s="410"/>
      <c r="D7" s="412" t="s">
        <v>23</v>
      </c>
      <c r="E7" s="410"/>
      <c r="F7" s="410"/>
      <c r="G7" s="410"/>
      <c r="H7" s="410"/>
      <c r="I7" s="413" t="s">
        <v>24</v>
      </c>
      <c r="J7" s="410"/>
      <c r="K7" s="535">
        <v>43320</v>
      </c>
      <c r="L7" s="536"/>
      <c r="M7" s="536"/>
      <c r="N7" s="537"/>
      <c r="O7" s="410"/>
      <c r="P7" s="410"/>
      <c r="Q7" s="411"/>
    </row>
    <row r="8" spans="1:17" ht="13.5" thickBot="1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11"/>
    </row>
    <row r="9" spans="1:17" ht="26.25" thickBot="1">
      <c r="A9" s="523" t="s">
        <v>770</v>
      </c>
      <c r="B9" s="538"/>
      <c r="C9" s="524"/>
      <c r="D9" s="518" t="s">
        <v>28</v>
      </c>
      <c r="E9" s="520"/>
      <c r="F9" s="410"/>
      <c r="G9" s="410"/>
      <c r="H9" s="410"/>
      <c r="I9" s="413" t="s">
        <v>32</v>
      </c>
      <c r="J9" s="410"/>
      <c r="K9" s="523" t="s">
        <v>1004</v>
      </c>
      <c r="L9" s="538"/>
      <c r="M9" s="538"/>
      <c r="N9" s="538"/>
      <c r="O9" s="524"/>
      <c r="P9" s="410"/>
      <c r="Q9" s="411"/>
    </row>
    <row r="10" spans="1:17" ht="26.25" thickBot="1">
      <c r="A10" s="511" t="s">
        <v>771</v>
      </c>
      <c r="B10" s="539"/>
      <c r="C10" s="512"/>
      <c r="D10" s="407"/>
      <c r="E10" s="407"/>
      <c r="F10" s="407"/>
      <c r="G10" s="407"/>
      <c r="H10" s="407"/>
      <c r="I10" s="414" t="s">
        <v>772</v>
      </c>
      <c r="J10" s="407"/>
      <c r="K10" s="511" t="s">
        <v>1005</v>
      </c>
      <c r="L10" s="539"/>
      <c r="M10" s="539"/>
      <c r="N10" s="539"/>
      <c r="O10" s="512"/>
      <c r="P10" s="407"/>
      <c r="Q10" s="411"/>
    </row>
    <row r="11" spans="1:17" ht="13.5" thickBot="1">
      <c r="A11" s="410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</row>
    <row r="12" spans="1:17" ht="37.5" customHeight="1" thickBot="1">
      <c r="A12" s="414" t="s">
        <v>114</v>
      </c>
      <c r="B12" s="414" t="s">
        <v>55</v>
      </c>
      <c r="C12" s="414" t="s">
        <v>51</v>
      </c>
      <c r="D12" s="511" t="s">
        <v>115</v>
      </c>
      <c r="E12" s="539"/>
      <c r="F12" s="539"/>
      <c r="G12" s="512"/>
      <c r="H12" s="414" t="s">
        <v>116</v>
      </c>
      <c r="I12" s="414" t="s">
        <v>117</v>
      </c>
      <c r="J12" s="511" t="s">
        <v>118</v>
      </c>
      <c r="K12" s="512"/>
      <c r="L12" s="511" t="s">
        <v>101</v>
      </c>
      <c r="M12" s="539"/>
      <c r="N12" s="539"/>
      <c r="O12" s="512"/>
      <c r="P12" s="407"/>
      <c r="Q12" s="411"/>
    </row>
    <row r="13" spans="1:17" ht="13.5" thickBot="1">
      <c r="A13" s="410"/>
      <c r="B13" s="528" t="s">
        <v>860</v>
      </c>
      <c r="C13" s="529"/>
      <c r="D13" s="529"/>
      <c r="E13" s="529"/>
      <c r="F13" s="530"/>
      <c r="G13" s="531"/>
      <c r="H13" s="415"/>
      <c r="I13" s="415"/>
      <c r="J13" s="415"/>
      <c r="K13" s="415"/>
      <c r="L13" s="532"/>
      <c r="M13" s="533"/>
      <c r="N13" s="533"/>
      <c r="O13" s="534"/>
      <c r="P13" s="410"/>
      <c r="Q13" s="411"/>
    </row>
    <row r="14" spans="1:17" ht="13.5" customHeight="1" thickBot="1">
      <c r="A14" s="416">
        <v>1</v>
      </c>
      <c r="B14" s="417" t="s">
        <v>131</v>
      </c>
      <c r="C14" s="417" t="s">
        <v>1006</v>
      </c>
      <c r="D14" s="528" t="s">
        <v>1007</v>
      </c>
      <c r="E14" s="529"/>
      <c r="F14" s="529"/>
      <c r="G14" s="540"/>
      <c r="H14" s="417" t="s">
        <v>625</v>
      </c>
      <c r="I14" s="416">
        <v>1</v>
      </c>
      <c r="J14" s="541"/>
      <c r="K14" s="542"/>
      <c r="L14" s="543">
        <f>I14*J14</f>
        <v>0</v>
      </c>
      <c r="M14" s="544"/>
      <c r="N14" s="544"/>
      <c r="O14" s="545"/>
      <c r="P14" s="407"/>
      <c r="Q14" s="411"/>
    </row>
    <row r="15" spans="1:17" ht="50.25" customHeight="1" thickBot="1">
      <c r="A15" s="416">
        <v>4</v>
      </c>
      <c r="B15" s="417" t="s">
        <v>131</v>
      </c>
      <c r="C15" s="417" t="s">
        <v>1008</v>
      </c>
      <c r="D15" s="528" t="s">
        <v>1009</v>
      </c>
      <c r="E15" s="529"/>
      <c r="F15" s="529"/>
      <c r="G15" s="540"/>
      <c r="H15" s="417" t="s">
        <v>625</v>
      </c>
      <c r="I15" s="416">
        <v>1</v>
      </c>
      <c r="J15" s="541"/>
      <c r="K15" s="542"/>
      <c r="L15" s="543">
        <f>I15*J15</f>
        <v>0</v>
      </c>
      <c r="M15" s="544"/>
      <c r="N15" s="544"/>
      <c r="O15" s="545"/>
      <c r="P15" s="410"/>
      <c r="Q15" s="411"/>
    </row>
    <row r="16" spans="1:17" ht="13.5" customHeight="1" thickBot="1">
      <c r="A16" s="416">
        <v>5</v>
      </c>
      <c r="B16" s="417" t="s">
        <v>131</v>
      </c>
      <c r="C16" s="417" t="s">
        <v>1010</v>
      </c>
      <c r="D16" s="528" t="s">
        <v>1011</v>
      </c>
      <c r="E16" s="529"/>
      <c r="F16" s="529"/>
      <c r="G16" s="540"/>
      <c r="H16" s="417" t="s">
        <v>625</v>
      </c>
      <c r="I16" s="416">
        <v>1</v>
      </c>
      <c r="J16" s="541"/>
      <c r="K16" s="542"/>
      <c r="L16" s="543">
        <f aca="true" t="shared" si="0" ref="L16:L20">I16*J16</f>
        <v>0</v>
      </c>
      <c r="M16" s="544"/>
      <c r="N16" s="544"/>
      <c r="O16" s="545"/>
      <c r="P16" s="407"/>
      <c r="Q16" s="411"/>
    </row>
    <row r="17" spans="1:17" ht="61.5" customHeight="1" thickBot="1">
      <c r="A17" s="416">
        <v>9</v>
      </c>
      <c r="B17" s="417" t="s">
        <v>131</v>
      </c>
      <c r="C17" s="417" t="s">
        <v>1012</v>
      </c>
      <c r="D17" s="528" t="s">
        <v>1013</v>
      </c>
      <c r="E17" s="529"/>
      <c r="F17" s="529"/>
      <c r="G17" s="540"/>
      <c r="H17" s="417" t="s">
        <v>625</v>
      </c>
      <c r="I17" s="416">
        <v>1</v>
      </c>
      <c r="J17" s="541"/>
      <c r="K17" s="542"/>
      <c r="L17" s="543">
        <f t="shared" si="0"/>
        <v>0</v>
      </c>
      <c r="M17" s="544"/>
      <c r="N17" s="544"/>
      <c r="O17" s="545"/>
      <c r="P17" s="410"/>
      <c r="Q17" s="411"/>
    </row>
    <row r="18" spans="1:17" ht="60" customHeight="1" thickBot="1">
      <c r="A18" s="416">
        <v>10</v>
      </c>
      <c r="B18" s="417" t="s">
        <v>131</v>
      </c>
      <c r="C18" s="417" t="s">
        <v>1014</v>
      </c>
      <c r="D18" s="528" t="s">
        <v>1015</v>
      </c>
      <c r="E18" s="529"/>
      <c r="F18" s="529"/>
      <c r="G18" s="540"/>
      <c r="H18" s="417" t="s">
        <v>625</v>
      </c>
      <c r="I18" s="416">
        <v>1</v>
      </c>
      <c r="J18" s="541"/>
      <c r="K18" s="542"/>
      <c r="L18" s="543">
        <f t="shared" si="0"/>
        <v>0</v>
      </c>
      <c r="M18" s="544"/>
      <c r="N18" s="544"/>
      <c r="O18" s="545"/>
      <c r="P18" s="407"/>
      <c r="Q18" s="411"/>
    </row>
    <row r="19" spans="1:17" ht="48" customHeight="1" thickBot="1">
      <c r="A19" s="416">
        <v>11</v>
      </c>
      <c r="B19" s="417" t="s">
        <v>131</v>
      </c>
      <c r="C19" s="417" t="s">
        <v>1016</v>
      </c>
      <c r="D19" s="528" t="s">
        <v>1017</v>
      </c>
      <c r="E19" s="529"/>
      <c r="F19" s="529"/>
      <c r="G19" s="540"/>
      <c r="H19" s="417" t="s">
        <v>625</v>
      </c>
      <c r="I19" s="416">
        <v>1</v>
      </c>
      <c r="J19" s="541"/>
      <c r="K19" s="542"/>
      <c r="L19" s="543">
        <f t="shared" si="0"/>
        <v>0</v>
      </c>
      <c r="M19" s="544"/>
      <c r="N19" s="544"/>
      <c r="O19" s="545"/>
      <c r="P19" s="410"/>
      <c r="Q19" s="411"/>
    </row>
    <row r="20" spans="1:17" ht="105.75" customHeight="1" thickBot="1">
      <c r="A20" s="416">
        <v>12</v>
      </c>
      <c r="B20" s="417" t="s">
        <v>131</v>
      </c>
      <c r="C20" s="417" t="s">
        <v>1018</v>
      </c>
      <c r="D20" s="528" t="s">
        <v>1019</v>
      </c>
      <c r="E20" s="529"/>
      <c r="F20" s="529"/>
      <c r="G20" s="540"/>
      <c r="H20" s="417" t="s">
        <v>625</v>
      </c>
      <c r="I20" s="416">
        <v>1</v>
      </c>
      <c r="J20" s="541"/>
      <c r="K20" s="542"/>
      <c r="L20" s="543">
        <f t="shared" si="0"/>
        <v>0</v>
      </c>
      <c r="M20" s="544"/>
      <c r="N20" s="544"/>
      <c r="O20" s="545"/>
      <c r="P20" s="407"/>
      <c r="Q20" s="411"/>
    </row>
    <row r="21" spans="1:17" ht="45" customHeight="1" thickBot="1">
      <c r="A21" s="416">
        <v>13</v>
      </c>
      <c r="B21" s="417" t="s">
        <v>131</v>
      </c>
      <c r="C21" s="417" t="s">
        <v>1020</v>
      </c>
      <c r="D21" s="528" t="s">
        <v>1021</v>
      </c>
      <c r="E21" s="529"/>
      <c r="F21" s="529"/>
      <c r="G21" s="540"/>
      <c r="H21" s="417" t="s">
        <v>625</v>
      </c>
      <c r="I21" s="416">
        <v>1</v>
      </c>
      <c r="J21" s="541"/>
      <c r="K21" s="542"/>
      <c r="L21" s="543">
        <f>I21*J21</f>
        <v>0</v>
      </c>
      <c r="M21" s="544"/>
      <c r="N21" s="544"/>
      <c r="O21" s="545"/>
      <c r="P21" s="410"/>
      <c r="Q21" s="411"/>
    </row>
    <row r="22" spans="1:17" ht="13.5" thickBot="1">
      <c r="A22" s="416">
        <v>14</v>
      </c>
      <c r="B22" s="417" t="s">
        <v>131</v>
      </c>
      <c r="C22" s="417" t="s">
        <v>1022</v>
      </c>
      <c r="D22" s="528" t="s">
        <v>1023</v>
      </c>
      <c r="E22" s="529"/>
      <c r="F22" s="529"/>
      <c r="G22" s="540"/>
      <c r="H22" s="417" t="s">
        <v>625</v>
      </c>
      <c r="I22" s="416">
        <v>1</v>
      </c>
      <c r="J22" s="541"/>
      <c r="K22" s="542"/>
      <c r="L22" s="543">
        <f aca="true" t="shared" si="1" ref="L22:L28">I22*J22</f>
        <v>0</v>
      </c>
      <c r="M22" s="544"/>
      <c r="N22" s="544"/>
      <c r="O22" s="545"/>
      <c r="P22" s="407"/>
      <c r="Q22" s="411"/>
    </row>
    <row r="23" spans="1:17" ht="60" customHeight="1" thickBot="1">
      <c r="A23" s="418">
        <v>16</v>
      </c>
      <c r="B23" s="417" t="s">
        <v>131</v>
      </c>
      <c r="C23" s="417" t="s">
        <v>1024</v>
      </c>
      <c r="D23" s="528" t="s">
        <v>1025</v>
      </c>
      <c r="E23" s="529"/>
      <c r="F23" s="529"/>
      <c r="G23" s="540"/>
      <c r="H23" s="417" t="s">
        <v>625</v>
      </c>
      <c r="I23" s="416">
        <v>1</v>
      </c>
      <c r="J23" s="541"/>
      <c r="K23" s="542"/>
      <c r="L23" s="543">
        <f t="shared" si="1"/>
        <v>0</v>
      </c>
      <c r="M23" s="544"/>
      <c r="N23" s="544"/>
      <c r="O23" s="545"/>
      <c r="P23" s="410"/>
      <c r="Q23" s="411"/>
    </row>
    <row r="24" spans="1:17" ht="13.5" customHeight="1" thickBot="1">
      <c r="A24" s="419">
        <v>17</v>
      </c>
      <c r="B24" s="417" t="s">
        <v>131</v>
      </c>
      <c r="C24" s="417" t="s">
        <v>1026</v>
      </c>
      <c r="D24" s="528" t="s">
        <v>1027</v>
      </c>
      <c r="E24" s="529"/>
      <c r="F24" s="529"/>
      <c r="G24" s="540"/>
      <c r="H24" s="417" t="s">
        <v>625</v>
      </c>
      <c r="I24" s="416">
        <v>1</v>
      </c>
      <c r="J24" s="541"/>
      <c r="K24" s="542"/>
      <c r="L24" s="543">
        <f t="shared" si="1"/>
        <v>0</v>
      </c>
      <c r="M24" s="544"/>
      <c r="N24" s="544"/>
      <c r="O24" s="545"/>
      <c r="P24" s="407"/>
      <c r="Q24" s="411"/>
    </row>
    <row r="25" spans="1:17" ht="13.5" thickBot="1">
      <c r="A25" s="418">
        <v>18</v>
      </c>
      <c r="B25" s="417" t="s">
        <v>131</v>
      </c>
      <c r="C25" s="417" t="s">
        <v>1028</v>
      </c>
      <c r="D25" s="528" t="s">
        <v>1029</v>
      </c>
      <c r="E25" s="529"/>
      <c r="F25" s="529"/>
      <c r="G25" s="540"/>
      <c r="H25" s="417" t="s">
        <v>625</v>
      </c>
      <c r="I25" s="416">
        <v>1</v>
      </c>
      <c r="J25" s="541"/>
      <c r="K25" s="542"/>
      <c r="L25" s="543">
        <f t="shared" si="1"/>
        <v>0</v>
      </c>
      <c r="M25" s="544"/>
      <c r="N25" s="544"/>
      <c r="O25" s="545"/>
      <c r="P25" s="410"/>
      <c r="Q25" s="411"/>
    </row>
    <row r="26" spans="1:17" ht="13.5" thickBot="1">
      <c r="A26" s="419">
        <v>19</v>
      </c>
      <c r="B26" s="417" t="s">
        <v>131</v>
      </c>
      <c r="C26" s="417" t="s">
        <v>1030</v>
      </c>
      <c r="D26" s="528" t="s">
        <v>1031</v>
      </c>
      <c r="E26" s="529"/>
      <c r="F26" s="529"/>
      <c r="G26" s="540"/>
      <c r="H26" s="417" t="s">
        <v>625</v>
      </c>
      <c r="I26" s="416">
        <v>1</v>
      </c>
      <c r="J26" s="541"/>
      <c r="K26" s="542"/>
      <c r="L26" s="543">
        <f t="shared" si="1"/>
        <v>0</v>
      </c>
      <c r="M26" s="544"/>
      <c r="N26" s="544"/>
      <c r="O26" s="545"/>
      <c r="P26" s="407"/>
      <c r="Q26" s="411"/>
    </row>
    <row r="27" spans="1:17" ht="64.5" customHeight="1" thickBot="1">
      <c r="A27" s="418">
        <v>20</v>
      </c>
      <c r="B27" s="417" t="s">
        <v>131</v>
      </c>
      <c r="C27" s="417" t="s">
        <v>1032</v>
      </c>
      <c r="D27" s="528" t="s">
        <v>1033</v>
      </c>
      <c r="E27" s="529"/>
      <c r="F27" s="529"/>
      <c r="G27" s="540"/>
      <c r="H27" s="417" t="s">
        <v>625</v>
      </c>
      <c r="I27" s="416">
        <v>1</v>
      </c>
      <c r="J27" s="541"/>
      <c r="K27" s="542"/>
      <c r="L27" s="543">
        <f t="shared" si="1"/>
        <v>0</v>
      </c>
      <c r="M27" s="544"/>
      <c r="N27" s="544"/>
      <c r="O27" s="545"/>
      <c r="P27" s="410"/>
      <c r="Q27" s="409"/>
    </row>
    <row r="28" spans="1:17" ht="101.25" customHeight="1" thickBot="1">
      <c r="A28" s="416">
        <v>21</v>
      </c>
      <c r="B28" s="417" t="s">
        <v>131</v>
      </c>
      <c r="C28" s="417" t="s">
        <v>1034</v>
      </c>
      <c r="D28" s="528" t="s">
        <v>1035</v>
      </c>
      <c r="E28" s="529"/>
      <c r="F28" s="529"/>
      <c r="G28" s="540"/>
      <c r="H28" s="417" t="s">
        <v>625</v>
      </c>
      <c r="I28" s="416">
        <v>1</v>
      </c>
      <c r="J28" s="541"/>
      <c r="K28" s="542"/>
      <c r="L28" s="543">
        <f t="shared" si="1"/>
        <v>0</v>
      </c>
      <c r="M28" s="544"/>
      <c r="N28" s="544"/>
      <c r="O28" s="545"/>
      <c r="P28" s="410"/>
      <c r="Q28" s="409"/>
    </row>
    <row r="29" spans="1:17" ht="29.25" customHeight="1" thickBot="1">
      <c r="A29" s="410"/>
      <c r="B29" s="410"/>
      <c r="C29" s="412" t="s">
        <v>680</v>
      </c>
      <c r="D29" s="521"/>
      <c r="E29" s="546"/>
      <c r="F29" s="546"/>
      <c r="G29" s="522"/>
      <c r="H29" s="410"/>
      <c r="I29" s="410"/>
      <c r="J29" s="547">
        <f>SUM(L14:O28)</f>
        <v>0</v>
      </c>
      <c r="K29" s="548"/>
      <c r="L29" s="548"/>
      <c r="M29" s="548"/>
      <c r="N29" s="548"/>
      <c r="O29" s="548"/>
      <c r="P29" s="548"/>
      <c r="Q29" s="549"/>
    </row>
  </sheetData>
  <mergeCells count="70">
    <mergeCell ref="D28:G28"/>
    <mergeCell ref="J28:K28"/>
    <mergeCell ref="L28:O28"/>
    <mergeCell ref="D29:G29"/>
    <mergeCell ref="J29:Q29"/>
    <mergeCell ref="D26:G26"/>
    <mergeCell ref="J26:K26"/>
    <mergeCell ref="L26:O26"/>
    <mergeCell ref="D27:G27"/>
    <mergeCell ref="J27:K27"/>
    <mergeCell ref="L27:O27"/>
    <mergeCell ref="D24:G24"/>
    <mergeCell ref="J24:K24"/>
    <mergeCell ref="L24:O24"/>
    <mergeCell ref="D25:G25"/>
    <mergeCell ref="J25:K25"/>
    <mergeCell ref="L25:O25"/>
    <mergeCell ref="D22:G22"/>
    <mergeCell ref="J22:K22"/>
    <mergeCell ref="L22:O22"/>
    <mergeCell ref="D23:G23"/>
    <mergeCell ref="J23:K23"/>
    <mergeCell ref="L23:O23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D16:G16"/>
    <mergeCell ref="J16:K16"/>
    <mergeCell ref="L16:O16"/>
    <mergeCell ref="D17:G17"/>
    <mergeCell ref="J17:K17"/>
    <mergeCell ref="L17:O17"/>
    <mergeCell ref="D14:G14"/>
    <mergeCell ref="J14:K14"/>
    <mergeCell ref="L14:O14"/>
    <mergeCell ref="D15:G15"/>
    <mergeCell ref="J15:K15"/>
    <mergeCell ref="L15:O15"/>
    <mergeCell ref="B13:G13"/>
    <mergeCell ref="L13:O13"/>
    <mergeCell ref="A5:B5"/>
    <mergeCell ref="D5:N5"/>
    <mergeCell ref="P5:Q5"/>
    <mergeCell ref="A7:B7"/>
    <mergeCell ref="K7:N7"/>
    <mergeCell ref="A9:C9"/>
    <mergeCell ref="D9:E9"/>
    <mergeCell ref="K9:O9"/>
    <mergeCell ref="A10:C10"/>
    <mergeCell ref="K10:O10"/>
    <mergeCell ref="D12:G12"/>
    <mergeCell ref="J12:K12"/>
    <mergeCell ref="L12:O12"/>
    <mergeCell ref="A4:B4"/>
    <mergeCell ref="D4:N4"/>
    <mergeCell ref="P4:Q4"/>
    <mergeCell ref="A1:O1"/>
    <mergeCell ref="P1:Q1"/>
    <mergeCell ref="A3:B3"/>
    <mergeCell ref="D3:N3"/>
    <mergeCell ref="P3:Q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Morská</dc:creator>
  <cp:keywords/>
  <dc:description/>
  <cp:lastModifiedBy>Dominika</cp:lastModifiedBy>
  <cp:lastPrinted>2018-09-07T08:47:27Z</cp:lastPrinted>
  <dcterms:created xsi:type="dcterms:W3CDTF">2018-08-16T07:16:44Z</dcterms:created>
  <dcterms:modified xsi:type="dcterms:W3CDTF">2018-09-19T11:37:31Z</dcterms:modified>
  <cp:category/>
  <cp:version/>
  <cp:contentType/>
  <cp:contentStatus/>
</cp:coreProperties>
</file>