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OSV na ÚP\Příloha č. 5 - Soupis prací, dodávek a služeb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01 01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Pol'!$A$1:$Y$441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29" i="12" l="1"/>
  <c r="BA427" i="12"/>
  <c r="BA418" i="12"/>
  <c r="BA308" i="12"/>
  <c r="BA225" i="12"/>
  <c r="BA128" i="12"/>
  <c r="BA23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O8" i="12" s="1"/>
  <c r="Q11" i="12"/>
  <c r="V11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7" i="12"/>
  <c r="G36" i="12" s="1"/>
  <c r="I50" i="1" s="1"/>
  <c r="I37" i="12"/>
  <c r="K37" i="12"/>
  <c r="O37" i="12"/>
  <c r="Q37" i="12"/>
  <c r="V37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60" i="12"/>
  <c r="I60" i="12"/>
  <c r="K60" i="12"/>
  <c r="M60" i="12"/>
  <c r="O60" i="12"/>
  <c r="Q60" i="12"/>
  <c r="V60" i="12"/>
  <c r="G65" i="12"/>
  <c r="M65" i="12" s="1"/>
  <c r="I65" i="12"/>
  <c r="K65" i="12"/>
  <c r="O65" i="12"/>
  <c r="Q65" i="12"/>
  <c r="Q64" i="12" s="1"/>
  <c r="V65" i="12"/>
  <c r="G68" i="12"/>
  <c r="G64" i="12" s="1"/>
  <c r="I51" i="1" s="1"/>
  <c r="I68" i="12"/>
  <c r="K68" i="12"/>
  <c r="K64" i="12" s="1"/>
  <c r="O68" i="12"/>
  <c r="O64" i="12" s="1"/>
  <c r="Q68" i="12"/>
  <c r="V68" i="12"/>
  <c r="V64" i="12" s="1"/>
  <c r="G71" i="12"/>
  <c r="G70" i="12" s="1"/>
  <c r="I52" i="1" s="1"/>
  <c r="I71" i="12"/>
  <c r="K71" i="12"/>
  <c r="O71" i="12"/>
  <c r="Q71" i="12"/>
  <c r="V71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4" i="12"/>
  <c r="M84" i="12" s="1"/>
  <c r="I84" i="12"/>
  <c r="K84" i="12"/>
  <c r="O84" i="12"/>
  <c r="Q84" i="12"/>
  <c r="V84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4" i="12"/>
  <c r="M104" i="12" s="1"/>
  <c r="I104" i="12"/>
  <c r="K104" i="12"/>
  <c r="O104" i="12"/>
  <c r="Q104" i="12"/>
  <c r="V104" i="12"/>
  <c r="G109" i="12"/>
  <c r="G103" i="12" s="1"/>
  <c r="I53" i="1" s="1"/>
  <c r="I109" i="12"/>
  <c r="K109" i="12"/>
  <c r="K103" i="12" s="1"/>
  <c r="O109" i="12"/>
  <c r="Q109" i="12"/>
  <c r="V109" i="12"/>
  <c r="V103" i="12" s="1"/>
  <c r="G113" i="12"/>
  <c r="I113" i="12"/>
  <c r="K113" i="12"/>
  <c r="O113" i="12"/>
  <c r="Q113" i="12"/>
  <c r="V113" i="12"/>
  <c r="G118" i="12"/>
  <c r="I118" i="12"/>
  <c r="K118" i="12"/>
  <c r="M118" i="12"/>
  <c r="O118" i="12"/>
  <c r="Q118" i="12"/>
  <c r="V118" i="12"/>
  <c r="G123" i="12"/>
  <c r="M123" i="12" s="1"/>
  <c r="I123" i="12"/>
  <c r="K123" i="12"/>
  <c r="O123" i="12"/>
  <c r="Q123" i="12"/>
  <c r="V123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9" i="12"/>
  <c r="G138" i="12" s="1"/>
  <c r="I55" i="1" s="1"/>
  <c r="I139" i="12"/>
  <c r="I138" i="12" s="1"/>
  <c r="K139" i="12"/>
  <c r="K138" i="12" s="1"/>
  <c r="O139" i="12"/>
  <c r="O138" i="12" s="1"/>
  <c r="Q139" i="12"/>
  <c r="Q138" i="12" s="1"/>
  <c r="V139" i="12"/>
  <c r="V138" i="12" s="1"/>
  <c r="G141" i="12"/>
  <c r="G140" i="12" s="1"/>
  <c r="I56" i="1" s="1"/>
  <c r="I141" i="12"/>
  <c r="I140" i="12" s="1"/>
  <c r="K141" i="12"/>
  <c r="K140" i="12" s="1"/>
  <c r="O141" i="12"/>
  <c r="O140" i="12" s="1"/>
  <c r="Q141" i="12"/>
  <c r="Q140" i="12" s="1"/>
  <c r="V141" i="12"/>
  <c r="V140" i="12" s="1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O152" i="12"/>
  <c r="Q152" i="12"/>
  <c r="V152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2" i="12"/>
  <c r="M162" i="12" s="1"/>
  <c r="I162" i="12"/>
  <c r="K162" i="12"/>
  <c r="O162" i="12"/>
  <c r="Q162" i="12"/>
  <c r="V162" i="12"/>
  <c r="G166" i="12"/>
  <c r="M166" i="12" s="1"/>
  <c r="I166" i="12"/>
  <c r="K166" i="12"/>
  <c r="O166" i="12"/>
  <c r="Q166" i="12"/>
  <c r="V166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5" i="12"/>
  <c r="I175" i="12"/>
  <c r="K175" i="12"/>
  <c r="M175" i="12"/>
  <c r="O175" i="12"/>
  <c r="Q175" i="12"/>
  <c r="V175" i="12"/>
  <c r="G178" i="12"/>
  <c r="M178" i="12" s="1"/>
  <c r="I178" i="12"/>
  <c r="K178" i="12"/>
  <c r="O178" i="12"/>
  <c r="Q178" i="12"/>
  <c r="V178" i="12"/>
  <c r="G181" i="12"/>
  <c r="G180" i="12" s="1"/>
  <c r="I58" i="1" s="1"/>
  <c r="I181" i="12"/>
  <c r="I180" i="12" s="1"/>
  <c r="K181" i="12"/>
  <c r="K180" i="12" s="1"/>
  <c r="O181" i="12"/>
  <c r="O180" i="12" s="1"/>
  <c r="Q181" i="12"/>
  <c r="Q180" i="12" s="1"/>
  <c r="V181" i="12"/>
  <c r="V180" i="12" s="1"/>
  <c r="G183" i="12"/>
  <c r="M183" i="12" s="1"/>
  <c r="I183" i="12"/>
  <c r="K183" i="12"/>
  <c r="O183" i="12"/>
  <c r="Q183" i="12"/>
  <c r="V183" i="12"/>
  <c r="G185" i="12"/>
  <c r="I185" i="12"/>
  <c r="K185" i="12"/>
  <c r="O185" i="12"/>
  <c r="Q185" i="12"/>
  <c r="V185" i="12"/>
  <c r="G190" i="12"/>
  <c r="I190" i="12"/>
  <c r="K190" i="12"/>
  <c r="M190" i="12"/>
  <c r="O190" i="12"/>
  <c r="Q190" i="12"/>
  <c r="V190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5" i="12"/>
  <c r="G199" i="12" s="1"/>
  <c r="I60" i="1" s="1"/>
  <c r="I205" i="12"/>
  <c r="K205" i="12"/>
  <c r="O205" i="12"/>
  <c r="Q205" i="12"/>
  <c r="V205" i="12"/>
  <c r="G209" i="12"/>
  <c r="I209" i="12"/>
  <c r="K209" i="12"/>
  <c r="M209" i="12"/>
  <c r="O209" i="12"/>
  <c r="Q209" i="12"/>
  <c r="V209" i="12"/>
  <c r="G211" i="12"/>
  <c r="M211" i="12" s="1"/>
  <c r="I211" i="12"/>
  <c r="I210" i="12" s="1"/>
  <c r="K211" i="12"/>
  <c r="O211" i="12"/>
  <c r="Q211" i="12"/>
  <c r="Q210" i="12" s="1"/>
  <c r="V211" i="12"/>
  <c r="G212" i="12"/>
  <c r="G210" i="12" s="1"/>
  <c r="I61" i="1" s="1"/>
  <c r="I212" i="12"/>
  <c r="K212" i="12"/>
  <c r="O212" i="12"/>
  <c r="Q212" i="12"/>
  <c r="V212" i="12"/>
  <c r="Q213" i="12"/>
  <c r="G214" i="12"/>
  <c r="G213" i="12" s="1"/>
  <c r="I62" i="1" s="1"/>
  <c r="I214" i="12"/>
  <c r="I213" i="12" s="1"/>
  <c r="K214" i="12"/>
  <c r="K213" i="12" s="1"/>
  <c r="O214" i="12"/>
  <c r="O213" i="12" s="1"/>
  <c r="Q214" i="12"/>
  <c r="V214" i="12"/>
  <c r="V213" i="12" s="1"/>
  <c r="G220" i="12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V223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2" i="12"/>
  <c r="M232" i="12" s="1"/>
  <c r="I232" i="12"/>
  <c r="K232" i="12"/>
  <c r="O232" i="12"/>
  <c r="Q232" i="12"/>
  <c r="Q231" i="12" s="1"/>
  <c r="V232" i="12"/>
  <c r="G235" i="12"/>
  <c r="G231" i="12" s="1"/>
  <c r="I64" i="1" s="1"/>
  <c r="I235" i="12"/>
  <c r="K235" i="12"/>
  <c r="K231" i="12" s="1"/>
  <c r="O235" i="12"/>
  <c r="O231" i="12" s="1"/>
  <c r="Q235" i="12"/>
  <c r="V235" i="12"/>
  <c r="V231" i="12" s="1"/>
  <c r="G237" i="12"/>
  <c r="I237" i="12"/>
  <c r="K237" i="12"/>
  <c r="O237" i="12"/>
  <c r="Q237" i="12"/>
  <c r="V237" i="12"/>
  <c r="G238" i="12"/>
  <c r="I238" i="12"/>
  <c r="K238" i="12"/>
  <c r="M238" i="12"/>
  <c r="O238" i="12"/>
  <c r="Q238" i="12"/>
  <c r="Q236" i="12" s="1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3" i="12"/>
  <c r="I243" i="12"/>
  <c r="K243" i="12"/>
  <c r="O243" i="12"/>
  <c r="Q243" i="12"/>
  <c r="V243" i="12"/>
  <c r="G245" i="12"/>
  <c r="I245" i="12"/>
  <c r="K245" i="12"/>
  <c r="M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66" i="12"/>
  <c r="M266" i="12" s="1"/>
  <c r="I266" i="12"/>
  <c r="K266" i="12"/>
  <c r="O266" i="12"/>
  <c r="Q266" i="12"/>
  <c r="V266" i="12"/>
  <c r="G271" i="12"/>
  <c r="I271" i="12"/>
  <c r="K271" i="12"/>
  <c r="M271" i="12"/>
  <c r="O271" i="12"/>
  <c r="Q271" i="12"/>
  <c r="V271" i="12"/>
  <c r="G275" i="12"/>
  <c r="M275" i="12" s="1"/>
  <c r="I275" i="12"/>
  <c r="K275" i="12"/>
  <c r="O275" i="12"/>
  <c r="Q275" i="12"/>
  <c r="V275" i="12"/>
  <c r="G278" i="12"/>
  <c r="I278" i="12"/>
  <c r="K278" i="12"/>
  <c r="M278" i="12"/>
  <c r="O278" i="12"/>
  <c r="Q278" i="12"/>
  <c r="V278" i="12"/>
  <c r="G280" i="12"/>
  <c r="M280" i="12" s="1"/>
  <c r="I280" i="12"/>
  <c r="K280" i="12"/>
  <c r="O280" i="12"/>
  <c r="Q280" i="12"/>
  <c r="V280" i="12"/>
  <c r="G282" i="12"/>
  <c r="M282" i="12" s="1"/>
  <c r="I282" i="12"/>
  <c r="K282" i="12"/>
  <c r="O282" i="12"/>
  <c r="Q282" i="12"/>
  <c r="V282" i="12"/>
  <c r="G289" i="12"/>
  <c r="M289" i="12" s="1"/>
  <c r="I289" i="12"/>
  <c r="K289" i="12"/>
  <c r="O289" i="12"/>
  <c r="Q289" i="12"/>
  <c r="V289" i="12"/>
  <c r="G291" i="12"/>
  <c r="I291" i="12"/>
  <c r="K291" i="12"/>
  <c r="M291" i="12"/>
  <c r="O291" i="12"/>
  <c r="Q291" i="12"/>
  <c r="V291" i="12"/>
  <c r="G301" i="12"/>
  <c r="M301" i="12" s="1"/>
  <c r="I301" i="12"/>
  <c r="K301" i="12"/>
  <c r="O301" i="12"/>
  <c r="Q301" i="12"/>
  <c r="V301" i="12"/>
  <c r="G311" i="12"/>
  <c r="I311" i="12"/>
  <c r="K311" i="12"/>
  <c r="M311" i="12"/>
  <c r="O311" i="12"/>
  <c r="Q311" i="12"/>
  <c r="V311" i="12"/>
  <c r="G313" i="12"/>
  <c r="M313" i="12" s="1"/>
  <c r="I313" i="12"/>
  <c r="K313" i="12"/>
  <c r="O313" i="12"/>
  <c r="Q313" i="12"/>
  <c r="V313" i="12"/>
  <c r="G315" i="12"/>
  <c r="I315" i="12"/>
  <c r="K315" i="12"/>
  <c r="O315" i="12"/>
  <c r="Q315" i="12"/>
  <c r="V315" i="12"/>
  <c r="G320" i="12"/>
  <c r="I320" i="12"/>
  <c r="K320" i="12"/>
  <c r="M320" i="12"/>
  <c r="O320" i="12"/>
  <c r="Q320" i="12"/>
  <c r="V320" i="12"/>
  <c r="G322" i="12"/>
  <c r="M322" i="12" s="1"/>
  <c r="I322" i="12"/>
  <c r="K322" i="12"/>
  <c r="O322" i="12"/>
  <c r="Q322" i="12"/>
  <c r="V322" i="12"/>
  <c r="G324" i="12"/>
  <c r="I324" i="12"/>
  <c r="K324" i="12"/>
  <c r="M324" i="12"/>
  <c r="O324" i="12"/>
  <c r="Q324" i="12"/>
  <c r="V324" i="12"/>
  <c r="G326" i="12"/>
  <c r="M326" i="12" s="1"/>
  <c r="I326" i="12"/>
  <c r="K326" i="12"/>
  <c r="O326" i="12"/>
  <c r="Q326" i="12"/>
  <c r="V326" i="12"/>
  <c r="G328" i="12"/>
  <c r="M328" i="12" s="1"/>
  <c r="I328" i="12"/>
  <c r="K328" i="12"/>
  <c r="O328" i="12"/>
  <c r="Q328" i="12"/>
  <c r="V328" i="12"/>
  <c r="G331" i="12"/>
  <c r="M331" i="12" s="1"/>
  <c r="I331" i="12"/>
  <c r="K331" i="12"/>
  <c r="O331" i="12"/>
  <c r="Q331" i="12"/>
  <c r="V331" i="12"/>
  <c r="G334" i="12"/>
  <c r="I334" i="12"/>
  <c r="K334" i="12"/>
  <c r="M334" i="12"/>
  <c r="O334" i="12"/>
  <c r="Q334" i="12"/>
  <c r="V334" i="12"/>
  <c r="G337" i="12"/>
  <c r="M337" i="12" s="1"/>
  <c r="I337" i="12"/>
  <c r="K337" i="12"/>
  <c r="O337" i="12"/>
  <c r="Q337" i="12"/>
  <c r="V337" i="12"/>
  <c r="G340" i="12"/>
  <c r="M340" i="12" s="1"/>
  <c r="I340" i="12"/>
  <c r="K340" i="12"/>
  <c r="O340" i="12"/>
  <c r="Q340" i="12"/>
  <c r="V340" i="12"/>
  <c r="G343" i="12"/>
  <c r="M343" i="12" s="1"/>
  <c r="I343" i="12"/>
  <c r="K343" i="12"/>
  <c r="O343" i="12"/>
  <c r="Q343" i="12"/>
  <c r="V343" i="12"/>
  <c r="G347" i="12"/>
  <c r="I347" i="12"/>
  <c r="K347" i="12"/>
  <c r="M347" i="12"/>
  <c r="O347" i="12"/>
  <c r="Q347" i="12"/>
  <c r="V347" i="12"/>
  <c r="G349" i="12"/>
  <c r="M349" i="12" s="1"/>
  <c r="I349" i="12"/>
  <c r="I348" i="12" s="1"/>
  <c r="K349" i="12"/>
  <c r="O349" i="12"/>
  <c r="Q349" i="12"/>
  <c r="V349" i="12"/>
  <c r="G353" i="12"/>
  <c r="M353" i="12" s="1"/>
  <c r="I353" i="12"/>
  <c r="K353" i="12"/>
  <c r="O353" i="12"/>
  <c r="O348" i="12" s="1"/>
  <c r="Q353" i="12"/>
  <c r="V353" i="12"/>
  <c r="V348" i="12" s="1"/>
  <c r="G355" i="12"/>
  <c r="I355" i="12"/>
  <c r="K355" i="12"/>
  <c r="M355" i="12"/>
  <c r="O355" i="12"/>
  <c r="Q355" i="12"/>
  <c r="V355" i="12"/>
  <c r="G358" i="12"/>
  <c r="M358" i="12" s="1"/>
  <c r="I358" i="12"/>
  <c r="K358" i="12"/>
  <c r="O358" i="12"/>
  <c r="Q358" i="12"/>
  <c r="V358" i="12"/>
  <c r="G361" i="12"/>
  <c r="G360" i="12" s="1"/>
  <c r="I70" i="1" s="1"/>
  <c r="I361" i="12"/>
  <c r="K361" i="12"/>
  <c r="K360" i="12" s="1"/>
  <c r="O361" i="12"/>
  <c r="Q361" i="12"/>
  <c r="V361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G368" i="12"/>
  <c r="M368" i="12" s="1"/>
  <c r="I368" i="12"/>
  <c r="K368" i="12"/>
  <c r="O368" i="12"/>
  <c r="Q368" i="12"/>
  <c r="V368" i="12"/>
  <c r="G382" i="12"/>
  <c r="G381" i="12" s="1"/>
  <c r="I71" i="1" s="1"/>
  <c r="I18" i="1" s="1"/>
  <c r="I382" i="12"/>
  <c r="K382" i="12"/>
  <c r="K381" i="12" s="1"/>
  <c r="O382" i="12"/>
  <c r="Q382" i="12"/>
  <c r="V382" i="12"/>
  <c r="V381" i="12" s="1"/>
  <c r="G383" i="12"/>
  <c r="M383" i="12" s="1"/>
  <c r="I383" i="12"/>
  <c r="K383" i="12"/>
  <c r="O383" i="12"/>
  <c r="Q383" i="12"/>
  <c r="V383" i="12"/>
  <c r="G385" i="12"/>
  <c r="I385" i="12"/>
  <c r="I384" i="12" s="1"/>
  <c r="K385" i="12"/>
  <c r="M385" i="12"/>
  <c r="O385" i="12"/>
  <c r="Q385" i="12"/>
  <c r="Q384" i="12" s="1"/>
  <c r="V385" i="12"/>
  <c r="G386" i="12"/>
  <c r="M386" i="12" s="1"/>
  <c r="I386" i="12"/>
  <c r="K386" i="12"/>
  <c r="K384" i="12" s="1"/>
  <c r="O386" i="12"/>
  <c r="Q386" i="12"/>
  <c r="V386" i="12"/>
  <c r="G404" i="12"/>
  <c r="M404" i="12" s="1"/>
  <c r="I404" i="12"/>
  <c r="K404" i="12"/>
  <c r="O404" i="12"/>
  <c r="Q404" i="12"/>
  <c r="V404" i="12"/>
  <c r="G417" i="12"/>
  <c r="M417" i="12" s="1"/>
  <c r="I417" i="12"/>
  <c r="I416" i="12" s="1"/>
  <c r="K417" i="12"/>
  <c r="O417" i="12"/>
  <c r="Q417" i="12"/>
  <c r="Q416" i="12" s="1"/>
  <c r="V417" i="12"/>
  <c r="G419" i="12"/>
  <c r="M419" i="12" s="1"/>
  <c r="I419" i="12"/>
  <c r="K419" i="12"/>
  <c r="K416" i="12" s="1"/>
  <c r="O419" i="12"/>
  <c r="Q419" i="12"/>
  <c r="V419" i="12"/>
  <c r="G422" i="12"/>
  <c r="I422" i="12"/>
  <c r="K422" i="12"/>
  <c r="K421" i="12" s="1"/>
  <c r="O422" i="12"/>
  <c r="O421" i="12" s="1"/>
  <c r="Q422" i="12"/>
  <c r="V422" i="12"/>
  <c r="G424" i="12"/>
  <c r="I424" i="12"/>
  <c r="K424" i="12"/>
  <c r="M424" i="12"/>
  <c r="O424" i="12"/>
  <c r="Q424" i="12"/>
  <c r="V424" i="12"/>
  <c r="G426" i="12"/>
  <c r="M426" i="12" s="1"/>
  <c r="I426" i="12"/>
  <c r="K426" i="12"/>
  <c r="O426" i="12"/>
  <c r="Q426" i="12"/>
  <c r="V426" i="12"/>
  <c r="G428" i="12"/>
  <c r="M428" i="12" s="1"/>
  <c r="I428" i="12"/>
  <c r="K428" i="12"/>
  <c r="O428" i="12"/>
  <c r="Q428" i="12"/>
  <c r="V428" i="12"/>
  <c r="AE431" i="12"/>
  <c r="F41" i="1" s="1"/>
  <c r="O416" i="12" l="1"/>
  <c r="Q381" i="12"/>
  <c r="Q360" i="12"/>
  <c r="Q348" i="12"/>
  <c r="O314" i="12"/>
  <c r="I257" i="12"/>
  <c r="V242" i="12"/>
  <c r="O219" i="12"/>
  <c r="V199" i="12"/>
  <c r="O182" i="12"/>
  <c r="V142" i="12"/>
  <c r="M141" i="12"/>
  <c r="M140" i="12" s="1"/>
  <c r="I103" i="12"/>
  <c r="V70" i="12"/>
  <c r="O36" i="12"/>
  <c r="F39" i="1"/>
  <c r="K314" i="12"/>
  <c r="I231" i="12"/>
  <c r="K219" i="12"/>
  <c r="O112" i="12"/>
  <c r="Q70" i="12"/>
  <c r="I64" i="12"/>
  <c r="K36" i="12"/>
  <c r="K182" i="12"/>
  <c r="AF431" i="12"/>
  <c r="Q421" i="12"/>
  <c r="V384" i="12"/>
  <c r="O242" i="12"/>
  <c r="O199" i="12"/>
  <c r="O142" i="12"/>
  <c r="K112" i="12"/>
  <c r="O70" i="12"/>
  <c r="I36" i="12"/>
  <c r="Q8" i="12"/>
  <c r="F40" i="1"/>
  <c r="G112" i="12"/>
  <c r="I54" i="1" s="1"/>
  <c r="I70" i="12"/>
  <c r="G314" i="12"/>
  <c r="I68" i="1" s="1"/>
  <c r="K242" i="12"/>
  <c r="G219" i="12"/>
  <c r="I63" i="1" s="1"/>
  <c r="K199" i="12"/>
  <c r="G182" i="12"/>
  <c r="I59" i="1" s="1"/>
  <c r="K142" i="12"/>
  <c r="Q182" i="12"/>
  <c r="I421" i="12"/>
  <c r="V360" i="12"/>
  <c r="I8" i="12"/>
  <c r="G242" i="12"/>
  <c r="I66" i="1" s="1"/>
  <c r="O257" i="12"/>
  <c r="Q199" i="12"/>
  <c r="Q142" i="12"/>
  <c r="M139" i="12"/>
  <c r="M138" i="12" s="1"/>
  <c r="O103" i="12"/>
  <c r="K70" i="12"/>
  <c r="O384" i="12"/>
  <c r="I381" i="12"/>
  <c r="I360" i="12"/>
  <c r="V257" i="12"/>
  <c r="V421" i="12"/>
  <c r="O381" i="12"/>
  <c r="O360" i="12"/>
  <c r="Q314" i="12"/>
  <c r="K257" i="12"/>
  <c r="Q219" i="12"/>
  <c r="I182" i="12"/>
  <c r="Q112" i="12"/>
  <c r="I199" i="12"/>
  <c r="I142" i="12"/>
  <c r="V8" i="12"/>
  <c r="K348" i="12"/>
  <c r="I314" i="12"/>
  <c r="Q257" i="12"/>
  <c r="I219" i="12"/>
  <c r="V210" i="12"/>
  <c r="Q103" i="12"/>
  <c r="Q242" i="12"/>
  <c r="G421" i="12"/>
  <c r="I74" i="1" s="1"/>
  <c r="I20" i="1" s="1"/>
  <c r="I112" i="12"/>
  <c r="V416" i="12"/>
  <c r="V314" i="12"/>
  <c r="I242" i="12"/>
  <c r="V219" i="12"/>
  <c r="O210" i="12"/>
  <c r="V182" i="12"/>
  <c r="M181" i="12"/>
  <c r="M180" i="12" s="1"/>
  <c r="V36" i="12"/>
  <c r="K8" i="12"/>
  <c r="K210" i="12"/>
  <c r="V112" i="12"/>
  <c r="Q36" i="12"/>
  <c r="M416" i="12"/>
  <c r="M384" i="12"/>
  <c r="M348" i="12"/>
  <c r="M257" i="12"/>
  <c r="G416" i="12"/>
  <c r="I73" i="1" s="1"/>
  <c r="I19" i="1" s="1"/>
  <c r="G384" i="12"/>
  <c r="I72" i="1" s="1"/>
  <c r="G348" i="12"/>
  <c r="I69" i="1" s="1"/>
  <c r="G257" i="12"/>
  <c r="I67" i="1" s="1"/>
  <c r="K236" i="12"/>
  <c r="G236" i="12"/>
  <c r="I65" i="1" s="1"/>
  <c r="M237" i="12"/>
  <c r="M236" i="12" s="1"/>
  <c r="M142" i="12"/>
  <c r="M422" i="12"/>
  <c r="M421" i="12" s="1"/>
  <c r="M382" i="12"/>
  <c r="M381" i="12" s="1"/>
  <c r="M361" i="12"/>
  <c r="M360" i="12" s="1"/>
  <c r="M315" i="12"/>
  <c r="M314" i="12" s="1"/>
  <c r="M243" i="12"/>
  <c r="M242" i="12" s="1"/>
  <c r="I236" i="12"/>
  <c r="V236" i="12"/>
  <c r="O236" i="12"/>
  <c r="M8" i="12"/>
  <c r="M235" i="12"/>
  <c r="M231" i="12" s="1"/>
  <c r="M220" i="12"/>
  <c r="M219" i="12" s="1"/>
  <c r="M214" i="12"/>
  <c r="M213" i="12" s="1"/>
  <c r="M212" i="12"/>
  <c r="M210" i="12" s="1"/>
  <c r="M205" i="12"/>
  <c r="M199" i="12" s="1"/>
  <c r="M185" i="12"/>
  <c r="M182" i="12" s="1"/>
  <c r="G142" i="12"/>
  <c r="I57" i="1" s="1"/>
  <c r="M113" i="12"/>
  <c r="M112" i="12" s="1"/>
  <c r="M109" i="12"/>
  <c r="M103" i="12" s="1"/>
  <c r="M71" i="12"/>
  <c r="M70" i="12" s="1"/>
  <c r="M68" i="12"/>
  <c r="M64" i="12" s="1"/>
  <c r="G8" i="12"/>
  <c r="M37" i="12"/>
  <c r="M36" i="12" s="1"/>
  <c r="J28" i="1"/>
  <c r="J26" i="1"/>
  <c r="G38" i="1"/>
  <c r="F38" i="1"/>
  <c r="J23" i="1"/>
  <c r="J24" i="1"/>
  <c r="J25" i="1"/>
  <c r="J27" i="1"/>
  <c r="E24" i="1"/>
  <c r="E26" i="1"/>
  <c r="G431" i="12" l="1"/>
  <c r="I49" i="1"/>
  <c r="G41" i="1"/>
  <c r="H41" i="1" s="1"/>
  <c r="I41" i="1" s="1"/>
  <c r="G40" i="1"/>
  <c r="G39" i="1"/>
  <c r="I17" i="1"/>
  <c r="H40" i="1"/>
  <c r="I40" i="1" s="1"/>
  <c r="H39" i="1"/>
  <c r="H42" i="1" s="1"/>
  <c r="F42" i="1"/>
  <c r="G23" i="1" l="1"/>
  <c r="A23" i="1" s="1"/>
  <c r="G42" i="1"/>
  <c r="G25" i="1" s="1"/>
  <c r="A25" i="1" s="1"/>
  <c r="I39" i="1"/>
  <c r="I42" i="1" s="1"/>
  <c r="I16" i="1"/>
  <c r="I21" i="1" s="1"/>
  <c r="I75" i="1"/>
  <c r="A24" i="1"/>
  <c r="G24" i="1"/>
  <c r="J40" i="1" l="1"/>
  <c r="J39" i="1"/>
  <c r="J42" i="1" s="1"/>
  <c r="J41" i="1"/>
  <c r="J74" i="1"/>
  <c r="J54" i="1"/>
  <c r="J70" i="1"/>
  <c r="J56" i="1"/>
  <c r="J73" i="1"/>
  <c r="J59" i="1"/>
  <c r="J51" i="1"/>
  <c r="J67" i="1"/>
  <c r="J68" i="1"/>
  <c r="J69" i="1"/>
  <c r="J55" i="1"/>
  <c r="J71" i="1"/>
  <c r="J72" i="1"/>
  <c r="J57" i="1"/>
  <c r="J58" i="1"/>
  <c r="J50" i="1"/>
  <c r="J60" i="1"/>
  <c r="J61" i="1"/>
  <c r="J62" i="1"/>
  <c r="J63" i="1"/>
  <c r="J64" i="1"/>
  <c r="J49" i="1"/>
  <c r="J65" i="1"/>
  <c r="J66" i="1"/>
  <c r="J52" i="1"/>
  <c r="J53" i="1"/>
  <c r="G26" i="1"/>
  <c r="A27" i="1" s="1"/>
  <c r="A26" i="1"/>
  <c r="G28" i="1"/>
  <c r="A29" i="1" l="1"/>
  <c r="G29" i="1"/>
  <c r="G27" i="1" s="1"/>
  <c r="J7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Jakub Hajný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<sst xmlns="http://schemas.openxmlformats.org/spreadsheetml/2006/main" count="1913" uniqueCount="667">
  <si>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</si>
  <si>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</si>
  <si>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</si>
  <si>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</si>
  <si>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</si>
  <si>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</si>
  <si>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</si>
  <si>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</si>
  <si>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</si>
  <si>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</si>
  <si>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</si>
  <si>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</si>
  <si>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</si>
  <si>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</si>
  <si>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</si>
  <si>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</si>
  <si>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</si>
  <si>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</si>
  <si>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</si>
  <si>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</si>
  <si>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</si>
  <si>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</si>
  <si>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</si>
  <si>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</si>
  <si>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</si>
  <si>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</si>
  <si>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</si>
  <si>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</si>
  <si>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</si>
  <si>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</si>
  <si>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</si>
  <si>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</si>
  <si>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</si>
  <si>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</si>
  <si>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</si>
  <si>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</si>
  <si>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</si>
  <si>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</si>
  <si>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</si>
  <si>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</si>
  <si>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</si>
  <si>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</si>
  <si>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</si>
  <si>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</si>
  <si>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Rozpočet dle PD</t>
  </si>
  <si>
    <t>Stavební úpravy stávajících prostor</t>
  </si>
  <si>
    <t>Objekt:</t>
  </si>
  <si>
    <t>Rozpočet:</t>
  </si>
  <si>
    <t>25002B</t>
  </si>
  <si>
    <t>ÚP Odry</t>
  </si>
  <si>
    <t>Město Odry</t>
  </si>
  <si>
    <t>Masarykovo náměstí 16/25</t>
  </si>
  <si>
    <t>Odry</t>
  </si>
  <si>
    <t>74235</t>
  </si>
  <si>
    <t>00298221</t>
  </si>
  <si>
    <t>CZ00298221</t>
  </si>
  <si>
    <t>BYVAST pro s.r.o.</t>
  </si>
  <si>
    <t>U Rourovny 697/16</t>
  </si>
  <si>
    <t>Ostrava - Svinov</t>
  </si>
  <si>
    <t>72100</t>
  </si>
  <si>
    <t>27848183</t>
  </si>
  <si>
    <t>CZ27848183</t>
  </si>
  <si>
    <t>Stavba</t>
  </si>
  <si>
    <t>Celkem za stavbu</t>
  </si>
  <si>
    <t>CZK</t>
  </si>
  <si>
    <t>Rekapitulace dílů</t>
  </si>
  <si>
    <t>Typ dílu</t>
  </si>
  <si>
    <t>342</t>
  </si>
  <si>
    <t>Stěny a příčky montované lehké</t>
  </si>
  <si>
    <t>416</t>
  </si>
  <si>
    <t>Podhledy a mezistropy montované lehké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</si>
  <si>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</si>
  <si>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</si>
  <si>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</si>
  <si>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</si>
  <si>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</si>
  <si>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</si>
  <si>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</si>
  <si>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</si>
  <si>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</si>
  <si>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</si>
  <si>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</si>
  <si>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</si>
  <si>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</si>
  <si>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</si>
  <si>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</si>
  <si>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</si>
  <si>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</si>
  <si>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</si>
  <si>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</si>
  <si>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</si>
  <si>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</si>
  <si>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</si>
  <si>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</si>
  <si>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</si>
  <si>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</si>
  <si>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</si>
  <si>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</si>
  <si>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</si>
  <si>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766</t>
  </si>
  <si>
    <t>Konstrukce truhlářské, okna a dveře</t>
  </si>
  <si>
    <t>771</t>
  </si>
  <si>
    <t>Podlahy z dlaždic a obklady</t>
  </si>
  <si>
    <t>776</t>
  </si>
  <si>
    <t>Podlahy a stěny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</si>
  <si>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</si>
  <si>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</si>
  <si>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</si>
  <si>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</si>
  <si>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</si>
  <si>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</si>
  <si>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</si>
  <si>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</si>
  <si>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</si>
  <si>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</si>
  <si>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</si>
  <si>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</si>
  <si>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</si>
  <si>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</si>
  <si>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</si>
  <si>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</si>
  <si>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</si>
  <si>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</si>
  <si>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</si>
  <si>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</si>
  <si>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</si>
  <si>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</si>
  <si>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</si>
  <si>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</si>
  <si>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</si>
  <si>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</si>
  <si>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</si>
  <si>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</si>
  <si>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</si>
  <si>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</si>
  <si>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</si>
  <si>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</si>
  <si>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</si>
  <si>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</si>
  <si>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</si>
  <si>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</si>
  <si>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</si>
  <si>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</si>
  <si>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</si>
  <si>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</si>
  <si>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</si>
  <si>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342012226R00</t>
  </si>
  <si>
    <t>Příčka sádrokartonová tl. 100 mm, 1x ocelová konstrukce CW 75, izolace,1x opláštěná, MAI tl. 12,5 mm včetně dodávky minerální izolace tl. 60 mm</t>
  </si>
  <si>
    <t>m2</t>
  </si>
  <si>
    <t>RTS 25/ I</t>
  </si>
  <si>
    <t>Práce</t>
  </si>
  <si>
    <t>Běžná</t>
  </si>
  <si>
    <t>POL1_</t>
  </si>
  <si>
    <t>2,8*3,45</t>
  </si>
  <si>
    <t>VV</t>
  </si>
  <si>
    <t>342012221RT1</t>
  </si>
  <si>
    <t>Příčka sádrokartonová tl. 100 mm, 1x ocelová konstrukce CW 75, izolace, 1x opláštěná, RB tl. 12,5 mm včetně dodávky minerální izolace tl. 50 mm</t>
  </si>
  <si>
    <t>2,8*2,45</t>
  </si>
  <si>
    <t>2,8*1,75</t>
  </si>
  <si>
    <t>2,8*3,95</t>
  </si>
  <si>
    <t>2,8*4,475</t>
  </si>
  <si>
    <t>342091082R00</t>
  </si>
  <si>
    <t>Příplatek k příčce sádrokartonové za plochu do 5 m2</t>
  </si>
  <si>
    <t>342090121R00</t>
  </si>
  <si>
    <t>Úprava sádrokartonové příčky pro zřízení jednokřídlých dveří do 25 kg, profily CW 75, 1x opláštěné</t>
  </si>
  <si>
    <t>kus</t>
  </si>
  <si>
    <t>347016133R00</t>
  </si>
  <si>
    <t>Předstěna sádrokartonová tl. 115 mm, 1x ocelová konstr.CW 100, bez izolace,1xopláštěná,RBI tl.12,5mm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</si>
  <si>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</si>
  <si>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</si>
  <si>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</si>
  <si>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</si>
  <si>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m. 217 : </t>
  </si>
  <si>
    <t>1,25*1,51</t>
  </si>
  <si>
    <t>347091081R00</t>
  </si>
  <si>
    <t>Příplatek k předstěně sádrokartonové za plochu do 2 m2</t>
  </si>
  <si>
    <t>Odkaz na mn. položky pořadí 5 : 1,88750</t>
  </si>
  <si>
    <t>347091211R00</t>
  </si>
  <si>
    <t>Úprava napojovací spáry SDK s jinou stavební konstrukcí akrylovým tmelem, šířka spáry do 2 mm</t>
  </si>
  <si>
    <t>m</t>
  </si>
  <si>
    <t xml:space="preserve">napojení předstěny na SDK příčku : </t>
  </si>
  <si>
    <t>1,25+0,1</t>
  </si>
  <si>
    <t>347091213R00</t>
  </si>
  <si>
    <t>Úprava napojovací spáry SDK s jinou stavební konstrukcí akrylovým tmelem a páskou, šířka sp.do 10 mm</t>
  </si>
  <si>
    <t xml:space="preserve">napojení příček na okolní kce : </t>
  </si>
  <si>
    <t>2,8*20</t>
  </si>
  <si>
    <t>4,475*2+2,45</t>
  </si>
  <si>
    <t>1,25+0,1+1,51</t>
  </si>
  <si>
    <t>416022121R00</t>
  </si>
  <si>
    <t>Podhled sádrokartonový, ocel.dvouúrovňový křížový rošt CD, bez izolace, 1x opláštěný, RB tl. 12,5 mm</t>
  </si>
  <si>
    <t>s úpravou rohů, koutů a hran konstrukcí, přebroušení a tmelení spár,</t>
  </si>
  <si>
    <t xml:space="preserve">m.213-16, 202, část 211 : </t>
  </si>
  <si>
    <t>4,2*3,68</t>
  </si>
  <si>
    <t>4,2*5,25</t>
  </si>
  <si>
    <t>5,8*1,9</t>
  </si>
  <si>
    <t>3,65*3,95-0,65*0,5</t>
  </si>
  <si>
    <t>1,75*4,05</t>
  </si>
  <si>
    <t>31,17</t>
  </si>
  <si>
    <t>3,95*1,66-0,2*1,4</t>
  </si>
  <si>
    <t>416022123R00</t>
  </si>
  <si>
    <t>Podhled sádrokartonový, ocel.dvouúrovňový křížový rošt CD, bez izolace,1x opláštěný, RBI tl. 12,5 mm</t>
  </si>
  <si>
    <t xml:space="preserve">m.217 : </t>
  </si>
  <si>
    <t>3,45*1,51-0,35*0,5</t>
  </si>
  <si>
    <t>416091211R00</t>
  </si>
  <si>
    <t xml:space="preserve">napojení na okolní SDK příčky : </t>
  </si>
  <si>
    <t>2,45+3,45*2+3,95*2+1,75*2</t>
  </si>
  <si>
    <t>416091213R00</t>
  </si>
  <si>
    <t xml:space="preserve">napojení na obvodové zdivo : </t>
  </si>
  <si>
    <t>3,95*2+1,65*2</t>
  </si>
  <si>
    <t>24,03</t>
  </si>
  <si>
    <t>4,2*4+2*(5,25+3,68+1,75+4,05+5,8+1,9+3,65+3,95+1,51+3,95)</t>
  </si>
  <si>
    <t>Odkaz na mn. položky pořadí 11 : 20,75000*-1</t>
  </si>
  <si>
    <t>416091083R00</t>
  </si>
  <si>
    <t>Příplatek k sádrokartonovému podhledu za plochu do 10 m2</t>
  </si>
  <si>
    <t>602011102R00</t>
  </si>
  <si>
    <t>Postřik na stěnách cementový ručně</t>
  </si>
  <si>
    <t xml:space="preserve">oprava omítek po odsekaných obkladech na stávajícím zachovaném zdivu : </t>
  </si>
  <si>
    <t>Odkaz na mn. položky pořadí 48 : 7,98000</t>
  </si>
  <si>
    <t>602011112RT5</t>
  </si>
  <si>
    <t>Omítka na stěnách jádrová vápenocementová ručně tloušťka vrstvy 20 mm</t>
  </si>
  <si>
    <t>Odkaz na mn. položky pořadí 14 : 7,98000</t>
  </si>
  <si>
    <t>612421321R00</t>
  </si>
  <si>
    <t>Oprava vápen.omítek stěn do 30 % pl. - hladkých</t>
  </si>
  <si>
    <t>Včetně pomocného pracovního lešení o výšce podlahy do 1900 mm a pro zatížení do 1,5 kPa.</t>
  </si>
  <si>
    <t xml:space="preserve">plocha zdí : </t>
  </si>
  <si>
    <t>Odkaz na mn. položky pořadí 18 : 223,98100</t>
  </si>
  <si>
    <t xml:space="preserve">odpočet stávající obklady : </t>
  </si>
  <si>
    <t>Odkaz na mn. položky pořadí 14 : 7,98000*-1</t>
  </si>
  <si>
    <t>602011199R00</t>
  </si>
  <si>
    <t>Penetrace na stěnách velmi savých minerálních podkladů (lehké betony a staré omítky)</t>
  </si>
  <si>
    <t>612481211RT8</t>
  </si>
  <si>
    <t>Montáž výztužné sítě (perlinky) do stěrky - vnitřní stěny včetně výztužné sítě a stěrkového tmelu</t>
  </si>
  <si>
    <t xml:space="preserve">plocha stávajících zdí m. 202, 212-217 : </t>
  </si>
  <si>
    <t>2,7*(6,43*2+(3,95+0,1+1,75)*2+2,85*2+4,2*4+2*(5,25+3,68+4,05+1,75+3,65+1,9)+5,8+0,5+1,51+3,95+0,35)</t>
  </si>
  <si>
    <t>-(1,2*7+1,8*8)</t>
  </si>
  <si>
    <t>-2,02*(0,9*10+1*2)</t>
  </si>
  <si>
    <t>602011141RU3</t>
  </si>
  <si>
    <t>Omítka na stěnách štuková vápenná vnitřní ručně 2x nanášený, celková tloušťka vrstvy 4 mm</t>
  </si>
  <si>
    <t xml:space="preserve">odpočet nových obkladů na stávajících zdech : </t>
  </si>
  <si>
    <t>-(2,2*(3,45+1,51)-1,2)</t>
  </si>
  <si>
    <t>612425931RT2</t>
  </si>
  <si>
    <t>Omítka vápenná vnitřního ostění - štuková s použitím suché maltové směsi</t>
  </si>
  <si>
    <t xml:space="preserve">ostění oken v obvodovém zdivu : </t>
  </si>
  <si>
    <t>0,45*((1,2*2+1)*6+(1,5*2+1,2)*8)</t>
  </si>
  <si>
    <t>612403382RT1</t>
  </si>
  <si>
    <t>Hrubá výplň rýh ve stěnách do 5x5 cm maltou ze SMS zdicí maltou</t>
  </si>
  <si>
    <t xml:space="preserve">po rozvodech elektro - VÝMĚRA PŘEDPOKLAD - bude dopřesněno při realizaci : </t>
  </si>
  <si>
    <t>100</t>
  </si>
  <si>
    <t>612403388RT1</t>
  </si>
  <si>
    <t>Hrubá výplň rýh ve stěnách do 15x15cm maltou z SMS zdicí maltou</t>
  </si>
  <si>
    <t xml:space="preserve">po rozvodech ZTI - VÝMĚRA PŘEDPOKLAD - bude dopřesněno při realizaci : </t>
  </si>
  <si>
    <t>20</t>
  </si>
  <si>
    <t>073111241RA0</t>
  </si>
  <si>
    <t>Vnitřní parapet, plastová parapetní deska</t>
  </si>
  <si>
    <t>Součtová</t>
  </si>
  <si>
    <t>Agregovaná položka</t>
  </si>
  <si>
    <t>POL2_</t>
  </si>
  <si>
    <t>Skladba položky:</t>
  </si>
  <si>
    <t>- vnitřní parapet včetně krytek</t>
  </si>
  <si>
    <t>- vyrovnání podkladu</t>
  </si>
  <si>
    <t>1,5*6+1*6</t>
  </si>
  <si>
    <t>632411110R00</t>
  </si>
  <si>
    <t>Samonivelační stěrka, ruční zpracování tl. do 10 mm</t>
  </si>
  <si>
    <t xml:space="preserve">pod PVC : </t>
  </si>
  <si>
    <t>Odkaz na mn. položky pořadí 98 : 220,36500</t>
  </si>
  <si>
    <t xml:space="preserve">pod keram. dlažbu : </t>
  </si>
  <si>
    <t>Odkaz na mn. položky pořadí 84 : 5,03450</t>
  </si>
  <si>
    <t>632411904R00</t>
  </si>
  <si>
    <t>Penetrace podkladů 0,25 l/m2</t>
  </si>
  <si>
    <t xml:space="preserve">penetrace 2x : </t>
  </si>
  <si>
    <t>Odkaz na mn. položky pořadí 24 : 225,39950*2</t>
  </si>
  <si>
    <t>642200011RAA</t>
  </si>
  <si>
    <t>Vybour. otvoru dveře 1kř, překlad, zárubeň zeď tloušťky do 15 cm</t>
  </si>
  <si>
    <t>Agregovaná položka (dle agregované skladby RTS).</t>
  </si>
  <si>
    <t>Zřízení překladu (vysekání rýh, kapes, dodávka a osazení překladů).</t>
  </si>
  <si>
    <t>Vybourání otvoru, dodávka a montáž zárubně, oprava omíky ostění a nadpraží.</t>
  </si>
  <si>
    <t>Položka obsahuje také vnitrostaveništní přesun materiálů a suti včetně odvozu na skládku do 10ti km.</t>
  </si>
  <si>
    <t>642200011RAB</t>
  </si>
  <si>
    <t>Vybour. otvoru dveře 1kř, překlad, zárubeň zeď tloušťky do 30 cm</t>
  </si>
  <si>
    <t>642201011RA0</t>
  </si>
  <si>
    <t>Výměna dveří 1kř, zárubeň, oprava ostění</t>
  </si>
  <si>
    <t>Vybourání dveřího křídla a zárubně, dodávka a montáž nové zárubně, oprava omíky ostění a nadpraží.</t>
  </si>
  <si>
    <t>642942212R00</t>
  </si>
  <si>
    <t>Osazení zárubně do sádrokarton. příčky tl. 100 mm</t>
  </si>
  <si>
    <t>Včetně kotvení rámů do zdiva a platí pro jakýkoliv způsob provádění (např. bodovým přivařením k obnažené výztuži, uklínováním, zalitím pracen apod.).</t>
  </si>
  <si>
    <t>55330449R</t>
  </si>
  <si>
    <t>Zárubeň ocelová do SDK 100 rozměr 800 x 1970 mm L/P</t>
  </si>
  <si>
    <t>SPCM</t>
  </si>
  <si>
    <t>Specifikace</t>
  </si>
  <si>
    <t>POL3_</t>
  </si>
  <si>
    <t>Odkaz na mn. položky pořadí 29 : 1,00000</t>
  </si>
  <si>
    <t>766661112R00</t>
  </si>
  <si>
    <t>Montáž dveří do zárubně,otevíravých 1kř.do 0,8 m</t>
  </si>
  <si>
    <t>611601203R</t>
  </si>
  <si>
    <t xml:space="preserve">Dveře dřevěné interiérové KLASIK 800 x 1970 mm L/P, CPL, plné </t>
  </si>
  <si>
    <t>54914624R</t>
  </si>
  <si>
    <t>Kování dveřní KLASIK/S klíč Cr</t>
  </si>
  <si>
    <t>642202011RAA</t>
  </si>
  <si>
    <t>Zazdění dveří jednokřídlových, omítka zeď tloušťky 15 cm</t>
  </si>
  <si>
    <t>Vybourání dveřních křídel včetně zárubně, zazdívka, oprava a napojení omítek.</t>
  </si>
  <si>
    <t>941955002R00</t>
  </si>
  <si>
    <t>Lešení lehké pomocné, výška podlahy do 1,9 m</t>
  </si>
  <si>
    <t>952901111R00</t>
  </si>
  <si>
    <t>Vyčištění budov o výšce podlaží do 4 m</t>
  </si>
  <si>
    <t>965081702R00</t>
  </si>
  <si>
    <t xml:space="preserve">Bourání soklíků z dlažeb keramických </t>
  </si>
  <si>
    <t>2,055*2+0,665*2+1,66*3</t>
  </si>
  <si>
    <t>965081712R00</t>
  </si>
  <si>
    <t>Bourání dlažeb keramických tl.10 mm, pl. do 1 m2</t>
  </si>
  <si>
    <t>0,655*1,66</t>
  </si>
  <si>
    <t>965081713R00</t>
  </si>
  <si>
    <t>Bourání dlažeb keramických tl.10 mm, nad 1 m2</t>
  </si>
  <si>
    <t>1,66*(2,055+0,881)</t>
  </si>
  <si>
    <t>965048150R00</t>
  </si>
  <si>
    <t>Dočištění povrchu po vybourání dlažeb, tmel do 50%</t>
  </si>
  <si>
    <t>Odkaz na mn. položky pořadí 39 : 4,87376</t>
  </si>
  <si>
    <t>Odkaz na mn. položky pořadí 38 : 1,08730</t>
  </si>
  <si>
    <t>965048515R00</t>
  </si>
  <si>
    <t>Broušení betonových povrchů do tl. 5 mm</t>
  </si>
  <si>
    <t>Odkaz na mn. položky pořadí 91 : 138,62463</t>
  </si>
  <si>
    <t>Odkaz na mn. položky pořadí 92 : 83,08788</t>
  </si>
  <si>
    <t>965048516R00</t>
  </si>
  <si>
    <t>Příplatek za každý další 1 mm broušení bet.povrchu</t>
  </si>
  <si>
    <t>Odkaz na mn. položky pořadí 41 : 227,67356*5</t>
  </si>
  <si>
    <t>962032231R00</t>
  </si>
  <si>
    <t>Bourání zdiva z cihel pálených na MVC</t>
  </si>
  <si>
    <t>m3</t>
  </si>
  <si>
    <t>0,2*1,2*0,65</t>
  </si>
  <si>
    <t>962031124R00</t>
  </si>
  <si>
    <t>Bourání příček z cihel pálených tl.100 mm</t>
  </si>
  <si>
    <t>Včetně omítky nebo obkladu</t>
  </si>
  <si>
    <t>2,8*(3,45+1,66*2+0,4*2+2+0,86)</t>
  </si>
  <si>
    <t>-0,8*2,02*2</t>
  </si>
  <si>
    <t>970231100R00</t>
  </si>
  <si>
    <t>Řezání cihelného zdiva hl. řezu 100 mm</t>
  </si>
  <si>
    <t xml:space="preserve">odřezání bouraných příček a částí příček od okolních konstrukcí : </t>
  </si>
  <si>
    <t>2,8*8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</si>
  <si>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</si>
  <si>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</si>
  <si>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</si>
  <si>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</si>
  <si>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0,8*2,02*2</t>
  </si>
  <si>
    <t>978059521R00</t>
  </si>
  <si>
    <t>Odsekání vnitřních obkladů stěn do 2 m2</t>
  </si>
  <si>
    <t>0,6*(2+1,5)</t>
  </si>
  <si>
    <t>2*(0,88+1,66+0,4)</t>
  </si>
  <si>
    <t>978013141R00</t>
  </si>
  <si>
    <t>Otlučení omítek vnitřních stěn v rozsahu do 30 %</t>
  </si>
  <si>
    <t xml:space="preserve">viz. opravy omítek : </t>
  </si>
  <si>
    <t>Odkaz na mn. položky pořadí 16 : 216,00100</t>
  </si>
  <si>
    <t>968095002R00</t>
  </si>
  <si>
    <t>Bourání parapetů dřevěných nebo plastových š. do 50 cm</t>
  </si>
  <si>
    <t>Odkaz na mn. položky pořadí 23 : 15,00000</t>
  </si>
  <si>
    <t>999281148R00</t>
  </si>
  <si>
    <t>Přesun hmot pro opravy a údržbu do v. 12 m,nošením</t>
  </si>
  <si>
    <t>t</t>
  </si>
  <si>
    <t>Přesun hmot</t>
  </si>
  <si>
    <t>POL7_</t>
  </si>
  <si>
    <t>711212000R00</t>
  </si>
  <si>
    <t>Penetrace podkladu pod hydroizolační hmoty</t>
  </si>
  <si>
    <t>Odkaz na mn. položky pořadí 53 : 25,56750</t>
  </si>
  <si>
    <t>711212002R00</t>
  </si>
  <si>
    <t xml:space="preserve">Stěrka hydroizolační </t>
  </si>
  <si>
    <t>dvouvrstvá</t>
  </si>
  <si>
    <t xml:space="preserve">obklady a dlažby : </t>
  </si>
  <si>
    <t>Odkaz na mn. položky pořadí 83 : 5,03450</t>
  </si>
  <si>
    <t>Odkaz na mn. položky pořadí 102 : 20,53300</t>
  </si>
  <si>
    <t>711212601R00</t>
  </si>
  <si>
    <t>Utěsnění detailů při stěrkových hydroizolacích, těsnicí pás do spoje podlaha - stěna</t>
  </si>
  <si>
    <t>1,51+3,45*2+0,5</t>
  </si>
  <si>
    <t>711212602R00</t>
  </si>
  <si>
    <t>Utěsnění detailů při stěrkových hydroizolacích, těsnicí roh vnější, vnitřní do spoje podlaha-stěna</t>
  </si>
  <si>
    <t>711212611R00</t>
  </si>
  <si>
    <t>Utěsnění detailů při stěrkových hydroizolacích, těsnicí pás do svislých koutů</t>
  </si>
  <si>
    <t>2,2*3</t>
  </si>
  <si>
    <t>711212621R00</t>
  </si>
  <si>
    <t xml:space="preserve">Utěsnění detailů při stěrkových hydroizolacích, těsnění prostupů těsnicí manžetou </t>
  </si>
  <si>
    <t>Odkaz na mn. položky pořadí 110 : 5,00000</t>
  </si>
  <si>
    <t>Odkaz na mn. položky pořadí 111 : 2,00000</t>
  </si>
  <si>
    <t>998711102R00</t>
  </si>
  <si>
    <t>Přesun hmot pro izolace proti vodě, výšky do 12 m</t>
  </si>
  <si>
    <t>713111221RO5</t>
  </si>
  <si>
    <t>Montáž parozábrany, zavěšeného podhledu s přelepením spojů N 140 standard</t>
  </si>
  <si>
    <t>včetně dodávky fólie a spojovacích prostředků.</t>
  </si>
  <si>
    <t xml:space="preserve">SDK podhledy : </t>
  </si>
  <si>
    <t>Odkaz na mn. položky pořadí 9 : 107,15300</t>
  </si>
  <si>
    <t>Odkaz na mn. položky pořadí 10 : 5,03450</t>
  </si>
  <si>
    <t>713134211RO5</t>
  </si>
  <si>
    <t>Montáž parozábrany na stěny s přelepením spojů parotěsná fólie N 140 standard</t>
  </si>
  <si>
    <t xml:space="preserve">SDK příčky : </t>
  </si>
  <si>
    <t>Odkaz na mn. položky pořadí 1 : 9,66000*2</t>
  </si>
  <si>
    <t>Odkaz na mn. položky pořadí 2 : 35,35000*2</t>
  </si>
  <si>
    <t>998713102R00</t>
  </si>
  <si>
    <t>Přesun hmot pro izolace tepelné, výšky do 12 m</t>
  </si>
  <si>
    <t>721200002RA0</t>
  </si>
  <si>
    <t>Kanalizace vnitřní odpadní PP, D 110 x 2,7 mm</t>
  </si>
  <si>
    <t>721200001RA0</t>
  </si>
  <si>
    <t>Kanalizace vnitřní připojovací, PP, D 50 x 1,8 mm</t>
  </si>
  <si>
    <t>722300011RA0</t>
  </si>
  <si>
    <t>Vodovod, potrubí PPR - PN 20, D 20 mm</t>
  </si>
  <si>
    <t>Agregovaná položka (viz. RTS)</t>
  </si>
  <si>
    <t>Kompletní potrubí včetně izolace potrubí, proplachu, dezinfekce, tlakových zkoušek, apod.</t>
  </si>
  <si>
    <t xml:space="preserve">výměra předpoklad : </t>
  </si>
  <si>
    <t>30</t>
  </si>
  <si>
    <t>725110814R00</t>
  </si>
  <si>
    <t>Demontáž klozetů kombinovaných</t>
  </si>
  <si>
    <t>soubor</t>
  </si>
  <si>
    <t>725706812R00</t>
  </si>
  <si>
    <t>Demontáž dřezů, výlevek, umyvadel, proplachovacích misek</t>
  </si>
  <si>
    <t>725820801R00</t>
  </si>
  <si>
    <t>Demontáž baterie nástěnné do G 3/4"</t>
  </si>
  <si>
    <t>725820802R00</t>
  </si>
  <si>
    <t>Demontáž baterie stojánkové do 1 otvoru</t>
  </si>
  <si>
    <t>725100001RA0</t>
  </si>
  <si>
    <t>Umyvadlo, baterie, zápachová uzávěrka</t>
  </si>
  <si>
    <t>0,5 m kanalizačního připojovacího potrubí, vyvedení a upevnění kanalizační a vodovodní výpustky, osazení umyvadla, sifonu a vodovodní baterie. S dodávkou materiálu.</t>
  </si>
  <si>
    <t>725014141R00</t>
  </si>
  <si>
    <t>Klozet závěsný ZTP + sedátko, bílý</t>
  </si>
  <si>
    <t>725019101R00</t>
  </si>
  <si>
    <t>Výlevka stojící s plastovou mřížkou a nádržkou</t>
  </si>
  <si>
    <t>725291114R00</t>
  </si>
  <si>
    <t>Madlo rovné bílé dl. 600 mm</t>
  </si>
  <si>
    <t>725291135R00</t>
  </si>
  <si>
    <t>Madlo dvojité sklopné bílé dl. 572 mm</t>
  </si>
  <si>
    <t>998725102R00</t>
  </si>
  <si>
    <t>Přesun hmot pro zařizovací předměty, výšky do 12 m</t>
  </si>
  <si>
    <t>726212331R00</t>
  </si>
  <si>
    <t>Modul pro závěsné WC PRO WC SYSTEM + PANEL SET</t>
  </si>
  <si>
    <t>Včetně dodávky a připevnění montážního prvku vč. napojení na kanalizační popř. vodovodní potrubí.</t>
  </si>
  <si>
    <t>Odkaz na mn. položky pořadí 70 : 1,00000</t>
  </si>
  <si>
    <t>998726122R00</t>
  </si>
  <si>
    <t>Přesun hmot pro předstěnové systémy, výšky do 12 m</t>
  </si>
  <si>
    <t>766812820R00</t>
  </si>
  <si>
    <t>Demontáž kuchyňských linek do 1,5 m</t>
  </si>
  <si>
    <t>766812840R00</t>
  </si>
  <si>
    <t>Demontáž kuchyňských linek do 2,1 m</t>
  </si>
  <si>
    <t>766825811R00</t>
  </si>
  <si>
    <t>Demontáž vestavěných skříní 1křídlových</t>
  </si>
  <si>
    <t>766825121R00</t>
  </si>
  <si>
    <t>Montáž vestavěné skříně 2křídlové policové</t>
  </si>
  <si>
    <t>766A1</t>
  </si>
  <si>
    <t>Výroba a dodávka skříně 1.400 x 2.000 x 600 mm oznč. D05 - specifikace viz. výpis prvků</t>
  </si>
  <si>
    <t>Vlastní</t>
  </si>
  <si>
    <t>Indiv</t>
  </si>
  <si>
    <t>771101101R00</t>
  </si>
  <si>
    <t>Vysávání podlah průmyslovýcm vysavačem pro pokládku dlažby</t>
  </si>
  <si>
    <t>771101210R00</t>
  </si>
  <si>
    <t>Penetrace podkladu pod dlažby</t>
  </si>
  <si>
    <t>771575205R00</t>
  </si>
  <si>
    <t>Montáž podlah z dlaždic protiskluzných keramických, do tmele, 150 x 150 mm</t>
  </si>
  <si>
    <t>1,51*3,45-0,35*0,5</t>
  </si>
  <si>
    <t>597643238R</t>
  </si>
  <si>
    <t>Dlaždice keramická bílá 200 x 200 x 8 mm, protiskluz R10</t>
  </si>
  <si>
    <t>Odkaz na mn. položky pořadí 84 : 5,03450*1,15</t>
  </si>
  <si>
    <t>771579791R00</t>
  </si>
  <si>
    <t>Příplatek za plochu do 5 m2 jednotlivě, podlahy z dlaždic  keramických</t>
  </si>
  <si>
    <t>771579792R00</t>
  </si>
  <si>
    <t>Příplatek za práci v omezeném prostoru, podlahy z dlaždic keramických</t>
  </si>
  <si>
    <t>771577113RS1</t>
  </si>
  <si>
    <t>Lišta hliníková přechodová, stejná výška dlaždic profil UA, pro tloušťku dlaždic 8 mm</t>
  </si>
  <si>
    <t>998771102R00</t>
  </si>
  <si>
    <t>Přesun hmot pro podlahy z dlaždic, výšky do 12 m</t>
  </si>
  <si>
    <t>776401800R00</t>
  </si>
  <si>
    <t>Demontáž soklíků nebo lišt, pryžových nebo z PVC</t>
  </si>
  <si>
    <t>4,475*4+3,685*2+8,785*2</t>
  </si>
  <si>
    <t>1,475*2+12,57*2</t>
  </si>
  <si>
    <t>3,95*6+2*(3,565+3,485+5,22)</t>
  </si>
  <si>
    <t>4,2*6+2*(3,68+5,25+3,45)</t>
  </si>
  <si>
    <t>6,43*2+3,95+0,1+0,45+1,75*2</t>
  </si>
  <si>
    <t>2*(1,75+6,05+3,95+5,5)</t>
  </si>
  <si>
    <t>-0,9*12*2</t>
  </si>
  <si>
    <t>776511810RT2</t>
  </si>
  <si>
    <t>Odstranění povlakové podlahy z PVC a koberců lepených bez podložky z ploch 10 - 20 m2</t>
  </si>
  <si>
    <t>3,685*4,475</t>
  </si>
  <si>
    <t>3,95*(3,565+3,485+5,22)-1,82*0,35-1,4*0,65-1,4*0,2-0,1*0,66-0,2*1,5-0,35*1,87</t>
  </si>
  <si>
    <t>1,475*12,57</t>
  </si>
  <si>
    <t>2,37*4,05+1,75*6,43+1,75*6,05+4,2*3,68+4,2*3,45-2,2*1,55</t>
  </si>
  <si>
    <t>776511810RT1</t>
  </si>
  <si>
    <t>Odstranění povlakové podlahy z PVC a koberců lepených bez podložky z ploch nad 20 m2</t>
  </si>
  <si>
    <t>8,785*4,475</t>
  </si>
  <si>
    <t>5,25*4,2</t>
  </si>
  <si>
    <t>5,5*3,95</t>
  </si>
  <si>
    <t>632441491R00</t>
  </si>
  <si>
    <t>Broušení potěrů</t>
  </si>
  <si>
    <t xml:space="preserve">přebroušení nivelační stěrky : </t>
  </si>
  <si>
    <t>776101101R00</t>
  </si>
  <si>
    <t>Vysávání podlahy průmyslovým vysavačem pod povlakové podlahy</t>
  </si>
  <si>
    <t>776421100RT1</t>
  </si>
  <si>
    <t>Lepení podlahových soklíků z PVC a vinylu pouze lepení - soklík ve specifikaci</t>
  </si>
  <si>
    <t>4,475*6+3,685*2+3,175*2+5,51*2+12,57*2+1,475*2</t>
  </si>
  <si>
    <t>3,95*8+3,565*2+3,485*2+1,66*2+(5,22-1,66-0,1)*2</t>
  </si>
  <si>
    <t>6,43*2+3,95+0,1+0,6+1,75*4+4,05*2</t>
  </si>
  <si>
    <t>4,2*6+2*(3,45+5,25+3,68)</t>
  </si>
  <si>
    <t>2*(1,9+5,8+3,95+3,65)</t>
  </si>
  <si>
    <t>-0,9*16*2</t>
  </si>
  <si>
    <t>28342458R</t>
  </si>
  <si>
    <t>Lišta soklová měkké PVC, 30 x 30 mm DEKOR</t>
  </si>
  <si>
    <t>Odkaz na mn. položky pořadí 96 : 219,99000*1,05</t>
  </si>
  <si>
    <t>776521100R00</t>
  </si>
  <si>
    <t>Lepení povlakové podlahy z pásů PVC na lepidlo</t>
  </si>
  <si>
    <t xml:space="preserve">m. 207-211 : </t>
  </si>
  <si>
    <t>4,475*(3,685+3,175+5,51)</t>
  </si>
  <si>
    <t>12,57*1,475</t>
  </si>
  <si>
    <t>3,9*(3,565+3,485+1,66+(5,22-1,66-0,1))</t>
  </si>
  <si>
    <t>-(0,35*(1,82+1,87)+1,4*(0,65+0,2)+0,1*1,5)</t>
  </si>
  <si>
    <t xml:space="preserve">m. 201-203, 212-216 : </t>
  </si>
  <si>
    <t>2,37*(3,95+0,1)+1,75*(6,43+4,05)</t>
  </si>
  <si>
    <t>4,2*(3,45+5,25+3,68)-2,2*1,55</t>
  </si>
  <si>
    <t>5,8*1,9+3,95*3,65-0,5*0,65</t>
  </si>
  <si>
    <t>28410100A</t>
  </si>
  <si>
    <t>PVC podlahovina - specifikace viz. popis položky</t>
  </si>
  <si>
    <t>Celková tloušťka - 2,5 mm</t>
  </si>
  <si>
    <t>Třída zátěže - 43, 42, 41, 34, 33, 32, 31, 23, 22, 21</t>
  </si>
  <si>
    <t>Vhodné pro pojezd kolečkovou židlí</t>
  </si>
  <si>
    <t>Požární odolnost - S1</t>
  </si>
  <si>
    <t>Třída hořlavosti - Bfl</t>
  </si>
  <si>
    <t>Protiskluznost - R10</t>
  </si>
  <si>
    <t>VÝROBEK Z KOLEKCE S NEJMÉNĚ 5 ti DEKORY (vzory a různé barvy) ZA STEJNOU JC (pro vzorkování / výběr investora)</t>
  </si>
  <si>
    <t>!!! ODSTÍNY JEDNÉ BARVY JSOU POVAŽOVÁNY JAKO 1 DEKOR !!!</t>
  </si>
  <si>
    <t>Odkaz na mn. položky pořadí 98 : 220,36500*1,15</t>
  </si>
  <si>
    <t>776981112RU1</t>
  </si>
  <si>
    <t>Lišta hliníková přechodová, stejná výška povlakové podlahy profil 30/F, na hmoždinky, šířky 30 mm</t>
  </si>
  <si>
    <t>0,9*16</t>
  </si>
  <si>
    <t>998776102R00</t>
  </si>
  <si>
    <t>Přesun hmot pro podlahy povlakové, výšky do 12 m</t>
  </si>
  <si>
    <t>781101210R00</t>
  </si>
  <si>
    <t>Penetrace podkladu pod obklady</t>
  </si>
  <si>
    <t>včetně dodávky materiálu.</t>
  </si>
  <si>
    <t>Odkaz na mn. položky pořadí 103 : 18,40200</t>
  </si>
  <si>
    <t>Odkaz na mn. položky pořadí 107 : 1,51000*0,1</t>
  </si>
  <si>
    <t>Odkaz na mn. položky pořadí 108 : 4,40000*0,45</t>
  </si>
  <si>
    <t>781475112R00</t>
  </si>
  <si>
    <t>Montáž obkladů stěn obkládačkami keramickými, do tmele, do 150 x 150 mm</t>
  </si>
  <si>
    <t>2,2*(1,51+3,45*2+0,5)-1,2</t>
  </si>
  <si>
    <t>781479711R00</t>
  </si>
  <si>
    <t>Příplatek za plochu do 10 m2 jednotlivě, obklad stěn keramickými obkládačkami</t>
  </si>
  <si>
    <t>781497111RS1</t>
  </si>
  <si>
    <t>Lišta hliníková ukončovacích k obkladům  profil RB, pro tloušťku obkladu 6 mm</t>
  </si>
  <si>
    <t>2,2*2</t>
  </si>
  <si>
    <t>781497121RS1</t>
  </si>
  <si>
    <t>Lišta hliníková rohová k obkladům  profil RB, pro tloušťku obkladu 6 mm</t>
  </si>
  <si>
    <t>1,51+1*2+1,2*2</t>
  </si>
  <si>
    <t>781675111R00</t>
  </si>
  <si>
    <t>Montáž obkladu parapetu obkládačkami keramickými, do tmele, 100 x 100 mm</t>
  </si>
  <si>
    <t xml:space="preserve">horní plocha geberitu : </t>
  </si>
  <si>
    <t>1,51</t>
  </si>
  <si>
    <t>781675116A</t>
  </si>
  <si>
    <t>Montáž obkladu parapetu obkládačkami keramickými, do tmele, 150 x 450 mm</t>
  </si>
  <si>
    <t xml:space="preserve">parapet, ostění a nadpraží okna : </t>
  </si>
  <si>
    <t>1,2*2+1*2</t>
  </si>
  <si>
    <t>781111111R00</t>
  </si>
  <si>
    <t>Řezání obkladaček diamantovým kotoučem</t>
  </si>
  <si>
    <t>Odkaz na mn. položky pořadí 108 : 4,40000</t>
  </si>
  <si>
    <t>Odkaz na mn. položky pořadí 107 : 1,51000</t>
  </si>
  <si>
    <t>781111115R00</t>
  </si>
  <si>
    <t>Otvor v obkladačce diamantovou korunkou, průměr do 30 mm</t>
  </si>
  <si>
    <t xml:space="preserve">pro rozvod vody (včetně OT) : </t>
  </si>
  <si>
    <t>5</t>
  </si>
  <si>
    <t>781111116R00</t>
  </si>
  <si>
    <t>Otvor v obkladačce diamantovou korunkou, průměr do 90 mm</t>
  </si>
  <si>
    <t xml:space="preserve">pro kanalizaci : </t>
  </si>
  <si>
    <t>2</t>
  </si>
  <si>
    <t>59781345R</t>
  </si>
  <si>
    <t>Obkládačka keramická, I.jakost, 150 x 150 x 6,0 mm, bílá</t>
  </si>
  <si>
    <t>Odkaz na mn. položky pořadí 103 : 18,40200*1,15</t>
  </si>
  <si>
    <t>Odkaz na mn. položky pořadí 107 : 1,51000*0,125</t>
  </si>
  <si>
    <t>Odkaz na mn. položky pořadí 108 : 4,40000*0,563</t>
  </si>
  <si>
    <t>998781102R00</t>
  </si>
  <si>
    <t>Přesun hmot pro obklady keramické, výšky do 12 m</t>
  </si>
  <si>
    <t>783201811R00</t>
  </si>
  <si>
    <t>Odstranění nátěrů z kovových konstrukcí oškrábáním</t>
  </si>
  <si>
    <t xml:space="preserve">repase stávajících OT : </t>
  </si>
  <si>
    <t>(0,65*1,2*6)*2</t>
  </si>
  <si>
    <t>(0,65*0,65*4)*2</t>
  </si>
  <si>
    <t>783324140R00</t>
  </si>
  <si>
    <t>Nátěr syntetický litin. radiátorů Z +1x + 1x email</t>
  </si>
  <si>
    <t>Odkaz na mn. položky pořadí 114 : 12,74000</t>
  </si>
  <si>
    <t>783401811R00</t>
  </si>
  <si>
    <t>Odstranění nátěru z potrubí DN do 50 mm</t>
  </si>
  <si>
    <t xml:space="preserve">potrubí u repase OT - VÝMĚRA PŘEDPOKLAD : </t>
  </si>
  <si>
    <t>2*10</t>
  </si>
  <si>
    <t>783424140R00</t>
  </si>
  <si>
    <t>Nátěr syntetický potrubí do DN 50 mm  Z + 2x</t>
  </si>
  <si>
    <t>Odkaz na mn. položky pořadí 116 : 20,00000</t>
  </si>
  <si>
    <t>784402801R00</t>
  </si>
  <si>
    <t>Odstranění malby oškrábáním v místnosti H do 3,8 m</t>
  </si>
  <si>
    <t>784011221RT2</t>
  </si>
  <si>
    <t>Zakrytí předmětů, včetně odstranění včetně dodávky fólie tl. 0,04 mm</t>
  </si>
  <si>
    <t>784011222RT2</t>
  </si>
  <si>
    <t>Zakrytí podlah, včetně odstranění včetně papírové lepenky</t>
  </si>
  <si>
    <t>784161401R00</t>
  </si>
  <si>
    <t>Penetrace podkladu nátěrem, 1 x</t>
  </si>
  <si>
    <t>Odkaz na mn. položky pořadí 122 : 424,26200</t>
  </si>
  <si>
    <t>784165442R00</t>
  </si>
  <si>
    <t>Malba bez pen.,2x, vodovzdorná/otěruvzdorná, s vysokou krycí schopností, paropropustná barevnost dle výběru investora</t>
  </si>
  <si>
    <t xml:space="preserve">štuk : </t>
  </si>
  <si>
    <t>Odkaz na mn. položky pořadí 19 : 214,26900</t>
  </si>
  <si>
    <t>Odkaz na mn. položky pořadí 20 : 24,30000</t>
  </si>
  <si>
    <t xml:space="preserve">odpočet obkladů : </t>
  </si>
  <si>
    <t>Odkaz na mn. položky pořadí 103 : 18,40200*-1</t>
  </si>
  <si>
    <t>Silno01</t>
  </si>
  <si>
    <t>D+M elektro. - silnoproud - viz. samostatný rozpočet</t>
  </si>
  <si>
    <t>kompl</t>
  </si>
  <si>
    <t>Slabo01</t>
  </si>
  <si>
    <t>D+M elektro. - slaboproud - viz. samostatný rozpočet</t>
  </si>
  <si>
    <t>979100012RAB</t>
  </si>
  <si>
    <t>Odvoz suti a vybouraných hmot do 10 km, vnitrostaveništní přesun do 25 m svislá doprava z 2. NP ručním nošením</t>
  </si>
  <si>
    <t>Přesun suti</t>
  </si>
  <si>
    <t>POL8_</t>
  </si>
  <si>
    <t>979990107R00</t>
  </si>
  <si>
    <t>Poplatek za uložení suti - směs, skupina odpadu 170904</t>
  </si>
  <si>
    <t>kategorie 17 09 04 smíšené stavební a demoliční odpady</t>
  </si>
  <si>
    <t>Odkaz na dem. hmot. položky pořadí 26 : 0,98640</t>
  </si>
  <si>
    <t>Odkaz na dem. hmot. položky pořadí 27 : 0,99360</t>
  </si>
  <si>
    <t>Odkaz na dem. hmot. položky pořadí 28 : 0,71300</t>
  </si>
  <si>
    <t>Odkaz na dem. hmot. položky pořadí 47 : 0,24563</t>
  </si>
  <si>
    <t>Odkaz na dem. hmot. položky pořadí 50 : 0,22605</t>
  </si>
  <si>
    <t>Odkaz na dem. hmot. položky pořadí 65 : 0,03420</t>
  </si>
  <si>
    <t>Odkaz na dem. hmot. položky pořadí 66 : 0,41400</t>
  </si>
  <si>
    <t>Odkaz na dem. hmot. položky pořadí 67 : 0,00312</t>
  </si>
  <si>
    <t>Odkaz na dem. hmot. položky pořadí 68 : 0,00086</t>
  </si>
  <si>
    <t>Odkaz na dem. hmot. položky pořadí 77 : 0,13100</t>
  </si>
  <si>
    <t>Odkaz na dem. hmot. položky pořadí 78 : 0,17400</t>
  </si>
  <si>
    <t>Odkaz na dem. hmot. položky pořadí 79 : 0,52860</t>
  </si>
  <si>
    <t>Odkaz na dem. hmot. položky pořadí 90 : 0,01623</t>
  </si>
  <si>
    <t>Odkaz na dem. hmot. položky pořadí 91 : 0,48519</t>
  </si>
  <si>
    <t>Odkaz na dem. hmot. položky pořadí 92 : 0,29081</t>
  </si>
  <si>
    <t>Odkaz na dem. hmot. položky pořadí 118 : 0,19440</t>
  </si>
  <si>
    <t>979999999R00</t>
  </si>
  <si>
    <t>Poplatek za ukládku suť do 10 % příměsí (skup.170107)</t>
  </si>
  <si>
    <t>Odkaz na dem. hmot. položky pořadí 37 : 0,00417</t>
  </si>
  <si>
    <t>Odkaz na dem. hmot. položky pořadí 38 : 0,02175</t>
  </si>
  <si>
    <t>Odkaz na dem. hmot. položky pořadí 39 : 0,09748</t>
  </si>
  <si>
    <t>Odkaz na dem. hmot. položky pořadí 40 : 0,01043</t>
  </si>
  <si>
    <t>Odkaz na dem. hmot. položky pořadí 41 : 2,86869</t>
  </si>
  <si>
    <t>Odkaz na dem. hmot. položky pořadí 42 : 2,86869</t>
  </si>
  <si>
    <t>Odkaz na dem. hmot. položky pořadí 43 : 0,28080</t>
  </si>
  <si>
    <t>Odkaz na dem. hmot. položky pořadí 44 : 4,67496</t>
  </si>
  <si>
    <t>Odkaz na dem. hmot. položky pořadí 45 : 0,01030</t>
  </si>
  <si>
    <t>Odkaz na dem. hmot. položky pořadí 48 : 0,54264</t>
  </si>
  <si>
    <t>Odkaz na dem. hmot. položky pořadí 49 : 2,16001</t>
  </si>
  <si>
    <t>005122010R</t>
  </si>
  <si>
    <t xml:space="preserve">Provoz objednatele </t>
  </si>
  <si>
    <t>Soubor</t>
  </si>
  <si>
    <t>VRN</t>
  </si>
  <si>
    <t>POL99_2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</si>
  <si>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</si>
  <si>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</si>
  <si>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</si>
  <si>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</si>
  <si>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005121 R</t>
  </si>
  <si>
    <t>Zařízení staveniště</t>
  </si>
  <si>
    <t>Veškeré náklady spojené s vybudováním, provozem a odstraněním zařízení staveniště.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</si>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</sst>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95" zoomScaleNormal="100" zoomScaleSheetLayoutView="75" workbookViewId="0">
      <selection activeCell="M4" sqref="M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5">
      <c r="A2" s="2"/>
      <c r="B2" s="75" t="s">
        <v>24</v>
      </c>
      <c r="C2" s="76"/>
      <c r="D2" s="77" t="s">
        <v>48</v>
      </c>
      <c r="E2" s="232" t="s">
        <v>49</v>
      </c>
      <c r="F2" s="233"/>
      <c r="G2" s="233"/>
      <c r="H2" s="233"/>
      <c r="I2" s="233"/>
      <c r="J2" s="234"/>
      <c r="O2" s="1"/>
    </row>
    <row r="3" spans="1:15" ht="27" customHeight="1" x14ac:dyDescent="0.25">
      <c r="A3" s="2"/>
      <c r="B3" s="78" t="s">
        <v>46</v>
      </c>
      <c r="C3" s="76"/>
      <c r="D3" s="79" t="s">
        <v>43</v>
      </c>
      <c r="E3" s="235" t="s">
        <v>45</v>
      </c>
      <c r="F3" s="236"/>
      <c r="G3" s="236"/>
      <c r="H3" s="236"/>
      <c r="I3" s="236"/>
      <c r="J3" s="237"/>
    </row>
    <row r="4" spans="1:15" ht="23.25" customHeight="1" x14ac:dyDescent="0.25">
      <c r="A4" s="72">
        <v>490</v>
      </c>
      <c r="B4" s="80" t="s">
        <v>47</v>
      </c>
      <c r="C4" s="81"/>
      <c r="D4" s="82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5">
      <c r="A5" s="2"/>
      <c r="B5" s="30" t="s">
        <v>23</v>
      </c>
      <c r="D5" s="220" t="s">
        <v>50</v>
      </c>
      <c r="E5" s="221"/>
      <c r="F5" s="221"/>
      <c r="G5" s="221"/>
      <c r="H5" s="18" t="s">
        <v>42</v>
      </c>
      <c r="I5" s="83" t="s">
        <v>54</v>
      </c>
      <c r="J5" s="8"/>
    </row>
    <row r="6" spans="1:15" ht="15.75" customHeight="1" x14ac:dyDescent="0.25">
      <c r="A6" s="2"/>
      <c r="B6" s="27"/>
      <c r="C6" s="52"/>
      <c r="D6" s="222" t="s">
        <v>51</v>
      </c>
      <c r="E6" s="223"/>
      <c r="F6" s="223"/>
      <c r="G6" s="223"/>
      <c r="H6" s="18" t="s">
        <v>36</v>
      </c>
      <c r="I6" s="83" t="s">
        <v>55</v>
      </c>
      <c r="J6" s="8"/>
    </row>
    <row r="7" spans="1:15" ht="15.75" customHeight="1" x14ac:dyDescent="0.25">
      <c r="A7" s="2"/>
      <c r="B7" s="28"/>
      <c r="C7" s="53"/>
      <c r="D7" s="73" t="s">
        <v>53</v>
      </c>
      <c r="E7" s="224" t="s">
        <v>52</v>
      </c>
      <c r="F7" s="225"/>
      <c r="G7" s="225"/>
      <c r="H7" s="23"/>
      <c r="I7" s="22"/>
      <c r="J7" s="33"/>
    </row>
    <row r="8" spans="1:15" ht="24" hidden="1" customHeight="1" x14ac:dyDescent="0.25">
      <c r="A8" s="2"/>
      <c r="B8" s="30" t="s">
        <v>21</v>
      </c>
      <c r="D8" s="74" t="s">
        <v>56</v>
      </c>
      <c r="H8" s="18" t="s">
        <v>42</v>
      </c>
      <c r="I8" s="83" t="s">
        <v>60</v>
      </c>
      <c r="J8" s="8"/>
    </row>
    <row r="9" spans="1:15" ht="15.75" hidden="1" customHeight="1" x14ac:dyDescent="0.25">
      <c r="A9" s="2"/>
      <c r="B9" s="2"/>
      <c r="D9" s="74" t="s">
        <v>57</v>
      </c>
      <c r="H9" s="18" t="s">
        <v>36</v>
      </c>
      <c r="I9" s="83" t="s">
        <v>61</v>
      </c>
      <c r="J9" s="8"/>
    </row>
    <row r="10" spans="1:15" ht="15.75" hidden="1" customHeight="1" x14ac:dyDescent="0.25">
      <c r="A10" s="2"/>
      <c r="B10" s="34"/>
      <c r="C10" s="53"/>
      <c r="D10" s="73" t="s">
        <v>59</v>
      </c>
      <c r="E10" s="84" t="s">
        <v>58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20</v>
      </c>
      <c r="D11" s="239"/>
      <c r="E11" s="239"/>
      <c r="F11" s="239"/>
      <c r="G11" s="239"/>
      <c r="H11" s="18" t="s">
        <v>42</v>
      </c>
      <c r="I11" s="86"/>
      <c r="J11" s="8"/>
    </row>
    <row r="12" spans="1:15" ht="15.75" customHeight="1" x14ac:dyDescent="0.25">
      <c r="A12" s="2"/>
      <c r="B12" s="27"/>
      <c r="C12" s="52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5">
      <c r="A13" s="2"/>
      <c r="B13" s="28"/>
      <c r="C13" s="53"/>
      <c r="D13" s="85"/>
      <c r="E13" s="218"/>
      <c r="F13" s="219"/>
      <c r="G13" s="219"/>
      <c r="H13" s="19"/>
      <c r="I13" s="22"/>
      <c r="J13" s="33"/>
    </row>
    <row r="14" spans="1:15" ht="24" customHeight="1" x14ac:dyDescent="0.25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34</v>
      </c>
      <c r="C15" s="57"/>
      <c r="D15" s="51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5">
      <c r="A16" s="139" t="s">
        <v>26</v>
      </c>
      <c r="B16" s="37" t="s">
        <v>26</v>
      </c>
      <c r="C16" s="58"/>
      <c r="D16" s="59"/>
      <c r="E16" s="203"/>
      <c r="F16" s="204"/>
      <c r="G16" s="203"/>
      <c r="H16" s="204"/>
      <c r="I16" s="203">
        <f>SUMIF(F49:F74,A16,I49:I74)+SUMIF(F49:F74,"PSU",I49:I74)</f>
        <v>0</v>
      </c>
      <c r="J16" s="205"/>
    </row>
    <row r="17" spans="1:10" ht="23.25" customHeight="1" x14ac:dyDescent="0.25">
      <c r="A17" s="139" t="s">
        <v>27</v>
      </c>
      <c r="B17" s="37" t="s">
        <v>27</v>
      </c>
      <c r="C17" s="58"/>
      <c r="D17" s="59"/>
      <c r="E17" s="203"/>
      <c r="F17" s="204"/>
      <c r="G17" s="203"/>
      <c r="H17" s="204"/>
      <c r="I17" s="203">
        <f>SUMIF(F49:F74,A17,I49:I74)</f>
        <v>0</v>
      </c>
      <c r="J17" s="205"/>
    </row>
    <row r="18" spans="1:10" ht="23.25" customHeight="1" x14ac:dyDescent="0.25">
      <c r="A18" s="139" t="s">
        <v>28</v>
      </c>
      <c r="B18" s="37" t="s">
        <v>28</v>
      </c>
      <c r="C18" s="58"/>
      <c r="D18" s="59"/>
      <c r="E18" s="203"/>
      <c r="F18" s="204"/>
      <c r="G18" s="203"/>
      <c r="H18" s="204"/>
      <c r="I18" s="203">
        <f>SUMIF(F49:F74,A18,I49:I74)</f>
        <v>0</v>
      </c>
      <c r="J18" s="205"/>
    </row>
    <row r="19" spans="1:10" ht="23.25" customHeight="1" x14ac:dyDescent="0.25">
      <c r="A19" s="139" t="s">
        <v>116</v>
      </c>
      <c r="B19" s="37" t="s">
        <v>29</v>
      </c>
      <c r="C19" s="58"/>
      <c r="D19" s="59"/>
      <c r="E19" s="203"/>
      <c r="F19" s="204"/>
      <c r="G19" s="203"/>
      <c r="H19" s="204"/>
      <c r="I19" s="203">
        <f>SUMIF(F49:F74,A19,I49:I74)</f>
        <v>0</v>
      </c>
      <c r="J19" s="205"/>
    </row>
    <row r="20" spans="1:10" ht="23.25" customHeight="1" x14ac:dyDescent="0.25">
      <c r="A20" s="139" t="s">
        <v>117</v>
      </c>
      <c r="B20" s="37" t="s">
        <v>30</v>
      </c>
      <c r="C20" s="58"/>
      <c r="D20" s="59"/>
      <c r="E20" s="203"/>
      <c r="F20" s="204"/>
      <c r="G20" s="203"/>
      <c r="H20" s="204"/>
      <c r="I20" s="203">
        <f>SUMIF(F49:F74,A20,I49:I74)</f>
        <v>0</v>
      </c>
      <c r="J20" s="205"/>
    </row>
    <row r="21" spans="1:10" ht="23.25" customHeight="1" x14ac:dyDescent="0.25">
      <c r="A21" s="2"/>
      <c r="B21" s="47" t="s">
        <v>31</v>
      </c>
      <c r="C21" s="60"/>
      <c r="D21" s="61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5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201">
        <f>ZakladDPHSniVypocet</f>
        <v>0</v>
      </c>
      <c r="H23" s="202"/>
      <c r="I23" s="202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199">
        <f>A23</f>
        <v>0</v>
      </c>
      <c r="H24" s="200"/>
      <c r="I24" s="200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1">
        <f>ZakladDPHZaklVypocet</f>
        <v>0</v>
      </c>
      <c r="H25" s="202"/>
      <c r="I25" s="202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9">
        <f>A25</f>
        <v>0</v>
      </c>
      <c r="H26" s="230"/>
      <c r="I26" s="230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1">
        <f>CenaCelkem-(ZakladDPHSni+DPHSni+ZakladDPHZakl+DPHZakl)</f>
        <v>0</v>
      </c>
      <c r="H27" s="231"/>
      <c r="I27" s="231"/>
      <c r="J27" s="40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9">
        <f>ZakladDPHSniVypocet+ZakladDPHZaklVypocet</f>
        <v>0</v>
      </c>
      <c r="H28" s="209"/>
      <c r="I28" s="209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8">
        <f>A27</f>
        <v>0</v>
      </c>
      <c r="H29" s="208"/>
      <c r="I29" s="208"/>
      <c r="J29" s="119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210"/>
      <c r="E34" s="211"/>
      <c r="G34" s="212"/>
      <c r="H34" s="213"/>
      <c r="I34" s="213"/>
      <c r="J34" s="24"/>
    </row>
    <row r="35" spans="1:10" ht="12.75" customHeight="1" x14ac:dyDescent="0.25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62</v>
      </c>
      <c r="C39" s="193"/>
      <c r="D39" s="193"/>
      <c r="E39" s="193"/>
      <c r="F39" s="99">
        <f>'01 01 Pol'!AE431</f>
        <v>0</v>
      </c>
      <c r="G39" s="100">
        <f>'01 01 Pol'!AF431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43</v>
      </c>
      <c r="C40" s="194" t="s">
        <v>45</v>
      </c>
      <c r="D40" s="194"/>
      <c r="E40" s="194"/>
      <c r="F40" s="104">
        <f>'01 01 Pol'!AE431</f>
        <v>0</v>
      </c>
      <c r="G40" s="105">
        <f>'01 01 Pol'!AF431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3" t="s">
        <v>44</v>
      </c>
      <c r="D41" s="193"/>
      <c r="E41" s="193"/>
      <c r="F41" s="108">
        <f>'01 01 Pol'!AE431</f>
        <v>0</v>
      </c>
      <c r="G41" s="101">
        <f>'01 01 Pol'!AF431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5" t="s">
        <v>63</v>
      </c>
      <c r="C42" s="196"/>
      <c r="D42" s="196"/>
      <c r="E42" s="197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65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66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67</v>
      </c>
      <c r="C49" s="191" t="s">
        <v>68</v>
      </c>
      <c r="D49" s="192"/>
      <c r="E49" s="192"/>
      <c r="F49" s="135" t="s">
        <v>26</v>
      </c>
      <c r="G49" s="136"/>
      <c r="H49" s="136"/>
      <c r="I49" s="136">
        <f>'01 01 Pol'!G8</f>
        <v>0</v>
      </c>
      <c r="J49" s="132" t="str">
        <f>IF(I75=0,"",I49/I75*100)</f>
        <v/>
      </c>
    </row>
    <row r="50" spans="1:10" ht="36.75" customHeight="1" x14ac:dyDescent="0.25">
      <c r="A50" s="123"/>
      <c r="B50" s="128" t="s">
        <v>69</v>
      </c>
      <c r="C50" s="191" t="s">
        <v>70</v>
      </c>
      <c r="D50" s="192"/>
      <c r="E50" s="192"/>
      <c r="F50" s="135" t="s">
        <v>26</v>
      </c>
      <c r="G50" s="136"/>
      <c r="H50" s="136"/>
      <c r="I50" s="136">
        <f>'01 01 Pol'!G36</f>
        <v>0</v>
      </c>
      <c r="J50" s="132" t="str">
        <f>IF(I75=0,"",I50/I75*100)</f>
        <v/>
      </c>
    </row>
    <row r="51" spans="1:10" ht="36.75" customHeight="1" x14ac:dyDescent="0.25">
      <c r="A51" s="123"/>
      <c r="B51" s="128" t="s">
        <v>71</v>
      </c>
      <c r="C51" s="191" t="s">
        <v>72</v>
      </c>
      <c r="D51" s="192"/>
      <c r="E51" s="192"/>
      <c r="F51" s="135" t="s">
        <v>26</v>
      </c>
      <c r="G51" s="136"/>
      <c r="H51" s="136"/>
      <c r="I51" s="136">
        <f>'01 01 Pol'!G64</f>
        <v>0</v>
      </c>
      <c r="J51" s="132" t="str">
        <f>IF(I75=0,"",I51/I75*100)</f>
        <v/>
      </c>
    </row>
    <row r="52" spans="1:10" ht="36.75" customHeight="1" x14ac:dyDescent="0.25">
      <c r="A52" s="123"/>
      <c r="B52" s="128" t="s">
        <v>73</v>
      </c>
      <c r="C52" s="191" t="s">
        <v>74</v>
      </c>
      <c r="D52" s="192"/>
      <c r="E52" s="192"/>
      <c r="F52" s="135" t="s">
        <v>26</v>
      </c>
      <c r="G52" s="136"/>
      <c r="H52" s="136"/>
      <c r="I52" s="136">
        <f>'01 01 Pol'!G70</f>
        <v>0</v>
      </c>
      <c r="J52" s="132" t="str">
        <f>IF(I75=0,"",I52/I75*100)</f>
        <v/>
      </c>
    </row>
    <row r="53" spans="1:10" ht="36.75" customHeight="1" x14ac:dyDescent="0.25">
      <c r="A53" s="123"/>
      <c r="B53" s="128" t="s">
        <v>75</v>
      </c>
      <c r="C53" s="191" t="s">
        <v>76</v>
      </c>
      <c r="D53" s="192"/>
      <c r="E53" s="192"/>
      <c r="F53" s="135" t="s">
        <v>26</v>
      </c>
      <c r="G53" s="136"/>
      <c r="H53" s="136"/>
      <c r="I53" s="136">
        <f>'01 01 Pol'!G103</f>
        <v>0</v>
      </c>
      <c r="J53" s="132" t="str">
        <f>IF(I75=0,"",I53/I75*100)</f>
        <v/>
      </c>
    </row>
    <row r="54" spans="1:10" ht="36.75" customHeight="1" x14ac:dyDescent="0.25">
      <c r="A54" s="123"/>
      <c r="B54" s="128" t="s">
        <v>77</v>
      </c>
      <c r="C54" s="191" t="s">
        <v>78</v>
      </c>
      <c r="D54" s="192"/>
      <c r="E54" s="192"/>
      <c r="F54" s="135" t="s">
        <v>26</v>
      </c>
      <c r="G54" s="136"/>
      <c r="H54" s="136"/>
      <c r="I54" s="136">
        <f>'01 01 Pol'!G112</f>
        <v>0</v>
      </c>
      <c r="J54" s="132" t="str">
        <f>IF(I75=0,"",I54/I75*100)</f>
        <v/>
      </c>
    </row>
    <row r="55" spans="1:10" ht="36.75" customHeight="1" x14ac:dyDescent="0.25">
      <c r="A55" s="123"/>
      <c r="B55" s="128" t="s">
        <v>79</v>
      </c>
      <c r="C55" s="191" t="s">
        <v>80</v>
      </c>
      <c r="D55" s="192"/>
      <c r="E55" s="192"/>
      <c r="F55" s="135" t="s">
        <v>26</v>
      </c>
      <c r="G55" s="136"/>
      <c r="H55" s="136"/>
      <c r="I55" s="136">
        <f>'01 01 Pol'!G138</f>
        <v>0</v>
      </c>
      <c r="J55" s="132" t="str">
        <f>IF(I75=0,"",I55/I75*100)</f>
        <v/>
      </c>
    </row>
    <row r="56" spans="1:10" ht="36.75" customHeight="1" x14ac:dyDescent="0.25">
      <c r="A56" s="123"/>
      <c r="B56" s="128" t="s">
        <v>81</v>
      </c>
      <c r="C56" s="191" t="s">
        <v>82</v>
      </c>
      <c r="D56" s="192"/>
      <c r="E56" s="192"/>
      <c r="F56" s="135" t="s">
        <v>26</v>
      </c>
      <c r="G56" s="136"/>
      <c r="H56" s="136"/>
      <c r="I56" s="136">
        <f>'01 01 Pol'!G140</f>
        <v>0</v>
      </c>
      <c r="J56" s="132" t="str">
        <f>IF(I75=0,"",I56/I75*100)</f>
        <v/>
      </c>
    </row>
    <row r="57" spans="1:10" ht="36.75" customHeight="1" x14ac:dyDescent="0.25">
      <c r="A57" s="123"/>
      <c r="B57" s="128" t="s">
        <v>83</v>
      </c>
      <c r="C57" s="191" t="s">
        <v>84</v>
      </c>
      <c r="D57" s="192"/>
      <c r="E57" s="192"/>
      <c r="F57" s="135" t="s">
        <v>26</v>
      </c>
      <c r="G57" s="136"/>
      <c r="H57" s="136"/>
      <c r="I57" s="136">
        <f>'01 01 Pol'!G142</f>
        <v>0</v>
      </c>
      <c r="J57" s="132" t="str">
        <f>IF(I75=0,"",I57/I75*100)</f>
        <v/>
      </c>
    </row>
    <row r="58" spans="1:10" ht="36.75" customHeight="1" x14ac:dyDescent="0.25">
      <c r="A58" s="123"/>
      <c r="B58" s="128" t="s">
        <v>85</v>
      </c>
      <c r="C58" s="191" t="s">
        <v>86</v>
      </c>
      <c r="D58" s="192"/>
      <c r="E58" s="192"/>
      <c r="F58" s="135" t="s">
        <v>26</v>
      </c>
      <c r="G58" s="136"/>
      <c r="H58" s="136"/>
      <c r="I58" s="136">
        <f>'01 01 Pol'!G180</f>
        <v>0</v>
      </c>
      <c r="J58" s="132" t="str">
        <f>IF(I75=0,"",I58/I75*100)</f>
        <v/>
      </c>
    </row>
    <row r="59" spans="1:10" ht="36.75" customHeight="1" x14ac:dyDescent="0.25">
      <c r="A59" s="123"/>
      <c r="B59" s="128" t="s">
        <v>87</v>
      </c>
      <c r="C59" s="191" t="s">
        <v>88</v>
      </c>
      <c r="D59" s="192"/>
      <c r="E59" s="192"/>
      <c r="F59" s="135" t="s">
        <v>27</v>
      </c>
      <c r="G59" s="136"/>
      <c r="H59" s="136"/>
      <c r="I59" s="136">
        <f>'01 01 Pol'!G182</f>
        <v>0</v>
      </c>
      <c r="J59" s="132" t="str">
        <f>IF(I75=0,"",I59/I75*100)</f>
        <v/>
      </c>
    </row>
    <row r="60" spans="1:10" ht="36.75" customHeight="1" x14ac:dyDescent="0.25">
      <c r="A60" s="123"/>
      <c r="B60" s="128" t="s">
        <v>89</v>
      </c>
      <c r="C60" s="191" t="s">
        <v>90</v>
      </c>
      <c r="D60" s="192"/>
      <c r="E60" s="192"/>
      <c r="F60" s="135" t="s">
        <v>27</v>
      </c>
      <c r="G60" s="136"/>
      <c r="H60" s="136"/>
      <c r="I60" s="136">
        <f>'01 01 Pol'!G199</f>
        <v>0</v>
      </c>
      <c r="J60" s="132" t="str">
        <f>IF(I75=0,"",I60/I75*100)</f>
        <v/>
      </c>
    </row>
    <row r="61" spans="1:10" ht="36.75" customHeight="1" x14ac:dyDescent="0.25">
      <c r="A61" s="123"/>
      <c r="B61" s="128" t="s">
        <v>91</v>
      </c>
      <c r="C61" s="191" t="s">
        <v>92</v>
      </c>
      <c r="D61" s="192"/>
      <c r="E61" s="192"/>
      <c r="F61" s="135" t="s">
        <v>27</v>
      </c>
      <c r="G61" s="136"/>
      <c r="H61" s="136"/>
      <c r="I61" s="136">
        <f>'01 01 Pol'!G210</f>
        <v>0</v>
      </c>
      <c r="J61" s="132" t="str">
        <f>IF(I75=0,"",I61/I75*100)</f>
        <v/>
      </c>
    </row>
    <row r="62" spans="1:10" ht="36.75" customHeight="1" x14ac:dyDescent="0.25">
      <c r="A62" s="123"/>
      <c r="B62" s="128" t="s">
        <v>93</v>
      </c>
      <c r="C62" s="191" t="s">
        <v>94</v>
      </c>
      <c r="D62" s="192"/>
      <c r="E62" s="192"/>
      <c r="F62" s="135" t="s">
        <v>27</v>
      </c>
      <c r="G62" s="136"/>
      <c r="H62" s="136"/>
      <c r="I62" s="136">
        <f>'01 01 Pol'!G213</f>
        <v>0</v>
      </c>
      <c r="J62" s="132" t="str">
        <f>IF(I75=0,"",I62/I75*100)</f>
        <v/>
      </c>
    </row>
    <row r="63" spans="1:10" ht="36.75" customHeight="1" x14ac:dyDescent="0.25">
      <c r="A63" s="123"/>
      <c r="B63" s="128" t="s">
        <v>95</v>
      </c>
      <c r="C63" s="191" t="s">
        <v>96</v>
      </c>
      <c r="D63" s="192"/>
      <c r="E63" s="192"/>
      <c r="F63" s="135" t="s">
        <v>27</v>
      </c>
      <c r="G63" s="136"/>
      <c r="H63" s="136"/>
      <c r="I63" s="136">
        <f>'01 01 Pol'!G219</f>
        <v>0</v>
      </c>
      <c r="J63" s="132" t="str">
        <f>IF(I75=0,"",I63/I75*100)</f>
        <v/>
      </c>
    </row>
    <row r="64" spans="1:10" ht="36.75" customHeight="1" x14ac:dyDescent="0.25">
      <c r="A64" s="123"/>
      <c r="B64" s="128" t="s">
        <v>97</v>
      </c>
      <c r="C64" s="191" t="s">
        <v>98</v>
      </c>
      <c r="D64" s="192"/>
      <c r="E64" s="192"/>
      <c r="F64" s="135" t="s">
        <v>27</v>
      </c>
      <c r="G64" s="136"/>
      <c r="H64" s="136"/>
      <c r="I64" s="136">
        <f>'01 01 Pol'!G231</f>
        <v>0</v>
      </c>
      <c r="J64" s="132" t="str">
        <f>IF(I75=0,"",I64/I75*100)</f>
        <v/>
      </c>
    </row>
    <row r="65" spans="1:10" ht="36.75" customHeight="1" x14ac:dyDescent="0.25">
      <c r="A65" s="123"/>
      <c r="B65" s="128" t="s">
        <v>99</v>
      </c>
      <c r="C65" s="191" t="s">
        <v>100</v>
      </c>
      <c r="D65" s="192"/>
      <c r="E65" s="192"/>
      <c r="F65" s="135" t="s">
        <v>27</v>
      </c>
      <c r="G65" s="136"/>
      <c r="H65" s="136"/>
      <c r="I65" s="136">
        <f>'01 01 Pol'!G236</f>
        <v>0</v>
      </c>
      <c r="J65" s="132" t="str">
        <f>IF(I75=0,"",I65/I75*100)</f>
        <v/>
      </c>
    </row>
    <row r="66" spans="1:10" ht="36.75" customHeight="1" x14ac:dyDescent="0.25">
      <c r="A66" s="123"/>
      <c r="B66" s="128" t="s">
        <v>101</v>
      </c>
      <c r="C66" s="191" t="s">
        <v>102</v>
      </c>
      <c r="D66" s="192"/>
      <c r="E66" s="192"/>
      <c r="F66" s="135" t="s">
        <v>27</v>
      </c>
      <c r="G66" s="136"/>
      <c r="H66" s="136"/>
      <c r="I66" s="136">
        <f>'01 01 Pol'!G242</f>
        <v>0</v>
      </c>
      <c r="J66" s="132" t="str">
        <f>IF(I75=0,"",I66/I75*100)</f>
        <v/>
      </c>
    </row>
    <row r="67" spans="1:10" ht="36.75" customHeight="1" x14ac:dyDescent="0.25">
      <c r="A67" s="123"/>
      <c r="B67" s="128" t="s">
        <v>103</v>
      </c>
      <c r="C67" s="191" t="s">
        <v>104</v>
      </c>
      <c r="D67" s="192"/>
      <c r="E67" s="192"/>
      <c r="F67" s="135" t="s">
        <v>27</v>
      </c>
      <c r="G67" s="136"/>
      <c r="H67" s="136"/>
      <c r="I67" s="136">
        <f>'01 01 Pol'!G257</f>
        <v>0</v>
      </c>
      <c r="J67" s="132" t="str">
        <f>IF(I75=0,"",I67/I75*100)</f>
        <v/>
      </c>
    </row>
    <row r="68" spans="1:10" ht="36.75" customHeight="1" x14ac:dyDescent="0.25">
      <c r="A68" s="123"/>
      <c r="B68" s="128" t="s">
        <v>105</v>
      </c>
      <c r="C68" s="191" t="s">
        <v>106</v>
      </c>
      <c r="D68" s="192"/>
      <c r="E68" s="192"/>
      <c r="F68" s="135" t="s">
        <v>27</v>
      </c>
      <c r="G68" s="136"/>
      <c r="H68" s="136"/>
      <c r="I68" s="136">
        <f>'01 01 Pol'!G314</f>
        <v>0</v>
      </c>
      <c r="J68" s="132" t="str">
        <f>IF(I75=0,"",I68/I75*100)</f>
        <v/>
      </c>
    </row>
    <row r="69" spans="1:10" ht="36.75" customHeight="1" x14ac:dyDescent="0.25">
      <c r="A69" s="123"/>
      <c r="B69" s="128" t="s">
        <v>107</v>
      </c>
      <c r="C69" s="191" t="s">
        <v>108</v>
      </c>
      <c r="D69" s="192"/>
      <c r="E69" s="192"/>
      <c r="F69" s="135" t="s">
        <v>27</v>
      </c>
      <c r="G69" s="136"/>
      <c r="H69" s="136"/>
      <c r="I69" s="136">
        <f>'01 01 Pol'!G348</f>
        <v>0</v>
      </c>
      <c r="J69" s="132" t="str">
        <f>IF(I75=0,"",I69/I75*100)</f>
        <v/>
      </c>
    </row>
    <row r="70" spans="1:10" ht="36.75" customHeight="1" x14ac:dyDescent="0.25">
      <c r="A70" s="123"/>
      <c r="B70" s="128" t="s">
        <v>109</v>
      </c>
      <c r="C70" s="191" t="s">
        <v>110</v>
      </c>
      <c r="D70" s="192"/>
      <c r="E70" s="192"/>
      <c r="F70" s="135" t="s">
        <v>27</v>
      </c>
      <c r="G70" s="136"/>
      <c r="H70" s="136"/>
      <c r="I70" s="136">
        <f>'01 01 Pol'!G360</f>
        <v>0</v>
      </c>
      <c r="J70" s="132" t="str">
        <f>IF(I75=0,"",I70/I75*100)</f>
        <v/>
      </c>
    </row>
    <row r="71" spans="1:10" ht="36.75" customHeight="1" x14ac:dyDescent="0.25">
      <c r="A71" s="123"/>
      <c r="B71" s="128" t="s">
        <v>111</v>
      </c>
      <c r="C71" s="191" t="s">
        <v>112</v>
      </c>
      <c r="D71" s="192"/>
      <c r="E71" s="192"/>
      <c r="F71" s="135" t="s">
        <v>28</v>
      </c>
      <c r="G71" s="136"/>
      <c r="H71" s="136"/>
      <c r="I71" s="136">
        <f>'01 01 Pol'!G381</f>
        <v>0</v>
      </c>
      <c r="J71" s="132" t="str">
        <f>IF(I75=0,"",I71/I75*100)</f>
        <v/>
      </c>
    </row>
    <row r="72" spans="1:10" ht="36.75" customHeight="1" x14ac:dyDescent="0.25">
      <c r="A72" s="123"/>
      <c r="B72" s="128" t="s">
        <v>113</v>
      </c>
      <c r="C72" s="191" t="s">
        <v>114</v>
      </c>
      <c r="D72" s="192"/>
      <c r="E72" s="192"/>
      <c r="F72" s="135" t="s">
        <v>115</v>
      </c>
      <c r="G72" s="136"/>
      <c r="H72" s="136"/>
      <c r="I72" s="136">
        <f>'01 01 Pol'!G384</f>
        <v>0</v>
      </c>
      <c r="J72" s="132" t="str">
        <f>IF(I75=0,"",I72/I75*100)</f>
        <v/>
      </c>
    </row>
    <row r="73" spans="1:10" ht="36.75" customHeight="1" x14ac:dyDescent="0.25">
      <c r="A73" s="123"/>
      <c r="B73" s="128" t="s">
        <v>116</v>
      </c>
      <c r="C73" s="191" t="s">
        <v>29</v>
      </c>
      <c r="D73" s="192"/>
      <c r="E73" s="192"/>
      <c r="F73" s="135" t="s">
        <v>116</v>
      </c>
      <c r="G73" s="136"/>
      <c r="H73" s="136"/>
      <c r="I73" s="136">
        <f>'01 01 Pol'!G416</f>
        <v>0</v>
      </c>
      <c r="J73" s="132" t="str">
        <f>IF(I75=0,"",I73/I75*100)</f>
        <v/>
      </c>
    </row>
    <row r="74" spans="1:10" ht="36.75" customHeight="1" x14ac:dyDescent="0.25">
      <c r="A74" s="123"/>
      <c r="B74" s="128" t="s">
        <v>117</v>
      </c>
      <c r="C74" s="191" t="s">
        <v>30</v>
      </c>
      <c r="D74" s="192"/>
      <c r="E74" s="192"/>
      <c r="F74" s="135" t="s">
        <v>117</v>
      </c>
      <c r="G74" s="136"/>
      <c r="H74" s="136"/>
      <c r="I74" s="136">
        <f>'01 01 Pol'!G421</f>
        <v>0</v>
      </c>
      <c r="J74" s="132" t="str">
        <f>IF(I75=0,"",I74/I75*100)</f>
        <v/>
      </c>
    </row>
    <row r="75" spans="1:10" ht="25.5" customHeight="1" x14ac:dyDescent="0.25">
      <c r="A75" s="124"/>
      <c r="B75" s="129" t="s">
        <v>1</v>
      </c>
      <c r="C75" s="130"/>
      <c r="D75" s="131"/>
      <c r="E75" s="131"/>
      <c r="F75" s="137"/>
      <c r="G75" s="138"/>
      <c r="H75" s="138"/>
      <c r="I75" s="138">
        <f>SUM(I49:I74)</f>
        <v>0</v>
      </c>
      <c r="J75" s="133">
        <f>SUM(J49:J74)</f>
        <v>0</v>
      </c>
    </row>
    <row r="76" spans="1:10" x14ac:dyDescent="0.25">
      <c r="F76" s="87"/>
      <c r="G76" s="87"/>
      <c r="H76" s="87"/>
      <c r="I76" s="87"/>
      <c r="J76" s="134"/>
    </row>
    <row r="77" spans="1:10" x14ac:dyDescent="0.25">
      <c r="F77" s="87"/>
      <c r="G77" s="87"/>
      <c r="H77" s="87"/>
      <c r="I77" s="87"/>
      <c r="J77" s="134"/>
    </row>
    <row r="78" spans="1:10" x14ac:dyDescent="0.25">
      <c r="F78" s="87"/>
      <c r="G78" s="87"/>
      <c r="H78" s="87"/>
      <c r="I78" s="87"/>
      <c r="J78" s="134"/>
    </row>
  </sheetData>
  <sheetProtection algorithmName="SHA-512" hashValue="DAvndIS6Otj+QBfB7PH2c22LX+PMFNDHpoKQzTA43G1xyEfgOnnKoY34dDxQHNpoH52+jxYaLwTRL3O6PaICVA==" saltValue="M5CAZzD7kd/FakklxRSZ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3" t="s">
        <v>7</v>
      </c>
      <c r="B1" s="243"/>
      <c r="C1" s="244"/>
      <c r="D1" s="243"/>
      <c r="E1" s="243"/>
      <c r="F1" s="243"/>
      <c r="G1" s="243"/>
    </row>
    <row r="2" spans="1:7" ht="24.9" customHeight="1" x14ac:dyDescent="0.25">
      <c r="A2" s="49" t="s">
        <v>8</v>
      </c>
      <c r="B2" s="48"/>
      <c r="C2" s="245"/>
      <c r="D2" s="245"/>
      <c r="E2" s="245"/>
      <c r="F2" s="245"/>
      <c r="G2" s="246"/>
    </row>
    <row r="3" spans="1:7" ht="24.9" customHeight="1" x14ac:dyDescent="0.25">
      <c r="A3" s="49" t="s">
        <v>9</v>
      </c>
      <c r="B3" s="48"/>
      <c r="C3" s="245"/>
      <c r="D3" s="245"/>
      <c r="E3" s="245"/>
      <c r="F3" s="245"/>
      <c r="G3" s="246"/>
    </row>
    <row r="4" spans="1:7" ht="24.9" customHeight="1" x14ac:dyDescent="0.25">
      <c r="A4" s="49" t="s">
        <v>10</v>
      </c>
      <c r="B4" s="48"/>
      <c r="C4" s="245"/>
      <c r="D4" s="245"/>
      <c r="E4" s="245"/>
      <c r="F4" s="245"/>
      <c r="G4" s="246"/>
    </row>
    <row r="5" spans="1:7" x14ac:dyDescent="0.25">
      <c r="B5" s="4"/>
      <c r="C5" s="5"/>
      <c r="D5" s="6"/>
    </row>
  </sheetData>
  <sheetProtection algorithmName="SHA-512" hashValue="8oi10GyeJaci2oZONtwxnz11gCwFvG9ZdMuQee6IOi+b+6hxWIrIsMlSL0XQ8nXwlWKIWHIxiJm4P3QZWzS7eA==" saltValue="SYICxdGCrCn6b2LPFtP2f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D14" sqref="AD14"/>
    </sheetView>
  </sheetViews>
  <sheetFormatPr defaultRowHeight="13.2" outlineLevelRow="3" x14ac:dyDescent="0.25"/>
  <cols>
    <col min="1" max="1" width="3.44140625" customWidth="1"/>
    <col min="2" max="2" width="12.5546875" style="121" customWidth="1"/>
    <col min="3" max="3" width="38.33203125" style="121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51" t="s">
        <v>7</v>
      </c>
      <c r="B1" s="251"/>
      <c r="C1" s="251"/>
      <c r="D1" s="251"/>
      <c r="E1" s="251"/>
      <c r="F1" s="251"/>
      <c r="G1" s="251"/>
      <c r="AG1" t="s">
        <v>118</v>
      </c>
    </row>
    <row r="2" spans="1:60" ht="24.9" customHeight="1" x14ac:dyDescent="0.25">
      <c r="A2" s="140" t="s">
        <v>8</v>
      </c>
      <c r="B2" s="48" t="s">
        <v>48</v>
      </c>
      <c r="C2" s="252" t="s">
        <v>49</v>
      </c>
      <c r="D2" s="253"/>
      <c r="E2" s="253"/>
      <c r="F2" s="253"/>
      <c r="G2" s="254"/>
      <c r="AG2" t="s">
        <v>119</v>
      </c>
    </row>
    <row r="3" spans="1:60" ht="24.9" customHeight="1" x14ac:dyDescent="0.25">
      <c r="A3" s="140" t="s">
        <v>9</v>
      </c>
      <c r="B3" s="48" t="s">
        <v>43</v>
      </c>
      <c r="C3" s="252" t="s">
        <v>45</v>
      </c>
      <c r="D3" s="253"/>
      <c r="E3" s="253"/>
      <c r="F3" s="253"/>
      <c r="G3" s="254"/>
      <c r="AC3" s="121" t="s">
        <v>119</v>
      </c>
      <c r="AG3" t="s">
        <v>120</v>
      </c>
    </row>
    <row r="4" spans="1:60" ht="24.9" customHeight="1" x14ac:dyDescent="0.25">
      <c r="A4" s="141" t="s">
        <v>10</v>
      </c>
      <c r="B4" s="142" t="s">
        <v>43</v>
      </c>
      <c r="C4" s="255" t="s">
        <v>44</v>
      </c>
      <c r="D4" s="256"/>
      <c r="E4" s="256"/>
      <c r="F4" s="256"/>
      <c r="G4" s="257"/>
      <c r="AG4" t="s">
        <v>121</v>
      </c>
    </row>
    <row r="5" spans="1:60" x14ac:dyDescent="0.25">
      <c r="D5" s="10"/>
    </row>
    <row r="6" spans="1:60" ht="39.6" x14ac:dyDescent="0.25">
      <c r="A6" s="144" t="s">
        <v>122</v>
      </c>
      <c r="B6" s="146" t="s">
        <v>123</v>
      </c>
      <c r="C6" s="146" t="s">
        <v>124</v>
      </c>
      <c r="D6" s="145" t="s">
        <v>125</v>
      </c>
      <c r="E6" s="144" t="s">
        <v>126</v>
      </c>
      <c r="F6" s="143" t="s">
        <v>127</v>
      </c>
      <c r="G6" s="144" t="s">
        <v>31</v>
      </c>
      <c r="H6" s="147" t="s">
        <v>32</v>
      </c>
      <c r="I6" s="147" t="s">
        <v>128</v>
      </c>
      <c r="J6" s="147" t="s">
        <v>33</v>
      </c>
      <c r="K6" s="147" t="s">
        <v>129</v>
      </c>
      <c r="L6" s="147" t="s">
        <v>130</v>
      </c>
      <c r="M6" s="147" t="s">
        <v>131</v>
      </c>
      <c r="N6" s="147" t="s">
        <v>132</v>
      </c>
      <c r="O6" s="147" t="s">
        <v>133</v>
      </c>
      <c r="P6" s="147" t="s">
        <v>134</v>
      </c>
      <c r="Q6" s="147" t="s">
        <v>135</v>
      </c>
      <c r="R6" s="147" t="s">
        <v>136</v>
      </c>
      <c r="S6" s="147" t="s">
        <v>137</v>
      </c>
      <c r="T6" s="147" t="s">
        <v>138</v>
      </c>
      <c r="U6" s="147" t="s">
        <v>139</v>
      </c>
      <c r="V6" s="147" t="s">
        <v>140</v>
      </c>
      <c r="W6" s="147" t="s">
        <v>141</v>
      </c>
      <c r="X6" s="147" t="s">
        <v>142</v>
      </c>
      <c r="Y6" s="147" t="s">
        <v>143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5">
      <c r="A8" s="162" t="s">
        <v>144</v>
      </c>
      <c r="B8" s="163" t="s">
        <v>67</v>
      </c>
      <c r="C8" s="184" t="s">
        <v>68</v>
      </c>
      <c r="D8" s="164"/>
      <c r="E8" s="165"/>
      <c r="F8" s="166"/>
      <c r="G8" s="166">
        <f>SUMIF(AG9:AG35,"&lt;&gt;NOR",G9:G35)</f>
        <v>0</v>
      </c>
      <c r="H8" s="166"/>
      <c r="I8" s="166">
        <f>SUM(I9:I35)</f>
        <v>0</v>
      </c>
      <c r="J8" s="166"/>
      <c r="K8" s="166">
        <f>SUM(K9:K35)</f>
        <v>0</v>
      </c>
      <c r="L8" s="166"/>
      <c r="M8" s="166">
        <f>SUM(M9:M35)</f>
        <v>0</v>
      </c>
      <c r="N8" s="165"/>
      <c r="O8" s="165">
        <f>SUM(O9:O35)</f>
        <v>1.1800000000000002</v>
      </c>
      <c r="P8" s="165"/>
      <c r="Q8" s="165">
        <f>SUM(Q9:Q35)</f>
        <v>0</v>
      </c>
      <c r="R8" s="166"/>
      <c r="S8" s="166"/>
      <c r="T8" s="167"/>
      <c r="U8" s="161"/>
      <c r="V8" s="161">
        <f>SUM(V9:V35)</f>
        <v>69.31</v>
      </c>
      <c r="W8" s="161"/>
      <c r="X8" s="161"/>
      <c r="Y8" s="161"/>
      <c r="AG8" t="s">
        <v>145</v>
      </c>
    </row>
    <row r="9" spans="1:60" ht="30.6" outlineLevel="1" x14ac:dyDescent="0.25">
      <c r="A9" s="169">
        <v>1</v>
      </c>
      <c r="B9" s="170" t="s">
        <v>146</v>
      </c>
      <c r="C9" s="185" t="s">
        <v>147</v>
      </c>
      <c r="D9" s="171" t="s">
        <v>148</v>
      </c>
      <c r="E9" s="172">
        <v>9.66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3.0870000000000002E-2</v>
      </c>
      <c r="O9" s="172">
        <f>ROUND(E9*N9,2)</f>
        <v>0.3</v>
      </c>
      <c r="P9" s="172">
        <v>0</v>
      </c>
      <c r="Q9" s="172">
        <f>ROUND(E9*P9,2)</f>
        <v>0</v>
      </c>
      <c r="R9" s="174"/>
      <c r="S9" s="174" t="s">
        <v>149</v>
      </c>
      <c r="T9" s="175" t="s">
        <v>149</v>
      </c>
      <c r="U9" s="158">
        <v>0.99</v>
      </c>
      <c r="V9" s="158">
        <f>ROUND(E9*U9,2)</f>
        <v>9.56</v>
      </c>
      <c r="W9" s="158"/>
      <c r="X9" s="158" t="s">
        <v>150</v>
      </c>
      <c r="Y9" s="158" t="s">
        <v>151</v>
      </c>
      <c r="Z9" s="148"/>
      <c r="AA9" s="148"/>
      <c r="AB9" s="148"/>
      <c r="AC9" s="148"/>
      <c r="AD9" s="148"/>
      <c r="AE9" s="148"/>
      <c r="AF9" s="148"/>
      <c r="AG9" s="148" t="s">
        <v>152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5">
      <c r="A10" s="155"/>
      <c r="B10" s="156"/>
      <c r="C10" s="186" t="s">
        <v>153</v>
      </c>
      <c r="D10" s="159"/>
      <c r="E10" s="160">
        <v>9.66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154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30.6" outlineLevel="1" x14ac:dyDescent="0.25">
      <c r="A11" s="169">
        <v>2</v>
      </c>
      <c r="B11" s="170" t="s">
        <v>155</v>
      </c>
      <c r="C11" s="185" t="s">
        <v>156</v>
      </c>
      <c r="D11" s="171" t="s">
        <v>148</v>
      </c>
      <c r="E11" s="172">
        <v>35.35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2.2759999999999999E-2</v>
      </c>
      <c r="O11" s="172">
        <f>ROUND(E11*N11,2)</f>
        <v>0.8</v>
      </c>
      <c r="P11" s="172">
        <v>0</v>
      </c>
      <c r="Q11" s="172">
        <f>ROUND(E11*P11,2)</f>
        <v>0</v>
      </c>
      <c r="R11" s="174"/>
      <c r="S11" s="174" t="s">
        <v>149</v>
      </c>
      <c r="T11" s="175" t="s">
        <v>149</v>
      </c>
      <c r="U11" s="158">
        <v>0.99</v>
      </c>
      <c r="V11" s="158">
        <f>ROUND(E11*U11,2)</f>
        <v>35</v>
      </c>
      <c r="W11" s="158"/>
      <c r="X11" s="158" t="s">
        <v>150</v>
      </c>
      <c r="Y11" s="158" t="s">
        <v>151</v>
      </c>
      <c r="Z11" s="148"/>
      <c r="AA11" s="148"/>
      <c r="AB11" s="148"/>
      <c r="AC11" s="148"/>
      <c r="AD11" s="148"/>
      <c r="AE11" s="148"/>
      <c r="AF11" s="148"/>
      <c r="AG11" s="148" t="s">
        <v>152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5">
      <c r="A12" s="155"/>
      <c r="B12" s="156"/>
      <c r="C12" s="186" t="s">
        <v>157</v>
      </c>
      <c r="D12" s="159"/>
      <c r="E12" s="160">
        <v>6.86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154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5">
      <c r="A13" s="155"/>
      <c r="B13" s="156"/>
      <c r="C13" s="186" t="s">
        <v>158</v>
      </c>
      <c r="D13" s="159"/>
      <c r="E13" s="160">
        <v>4.9000000000000004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154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3" x14ac:dyDescent="0.25">
      <c r="A14" s="155"/>
      <c r="B14" s="156"/>
      <c r="C14" s="186" t="s">
        <v>159</v>
      </c>
      <c r="D14" s="159"/>
      <c r="E14" s="160">
        <v>11.06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154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3" x14ac:dyDescent="0.25">
      <c r="A15" s="155"/>
      <c r="B15" s="156"/>
      <c r="C15" s="186" t="s">
        <v>160</v>
      </c>
      <c r="D15" s="159"/>
      <c r="E15" s="160">
        <v>12.53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154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69">
        <v>3</v>
      </c>
      <c r="B16" s="170" t="s">
        <v>161</v>
      </c>
      <c r="C16" s="185" t="s">
        <v>162</v>
      </c>
      <c r="D16" s="171" t="s">
        <v>148</v>
      </c>
      <c r="E16" s="172">
        <v>4.9000000000000004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/>
      <c r="S16" s="174" t="s">
        <v>149</v>
      </c>
      <c r="T16" s="175" t="s">
        <v>149</v>
      </c>
      <c r="U16" s="158">
        <v>0.215</v>
      </c>
      <c r="V16" s="158">
        <f>ROUND(E16*U16,2)</f>
        <v>1.05</v>
      </c>
      <c r="W16" s="158"/>
      <c r="X16" s="158" t="s">
        <v>150</v>
      </c>
      <c r="Y16" s="158" t="s">
        <v>151</v>
      </c>
      <c r="Z16" s="148"/>
      <c r="AA16" s="148"/>
      <c r="AB16" s="148"/>
      <c r="AC16" s="148"/>
      <c r="AD16" s="148"/>
      <c r="AE16" s="148"/>
      <c r="AF16" s="148"/>
      <c r="AG16" s="148" t="s">
        <v>152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5">
      <c r="A17" s="155"/>
      <c r="B17" s="156"/>
      <c r="C17" s="186" t="s">
        <v>158</v>
      </c>
      <c r="D17" s="159"/>
      <c r="E17" s="160">
        <v>4.9000000000000004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154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0.399999999999999" outlineLevel="1" x14ac:dyDescent="0.25">
      <c r="A18" s="176">
        <v>4</v>
      </c>
      <c r="B18" s="177" t="s">
        <v>163</v>
      </c>
      <c r="C18" s="187" t="s">
        <v>164</v>
      </c>
      <c r="D18" s="178" t="s">
        <v>165</v>
      </c>
      <c r="E18" s="179">
        <v>1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79">
        <v>5.6899999999999997E-3</v>
      </c>
      <c r="O18" s="179">
        <f>ROUND(E18*N18,2)</f>
        <v>0.01</v>
      </c>
      <c r="P18" s="179">
        <v>0</v>
      </c>
      <c r="Q18" s="179">
        <f>ROUND(E18*P18,2)</f>
        <v>0</v>
      </c>
      <c r="R18" s="181"/>
      <c r="S18" s="181" t="s">
        <v>149</v>
      </c>
      <c r="T18" s="182" t="s">
        <v>149</v>
      </c>
      <c r="U18" s="158">
        <v>0.66</v>
      </c>
      <c r="V18" s="158">
        <f>ROUND(E18*U18,2)</f>
        <v>0.66</v>
      </c>
      <c r="W18" s="158"/>
      <c r="X18" s="158" t="s">
        <v>150</v>
      </c>
      <c r="Y18" s="158" t="s">
        <v>151</v>
      </c>
      <c r="Z18" s="148"/>
      <c r="AA18" s="148"/>
      <c r="AB18" s="148"/>
      <c r="AC18" s="148"/>
      <c r="AD18" s="148"/>
      <c r="AE18" s="148"/>
      <c r="AF18" s="148"/>
      <c r="AG18" s="148" t="s">
        <v>152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0.399999999999999" outlineLevel="1" x14ac:dyDescent="0.25">
      <c r="A19" s="169">
        <v>5</v>
      </c>
      <c r="B19" s="170" t="s">
        <v>166</v>
      </c>
      <c r="C19" s="185" t="s">
        <v>167</v>
      </c>
      <c r="D19" s="171" t="s">
        <v>148</v>
      </c>
      <c r="E19" s="172">
        <v>1.8875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1.2670000000000001E-2</v>
      </c>
      <c r="O19" s="172">
        <f>ROUND(E19*N19,2)</f>
        <v>0.02</v>
      </c>
      <c r="P19" s="172">
        <v>0</v>
      </c>
      <c r="Q19" s="172">
        <f>ROUND(E19*P19,2)</f>
        <v>0</v>
      </c>
      <c r="R19" s="174"/>
      <c r="S19" s="174" t="s">
        <v>149</v>
      </c>
      <c r="T19" s="175" t="s">
        <v>149</v>
      </c>
      <c r="U19" s="158">
        <v>0.69</v>
      </c>
      <c r="V19" s="158">
        <f>ROUND(E19*U19,2)</f>
        <v>1.3</v>
      </c>
      <c r="W19" s="158"/>
      <c r="X19" s="158" t="s">
        <v>150</v>
      </c>
      <c r="Y19" s="158" t="s">
        <v>151</v>
      </c>
      <c r="Z19" s="148"/>
      <c r="AA19" s="148"/>
      <c r="AB19" s="148"/>
      <c r="AC19" s="148"/>
      <c r="AD19" s="148"/>
      <c r="AE19" s="148"/>
      <c r="AF19" s="148"/>
      <c r="AG19" s="148" t="s">
        <v>152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5">
      <c r="A20" s="155"/>
      <c r="B20" s="156"/>
      <c r="C20" s="247" t="s">
        <v>665</v>
      </c>
      <c r="D20" s="248"/>
      <c r="E20" s="248"/>
      <c r="F20" s="248"/>
      <c r="G20" s="24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168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25">
      <c r="A21" s="155"/>
      <c r="B21" s="156"/>
      <c r="C21" s="249" t="s">
        <v>169</v>
      </c>
      <c r="D21" s="250"/>
      <c r="E21" s="250"/>
      <c r="F21" s="250"/>
      <c r="G21" s="250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168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3" x14ac:dyDescent="0.25">
      <c r="A22" s="155"/>
      <c r="B22" s="156"/>
      <c r="C22" s="249" t="s">
        <v>170</v>
      </c>
      <c r="D22" s="250"/>
      <c r="E22" s="250"/>
      <c r="F22" s="250"/>
      <c r="G22" s="250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168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1" outlineLevel="3" x14ac:dyDescent="0.25">
      <c r="A23" s="155"/>
      <c r="B23" s="156"/>
      <c r="C23" s="249" t="s">
        <v>171</v>
      </c>
      <c r="D23" s="250"/>
      <c r="E23" s="250"/>
      <c r="F23" s="250"/>
      <c r="G23" s="250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168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83" t="str">
        <f>C23</f>
        <v>- standardního tmelení Q2, to je: základní tmelení Q1+ dodatečné tmelení (tmelení najemno) a případné přebroušení.</v>
      </c>
      <c r="BB23" s="148"/>
      <c r="BC23" s="148"/>
      <c r="BD23" s="148"/>
      <c r="BE23" s="148"/>
      <c r="BF23" s="148"/>
      <c r="BG23" s="148"/>
      <c r="BH23" s="148"/>
    </row>
    <row r="24" spans="1:60" outlineLevel="2" x14ac:dyDescent="0.25">
      <c r="A24" s="155"/>
      <c r="B24" s="156"/>
      <c r="C24" s="186" t="s">
        <v>172</v>
      </c>
      <c r="D24" s="159"/>
      <c r="E24" s="160"/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154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3" x14ac:dyDescent="0.25">
      <c r="A25" s="155"/>
      <c r="B25" s="156"/>
      <c r="C25" s="186" t="s">
        <v>173</v>
      </c>
      <c r="D25" s="159"/>
      <c r="E25" s="160">
        <v>1.8875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154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69">
        <v>6</v>
      </c>
      <c r="B26" s="170" t="s">
        <v>174</v>
      </c>
      <c r="C26" s="185" t="s">
        <v>175</v>
      </c>
      <c r="D26" s="171" t="s">
        <v>148</v>
      </c>
      <c r="E26" s="172">
        <v>1.8875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4"/>
      <c r="S26" s="174" t="s">
        <v>149</v>
      </c>
      <c r="T26" s="175" t="s">
        <v>149</v>
      </c>
      <c r="U26" s="158">
        <v>0.31</v>
      </c>
      <c r="V26" s="158">
        <f>ROUND(E26*U26,2)</f>
        <v>0.59</v>
      </c>
      <c r="W26" s="158"/>
      <c r="X26" s="158" t="s">
        <v>150</v>
      </c>
      <c r="Y26" s="158" t="s">
        <v>151</v>
      </c>
      <c r="Z26" s="148"/>
      <c r="AA26" s="148"/>
      <c r="AB26" s="148"/>
      <c r="AC26" s="148"/>
      <c r="AD26" s="148"/>
      <c r="AE26" s="148"/>
      <c r="AF26" s="148"/>
      <c r="AG26" s="148" t="s">
        <v>152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5">
      <c r="A27" s="155"/>
      <c r="B27" s="156"/>
      <c r="C27" s="186" t="s">
        <v>176</v>
      </c>
      <c r="D27" s="159"/>
      <c r="E27" s="160">
        <v>1.8875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154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0.399999999999999" outlineLevel="1" x14ac:dyDescent="0.25">
      <c r="A28" s="169">
        <v>7</v>
      </c>
      <c r="B28" s="170" t="s">
        <v>177</v>
      </c>
      <c r="C28" s="185" t="s">
        <v>178</v>
      </c>
      <c r="D28" s="171" t="s">
        <v>179</v>
      </c>
      <c r="E28" s="172">
        <v>1.35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2">
        <v>1.3999999999999999E-4</v>
      </c>
      <c r="O28" s="172">
        <f>ROUND(E28*N28,2)</f>
        <v>0</v>
      </c>
      <c r="P28" s="172">
        <v>0</v>
      </c>
      <c r="Q28" s="172">
        <f>ROUND(E28*P28,2)</f>
        <v>0</v>
      </c>
      <c r="R28" s="174"/>
      <c r="S28" s="174" t="s">
        <v>149</v>
      </c>
      <c r="T28" s="175" t="s">
        <v>149</v>
      </c>
      <c r="U28" s="158">
        <v>0.05</v>
      </c>
      <c r="V28" s="158">
        <f>ROUND(E28*U28,2)</f>
        <v>7.0000000000000007E-2</v>
      </c>
      <c r="W28" s="158"/>
      <c r="X28" s="158" t="s">
        <v>150</v>
      </c>
      <c r="Y28" s="158" t="s">
        <v>151</v>
      </c>
      <c r="Z28" s="148"/>
      <c r="AA28" s="148"/>
      <c r="AB28" s="148"/>
      <c r="AC28" s="148"/>
      <c r="AD28" s="148"/>
      <c r="AE28" s="148"/>
      <c r="AF28" s="148"/>
      <c r="AG28" s="148" t="s">
        <v>152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5">
      <c r="A29" s="155"/>
      <c r="B29" s="156"/>
      <c r="C29" s="186" t="s">
        <v>180</v>
      </c>
      <c r="D29" s="159"/>
      <c r="E29" s="160"/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154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3" x14ac:dyDescent="0.25">
      <c r="A30" s="155"/>
      <c r="B30" s="156"/>
      <c r="C30" s="186" t="s">
        <v>181</v>
      </c>
      <c r="D30" s="159"/>
      <c r="E30" s="160">
        <v>1.35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154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0.399999999999999" outlineLevel="1" x14ac:dyDescent="0.25">
      <c r="A31" s="169">
        <v>8</v>
      </c>
      <c r="B31" s="170" t="s">
        <v>182</v>
      </c>
      <c r="C31" s="185" t="s">
        <v>183</v>
      </c>
      <c r="D31" s="171" t="s">
        <v>179</v>
      </c>
      <c r="E31" s="172">
        <v>70.260000000000005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7.5000000000000002E-4</v>
      </c>
      <c r="O31" s="172">
        <f>ROUND(E31*N31,2)</f>
        <v>0.05</v>
      </c>
      <c r="P31" s="172">
        <v>0</v>
      </c>
      <c r="Q31" s="172">
        <f>ROUND(E31*P31,2)</f>
        <v>0</v>
      </c>
      <c r="R31" s="174"/>
      <c r="S31" s="174" t="s">
        <v>149</v>
      </c>
      <c r="T31" s="175" t="s">
        <v>149</v>
      </c>
      <c r="U31" s="158">
        <v>0.3</v>
      </c>
      <c r="V31" s="158">
        <f>ROUND(E31*U31,2)</f>
        <v>21.08</v>
      </c>
      <c r="W31" s="158"/>
      <c r="X31" s="158" t="s">
        <v>150</v>
      </c>
      <c r="Y31" s="158" t="s">
        <v>151</v>
      </c>
      <c r="Z31" s="148"/>
      <c r="AA31" s="148"/>
      <c r="AB31" s="148"/>
      <c r="AC31" s="148"/>
      <c r="AD31" s="148"/>
      <c r="AE31" s="148"/>
      <c r="AF31" s="148"/>
      <c r="AG31" s="148" t="s">
        <v>152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5">
      <c r="A32" s="155"/>
      <c r="B32" s="156"/>
      <c r="C32" s="186" t="s">
        <v>184</v>
      </c>
      <c r="D32" s="159"/>
      <c r="E32" s="160"/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154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5">
      <c r="A33" s="155"/>
      <c r="B33" s="156"/>
      <c r="C33" s="186" t="s">
        <v>185</v>
      </c>
      <c r="D33" s="159"/>
      <c r="E33" s="160">
        <v>56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154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3" x14ac:dyDescent="0.25">
      <c r="A34" s="155"/>
      <c r="B34" s="156"/>
      <c r="C34" s="186" t="s">
        <v>186</v>
      </c>
      <c r="D34" s="159"/>
      <c r="E34" s="160">
        <v>11.4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154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3" x14ac:dyDescent="0.25">
      <c r="A35" s="155"/>
      <c r="B35" s="156"/>
      <c r="C35" s="186" t="s">
        <v>187</v>
      </c>
      <c r="D35" s="159"/>
      <c r="E35" s="160">
        <v>2.86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154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5">
      <c r="A36" s="162" t="s">
        <v>144</v>
      </c>
      <c r="B36" s="163" t="s">
        <v>69</v>
      </c>
      <c r="C36" s="184" t="s">
        <v>70</v>
      </c>
      <c r="D36" s="164"/>
      <c r="E36" s="165"/>
      <c r="F36" s="166"/>
      <c r="G36" s="166">
        <f>SUMIF(AG37:AG63,"&lt;&gt;NOR",G37:G63)</f>
        <v>0</v>
      </c>
      <c r="H36" s="166"/>
      <c r="I36" s="166">
        <f>SUM(I37:I63)</f>
        <v>0</v>
      </c>
      <c r="J36" s="166"/>
      <c r="K36" s="166">
        <f>SUM(K37:K63)</f>
        <v>0</v>
      </c>
      <c r="L36" s="166"/>
      <c r="M36" s="166">
        <f>SUM(M37:M63)</f>
        <v>0</v>
      </c>
      <c r="N36" s="165"/>
      <c r="O36" s="165">
        <f>SUM(O37:O63)</f>
        <v>1.4500000000000002</v>
      </c>
      <c r="P36" s="165"/>
      <c r="Q36" s="165">
        <f>SUM(Q37:Q63)</f>
        <v>0</v>
      </c>
      <c r="R36" s="166"/>
      <c r="S36" s="166"/>
      <c r="T36" s="167"/>
      <c r="U36" s="161"/>
      <c r="V36" s="161">
        <f>SUM(V37:V63)</f>
        <v>147.66</v>
      </c>
      <c r="W36" s="161"/>
      <c r="X36" s="161"/>
      <c r="Y36" s="161"/>
      <c r="AG36" t="s">
        <v>145</v>
      </c>
    </row>
    <row r="37" spans="1:60" ht="20.399999999999999" outlineLevel="1" x14ac:dyDescent="0.25">
      <c r="A37" s="169">
        <v>9</v>
      </c>
      <c r="B37" s="170" t="s">
        <v>188</v>
      </c>
      <c r="C37" s="185" t="s">
        <v>189</v>
      </c>
      <c r="D37" s="171" t="s">
        <v>148</v>
      </c>
      <c r="E37" s="172">
        <v>107.15300000000001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1.226E-2</v>
      </c>
      <c r="O37" s="172">
        <f>ROUND(E37*N37,2)</f>
        <v>1.31</v>
      </c>
      <c r="P37" s="172">
        <v>0</v>
      </c>
      <c r="Q37" s="172">
        <f>ROUND(E37*P37,2)</f>
        <v>0</v>
      </c>
      <c r="R37" s="174"/>
      <c r="S37" s="174" t="s">
        <v>149</v>
      </c>
      <c r="T37" s="175" t="s">
        <v>149</v>
      </c>
      <c r="U37" s="158">
        <v>0.95</v>
      </c>
      <c r="V37" s="158">
        <f>ROUND(E37*U37,2)</f>
        <v>101.8</v>
      </c>
      <c r="W37" s="158"/>
      <c r="X37" s="158" t="s">
        <v>150</v>
      </c>
      <c r="Y37" s="158" t="s">
        <v>151</v>
      </c>
      <c r="Z37" s="148"/>
      <c r="AA37" s="148"/>
      <c r="AB37" s="148"/>
      <c r="AC37" s="148"/>
      <c r="AD37" s="148"/>
      <c r="AE37" s="148"/>
      <c r="AF37" s="148"/>
      <c r="AG37" s="148" t="s">
        <v>152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5">
      <c r="A38" s="155"/>
      <c r="B38" s="156"/>
      <c r="C38" s="247" t="s">
        <v>190</v>
      </c>
      <c r="D38" s="248"/>
      <c r="E38" s="248"/>
      <c r="F38" s="248"/>
      <c r="G38" s="24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168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5">
      <c r="A39" s="155"/>
      <c r="B39" s="156"/>
      <c r="C39" s="186" t="s">
        <v>191</v>
      </c>
      <c r="D39" s="159"/>
      <c r="E39" s="160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154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3" x14ac:dyDescent="0.25">
      <c r="A40" s="155"/>
      <c r="B40" s="156"/>
      <c r="C40" s="186" t="s">
        <v>192</v>
      </c>
      <c r="D40" s="159"/>
      <c r="E40" s="160">
        <v>15.456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154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5">
      <c r="A41" s="155"/>
      <c r="B41" s="156"/>
      <c r="C41" s="186" t="s">
        <v>193</v>
      </c>
      <c r="D41" s="159"/>
      <c r="E41" s="160">
        <v>22.05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154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25">
      <c r="A42" s="155"/>
      <c r="B42" s="156"/>
      <c r="C42" s="186" t="s">
        <v>194</v>
      </c>
      <c r="D42" s="159"/>
      <c r="E42" s="160">
        <v>11.02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154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5">
      <c r="A43" s="155"/>
      <c r="B43" s="156"/>
      <c r="C43" s="186" t="s">
        <v>195</v>
      </c>
      <c r="D43" s="159"/>
      <c r="E43" s="160">
        <v>14.092499999999999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154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5">
      <c r="A44" s="155"/>
      <c r="B44" s="156"/>
      <c r="C44" s="186" t="s">
        <v>196</v>
      </c>
      <c r="D44" s="159"/>
      <c r="E44" s="160">
        <v>7.0875000000000004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154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5">
      <c r="A45" s="155"/>
      <c r="B45" s="156"/>
      <c r="C45" s="186" t="s">
        <v>197</v>
      </c>
      <c r="D45" s="159"/>
      <c r="E45" s="160">
        <v>31.17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154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25">
      <c r="A46" s="155"/>
      <c r="B46" s="156"/>
      <c r="C46" s="186" t="s">
        <v>198</v>
      </c>
      <c r="D46" s="159"/>
      <c r="E46" s="160">
        <v>6.2770000000000001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154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0.399999999999999" outlineLevel="1" x14ac:dyDescent="0.25">
      <c r="A47" s="169">
        <v>10</v>
      </c>
      <c r="B47" s="170" t="s">
        <v>199</v>
      </c>
      <c r="C47" s="185" t="s">
        <v>200</v>
      </c>
      <c r="D47" s="171" t="s">
        <v>148</v>
      </c>
      <c r="E47" s="172">
        <v>5.0345000000000004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2">
        <v>1.2579999999999999E-2</v>
      </c>
      <c r="O47" s="172">
        <f>ROUND(E47*N47,2)</f>
        <v>0.06</v>
      </c>
      <c r="P47" s="172">
        <v>0</v>
      </c>
      <c r="Q47" s="172">
        <f>ROUND(E47*P47,2)</f>
        <v>0</v>
      </c>
      <c r="R47" s="174"/>
      <c r="S47" s="174" t="s">
        <v>149</v>
      </c>
      <c r="T47" s="175" t="s">
        <v>149</v>
      </c>
      <c r="U47" s="158">
        <v>0.95</v>
      </c>
      <c r="V47" s="158">
        <f>ROUND(E47*U47,2)</f>
        <v>4.78</v>
      </c>
      <c r="W47" s="158"/>
      <c r="X47" s="158" t="s">
        <v>150</v>
      </c>
      <c r="Y47" s="158" t="s">
        <v>151</v>
      </c>
      <c r="Z47" s="148"/>
      <c r="AA47" s="148"/>
      <c r="AB47" s="148"/>
      <c r="AC47" s="148"/>
      <c r="AD47" s="148"/>
      <c r="AE47" s="148"/>
      <c r="AF47" s="148"/>
      <c r="AG47" s="148" t="s">
        <v>152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5">
      <c r="A48" s="155"/>
      <c r="B48" s="156"/>
      <c r="C48" s="247" t="s">
        <v>190</v>
      </c>
      <c r="D48" s="248"/>
      <c r="E48" s="248"/>
      <c r="F48" s="248"/>
      <c r="G48" s="24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168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5">
      <c r="A49" s="155"/>
      <c r="B49" s="156"/>
      <c r="C49" s="186" t="s">
        <v>201</v>
      </c>
      <c r="D49" s="159"/>
      <c r="E49" s="160"/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154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3" x14ac:dyDescent="0.25">
      <c r="A50" s="155"/>
      <c r="B50" s="156"/>
      <c r="C50" s="186" t="s">
        <v>202</v>
      </c>
      <c r="D50" s="159"/>
      <c r="E50" s="160">
        <v>5.0345000000000004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154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0.399999999999999" outlineLevel="1" x14ac:dyDescent="0.25">
      <c r="A51" s="169">
        <v>11</v>
      </c>
      <c r="B51" s="170" t="s">
        <v>203</v>
      </c>
      <c r="C51" s="185" t="s">
        <v>178</v>
      </c>
      <c r="D51" s="171" t="s">
        <v>179</v>
      </c>
      <c r="E51" s="172">
        <v>20.75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2">
        <v>1.3999999999999999E-4</v>
      </c>
      <c r="O51" s="172">
        <f>ROUND(E51*N51,2)</f>
        <v>0</v>
      </c>
      <c r="P51" s="172">
        <v>0</v>
      </c>
      <c r="Q51" s="172">
        <f>ROUND(E51*P51,2)</f>
        <v>0</v>
      </c>
      <c r="R51" s="174"/>
      <c r="S51" s="174" t="s">
        <v>149</v>
      </c>
      <c r="T51" s="175" t="s">
        <v>149</v>
      </c>
      <c r="U51" s="158">
        <v>5.6000000000000001E-2</v>
      </c>
      <c r="V51" s="158">
        <f>ROUND(E51*U51,2)</f>
        <v>1.1599999999999999</v>
      </c>
      <c r="W51" s="158"/>
      <c r="X51" s="158" t="s">
        <v>150</v>
      </c>
      <c r="Y51" s="158" t="s">
        <v>151</v>
      </c>
      <c r="Z51" s="148"/>
      <c r="AA51" s="148"/>
      <c r="AB51" s="148"/>
      <c r="AC51" s="148"/>
      <c r="AD51" s="148"/>
      <c r="AE51" s="148"/>
      <c r="AF51" s="148"/>
      <c r="AG51" s="148" t="s">
        <v>152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5">
      <c r="A52" s="155"/>
      <c r="B52" s="156"/>
      <c r="C52" s="186" t="s">
        <v>204</v>
      </c>
      <c r="D52" s="159"/>
      <c r="E52" s="160"/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154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3" x14ac:dyDescent="0.25">
      <c r="A53" s="155"/>
      <c r="B53" s="156"/>
      <c r="C53" s="186" t="s">
        <v>205</v>
      </c>
      <c r="D53" s="159"/>
      <c r="E53" s="160">
        <v>20.75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154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0.399999999999999" outlineLevel="1" x14ac:dyDescent="0.25">
      <c r="A54" s="169">
        <v>12</v>
      </c>
      <c r="B54" s="170" t="s">
        <v>206</v>
      </c>
      <c r="C54" s="185" t="s">
        <v>183</v>
      </c>
      <c r="D54" s="171" t="s">
        <v>179</v>
      </c>
      <c r="E54" s="172">
        <v>102.26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2">
        <v>7.5000000000000002E-4</v>
      </c>
      <c r="O54" s="172">
        <f>ROUND(E54*N54,2)</f>
        <v>0.08</v>
      </c>
      <c r="P54" s="172">
        <v>0</v>
      </c>
      <c r="Q54" s="172">
        <f>ROUND(E54*P54,2)</f>
        <v>0</v>
      </c>
      <c r="R54" s="174"/>
      <c r="S54" s="174" t="s">
        <v>149</v>
      </c>
      <c r="T54" s="175" t="s">
        <v>149</v>
      </c>
      <c r="U54" s="158">
        <v>0.34</v>
      </c>
      <c r="V54" s="158">
        <f>ROUND(E54*U54,2)</f>
        <v>34.770000000000003</v>
      </c>
      <c r="W54" s="158"/>
      <c r="X54" s="158" t="s">
        <v>150</v>
      </c>
      <c r="Y54" s="158" t="s">
        <v>151</v>
      </c>
      <c r="Z54" s="148"/>
      <c r="AA54" s="148"/>
      <c r="AB54" s="148"/>
      <c r="AC54" s="148"/>
      <c r="AD54" s="148"/>
      <c r="AE54" s="148"/>
      <c r="AF54" s="148"/>
      <c r="AG54" s="148" t="s">
        <v>152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5">
      <c r="A55" s="155"/>
      <c r="B55" s="156"/>
      <c r="C55" s="186" t="s">
        <v>207</v>
      </c>
      <c r="D55" s="159"/>
      <c r="E55" s="160"/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154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3" x14ac:dyDescent="0.25">
      <c r="A56" s="155"/>
      <c r="B56" s="156"/>
      <c r="C56" s="186" t="s">
        <v>208</v>
      </c>
      <c r="D56" s="159"/>
      <c r="E56" s="160">
        <v>11.2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154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5">
      <c r="A57" s="155"/>
      <c r="B57" s="156"/>
      <c r="C57" s="186" t="s">
        <v>209</v>
      </c>
      <c r="D57" s="159"/>
      <c r="E57" s="160">
        <v>24.03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154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0.399999999999999" outlineLevel="3" x14ac:dyDescent="0.25">
      <c r="A58" s="155"/>
      <c r="B58" s="156"/>
      <c r="C58" s="186" t="s">
        <v>210</v>
      </c>
      <c r="D58" s="159"/>
      <c r="E58" s="160">
        <v>87.78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154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3" x14ac:dyDescent="0.25">
      <c r="A59" s="155"/>
      <c r="B59" s="156"/>
      <c r="C59" s="186" t="s">
        <v>211</v>
      </c>
      <c r="D59" s="159"/>
      <c r="E59" s="160">
        <v>-20.75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154</v>
      </c>
      <c r="AH59" s="148">
        <v>5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0.399999999999999" outlineLevel="1" x14ac:dyDescent="0.25">
      <c r="A60" s="169">
        <v>13</v>
      </c>
      <c r="B60" s="170" t="s">
        <v>212</v>
      </c>
      <c r="C60" s="185" t="s">
        <v>213</v>
      </c>
      <c r="D60" s="171" t="s">
        <v>148</v>
      </c>
      <c r="E60" s="172">
        <v>18.399000000000001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4"/>
      <c r="S60" s="174" t="s">
        <v>149</v>
      </c>
      <c r="T60" s="175" t="s">
        <v>149</v>
      </c>
      <c r="U60" s="158">
        <v>0.28000000000000003</v>
      </c>
      <c r="V60" s="158">
        <f>ROUND(E60*U60,2)</f>
        <v>5.15</v>
      </c>
      <c r="W60" s="158"/>
      <c r="X60" s="158" t="s">
        <v>150</v>
      </c>
      <c r="Y60" s="158" t="s">
        <v>151</v>
      </c>
      <c r="Z60" s="148"/>
      <c r="AA60" s="148"/>
      <c r="AB60" s="148"/>
      <c r="AC60" s="148"/>
      <c r="AD60" s="148"/>
      <c r="AE60" s="148"/>
      <c r="AF60" s="148"/>
      <c r="AG60" s="148" t="s">
        <v>152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5">
      <c r="A61" s="155"/>
      <c r="B61" s="156"/>
      <c r="C61" s="186" t="s">
        <v>196</v>
      </c>
      <c r="D61" s="159"/>
      <c r="E61" s="160">
        <v>7.0875000000000004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154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5">
      <c r="A62" s="155"/>
      <c r="B62" s="156"/>
      <c r="C62" s="186" t="s">
        <v>198</v>
      </c>
      <c r="D62" s="159"/>
      <c r="E62" s="160">
        <v>6.2770000000000001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154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5">
      <c r="A63" s="155"/>
      <c r="B63" s="156"/>
      <c r="C63" s="186" t="s">
        <v>202</v>
      </c>
      <c r="D63" s="159"/>
      <c r="E63" s="160">
        <v>5.0345000000000004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154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5">
      <c r="A64" s="162" t="s">
        <v>144</v>
      </c>
      <c r="B64" s="163" t="s">
        <v>71</v>
      </c>
      <c r="C64" s="184" t="s">
        <v>72</v>
      </c>
      <c r="D64" s="164"/>
      <c r="E64" s="165"/>
      <c r="F64" s="166"/>
      <c r="G64" s="166">
        <f>SUMIF(AG65:AG69,"&lt;&gt;NOR",G65:G69)</f>
        <v>0</v>
      </c>
      <c r="H64" s="166"/>
      <c r="I64" s="166">
        <f>SUM(I65:I69)</f>
        <v>0</v>
      </c>
      <c r="J64" s="166"/>
      <c r="K64" s="166">
        <f>SUM(K65:K69)</f>
        <v>0</v>
      </c>
      <c r="L64" s="166"/>
      <c r="M64" s="166">
        <f>SUM(M65:M69)</f>
        <v>0</v>
      </c>
      <c r="N64" s="165"/>
      <c r="O64" s="165">
        <f>SUM(O65:O69)</f>
        <v>0.38</v>
      </c>
      <c r="P64" s="165"/>
      <c r="Q64" s="165">
        <f>SUM(Q65:Q69)</f>
        <v>0</v>
      </c>
      <c r="R64" s="166"/>
      <c r="S64" s="166"/>
      <c r="T64" s="167"/>
      <c r="U64" s="161"/>
      <c r="V64" s="161">
        <f>SUM(V65:V69)</f>
        <v>4.4800000000000004</v>
      </c>
      <c r="W64" s="161"/>
      <c r="X64" s="161"/>
      <c r="Y64" s="161"/>
      <c r="AG64" t="s">
        <v>145</v>
      </c>
    </row>
    <row r="65" spans="1:60" outlineLevel="1" x14ac:dyDescent="0.25">
      <c r="A65" s="169">
        <v>14</v>
      </c>
      <c r="B65" s="170" t="s">
        <v>214</v>
      </c>
      <c r="C65" s="185" t="s">
        <v>215</v>
      </c>
      <c r="D65" s="171" t="s">
        <v>148</v>
      </c>
      <c r="E65" s="172">
        <v>7.98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2">
        <v>6.0499999999999998E-3</v>
      </c>
      <c r="O65" s="172">
        <f>ROUND(E65*N65,2)</f>
        <v>0.05</v>
      </c>
      <c r="P65" s="172">
        <v>0</v>
      </c>
      <c r="Q65" s="172">
        <f>ROUND(E65*P65,2)</f>
        <v>0</v>
      </c>
      <c r="R65" s="174"/>
      <c r="S65" s="174" t="s">
        <v>149</v>
      </c>
      <c r="T65" s="175" t="s">
        <v>149</v>
      </c>
      <c r="U65" s="158">
        <v>8.1000000000000003E-2</v>
      </c>
      <c r="V65" s="158">
        <f>ROUND(E65*U65,2)</f>
        <v>0.65</v>
      </c>
      <c r="W65" s="158"/>
      <c r="X65" s="158" t="s">
        <v>150</v>
      </c>
      <c r="Y65" s="158" t="s">
        <v>151</v>
      </c>
      <c r="Z65" s="148"/>
      <c r="AA65" s="148"/>
      <c r="AB65" s="148"/>
      <c r="AC65" s="148"/>
      <c r="AD65" s="148"/>
      <c r="AE65" s="148"/>
      <c r="AF65" s="148"/>
      <c r="AG65" s="148" t="s">
        <v>152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0.399999999999999" outlineLevel="2" x14ac:dyDescent="0.25">
      <c r="A66" s="155"/>
      <c r="B66" s="156"/>
      <c r="C66" s="186" t="s">
        <v>216</v>
      </c>
      <c r="D66" s="159"/>
      <c r="E66" s="160"/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154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25">
      <c r="A67" s="155"/>
      <c r="B67" s="156"/>
      <c r="C67" s="186" t="s">
        <v>217</v>
      </c>
      <c r="D67" s="159"/>
      <c r="E67" s="160">
        <v>7.98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154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0.399999999999999" outlineLevel="1" x14ac:dyDescent="0.25">
      <c r="A68" s="169">
        <v>15</v>
      </c>
      <c r="B68" s="170" t="s">
        <v>218</v>
      </c>
      <c r="C68" s="185" t="s">
        <v>219</v>
      </c>
      <c r="D68" s="171" t="s">
        <v>148</v>
      </c>
      <c r="E68" s="172">
        <v>7.98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72">
        <v>4.1000000000000002E-2</v>
      </c>
      <c r="O68" s="172">
        <f>ROUND(E68*N68,2)</f>
        <v>0.33</v>
      </c>
      <c r="P68" s="172">
        <v>0</v>
      </c>
      <c r="Q68" s="172">
        <f>ROUND(E68*P68,2)</f>
        <v>0</v>
      </c>
      <c r="R68" s="174"/>
      <c r="S68" s="174" t="s">
        <v>149</v>
      </c>
      <c r="T68" s="175" t="s">
        <v>149</v>
      </c>
      <c r="U68" s="158">
        <v>0.48</v>
      </c>
      <c r="V68" s="158">
        <f>ROUND(E68*U68,2)</f>
        <v>3.83</v>
      </c>
      <c r="W68" s="158"/>
      <c r="X68" s="158" t="s">
        <v>150</v>
      </c>
      <c r="Y68" s="158" t="s">
        <v>151</v>
      </c>
      <c r="Z68" s="148"/>
      <c r="AA68" s="148"/>
      <c r="AB68" s="148"/>
      <c r="AC68" s="148"/>
      <c r="AD68" s="148"/>
      <c r="AE68" s="148"/>
      <c r="AF68" s="148"/>
      <c r="AG68" s="148" t="s">
        <v>152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5">
      <c r="A69" s="155"/>
      <c r="B69" s="156"/>
      <c r="C69" s="186" t="s">
        <v>220</v>
      </c>
      <c r="D69" s="159"/>
      <c r="E69" s="160">
        <v>7.98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154</v>
      </c>
      <c r="AH69" s="148">
        <v>5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5">
      <c r="A70" s="162" t="s">
        <v>144</v>
      </c>
      <c r="B70" s="163" t="s">
        <v>73</v>
      </c>
      <c r="C70" s="184" t="s">
        <v>74</v>
      </c>
      <c r="D70" s="164"/>
      <c r="E70" s="165"/>
      <c r="F70" s="166"/>
      <c r="G70" s="166">
        <f>SUMIF(AG71:AG102,"&lt;&gt;NOR",G71:G102)</f>
        <v>0</v>
      </c>
      <c r="H70" s="166"/>
      <c r="I70" s="166">
        <f>SUM(I71:I102)</f>
        <v>0</v>
      </c>
      <c r="J70" s="166"/>
      <c r="K70" s="166">
        <f>SUM(K71:K102)</f>
        <v>0</v>
      </c>
      <c r="L70" s="166"/>
      <c r="M70" s="166">
        <f>SUM(M71:M102)</f>
        <v>0</v>
      </c>
      <c r="N70" s="165"/>
      <c r="O70" s="165">
        <f>SUM(O71:O102)</f>
        <v>8.1300000000000008</v>
      </c>
      <c r="P70" s="165"/>
      <c r="Q70" s="165">
        <f>SUM(Q71:Q102)</f>
        <v>0</v>
      </c>
      <c r="R70" s="166"/>
      <c r="S70" s="166"/>
      <c r="T70" s="167"/>
      <c r="U70" s="161"/>
      <c r="V70" s="161">
        <f>SUM(V71:V102)</f>
        <v>313.65000000000003</v>
      </c>
      <c r="W70" s="161"/>
      <c r="X70" s="161"/>
      <c r="Y70" s="161"/>
      <c r="AG70" t="s">
        <v>145</v>
      </c>
    </row>
    <row r="71" spans="1:60" outlineLevel="1" x14ac:dyDescent="0.25">
      <c r="A71" s="169">
        <v>16</v>
      </c>
      <c r="B71" s="170" t="s">
        <v>221</v>
      </c>
      <c r="C71" s="185" t="s">
        <v>222</v>
      </c>
      <c r="D71" s="171" t="s">
        <v>148</v>
      </c>
      <c r="E71" s="172">
        <v>216.001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2">
        <v>1.5810000000000001E-2</v>
      </c>
      <c r="O71" s="172">
        <f>ROUND(E71*N71,2)</f>
        <v>3.41</v>
      </c>
      <c r="P71" s="172">
        <v>0</v>
      </c>
      <c r="Q71" s="172">
        <f>ROUND(E71*P71,2)</f>
        <v>0</v>
      </c>
      <c r="R71" s="174"/>
      <c r="S71" s="174" t="s">
        <v>149</v>
      </c>
      <c r="T71" s="175" t="s">
        <v>149</v>
      </c>
      <c r="U71" s="158">
        <v>0.24845</v>
      </c>
      <c r="V71" s="158">
        <f>ROUND(E71*U71,2)</f>
        <v>53.67</v>
      </c>
      <c r="W71" s="158"/>
      <c r="X71" s="158" t="s">
        <v>150</v>
      </c>
      <c r="Y71" s="158" t="s">
        <v>151</v>
      </c>
      <c r="Z71" s="148"/>
      <c r="AA71" s="148"/>
      <c r="AB71" s="148"/>
      <c r="AC71" s="148"/>
      <c r="AD71" s="148"/>
      <c r="AE71" s="148"/>
      <c r="AF71" s="148"/>
      <c r="AG71" s="148" t="s">
        <v>152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5">
      <c r="A72" s="155"/>
      <c r="B72" s="156"/>
      <c r="C72" s="247" t="s">
        <v>223</v>
      </c>
      <c r="D72" s="248"/>
      <c r="E72" s="248"/>
      <c r="F72" s="248"/>
      <c r="G72" s="24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168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5">
      <c r="A73" s="155"/>
      <c r="B73" s="156"/>
      <c r="C73" s="186" t="s">
        <v>224</v>
      </c>
      <c r="D73" s="159"/>
      <c r="E73" s="160"/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154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5">
      <c r="A74" s="155"/>
      <c r="B74" s="156"/>
      <c r="C74" s="186" t="s">
        <v>225</v>
      </c>
      <c r="D74" s="159"/>
      <c r="E74" s="160">
        <v>223.98099999999999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154</v>
      </c>
      <c r="AH74" s="148">
        <v>5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3" x14ac:dyDescent="0.25">
      <c r="A75" s="155"/>
      <c r="B75" s="156"/>
      <c r="C75" s="186" t="s">
        <v>226</v>
      </c>
      <c r="D75" s="159"/>
      <c r="E75" s="160"/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154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5">
      <c r="A76" s="155"/>
      <c r="B76" s="156"/>
      <c r="C76" s="186" t="s">
        <v>227</v>
      </c>
      <c r="D76" s="159"/>
      <c r="E76" s="160">
        <v>-7.98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154</v>
      </c>
      <c r="AH76" s="148">
        <v>5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0.399999999999999" outlineLevel="1" x14ac:dyDescent="0.25">
      <c r="A77" s="169">
        <v>17</v>
      </c>
      <c r="B77" s="170" t="s">
        <v>228</v>
      </c>
      <c r="C77" s="185" t="s">
        <v>229</v>
      </c>
      <c r="D77" s="171" t="s">
        <v>148</v>
      </c>
      <c r="E77" s="172">
        <v>223.98099999999999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72">
        <v>1.2999999999999999E-4</v>
      </c>
      <c r="O77" s="172">
        <f>ROUND(E77*N77,2)</f>
        <v>0.03</v>
      </c>
      <c r="P77" s="172">
        <v>0</v>
      </c>
      <c r="Q77" s="172">
        <f>ROUND(E77*P77,2)</f>
        <v>0</v>
      </c>
      <c r="R77" s="174"/>
      <c r="S77" s="174" t="s">
        <v>149</v>
      </c>
      <c r="T77" s="175" t="s">
        <v>149</v>
      </c>
      <c r="U77" s="158">
        <v>0.12</v>
      </c>
      <c r="V77" s="158">
        <f>ROUND(E77*U77,2)</f>
        <v>26.88</v>
      </c>
      <c r="W77" s="158"/>
      <c r="X77" s="158" t="s">
        <v>150</v>
      </c>
      <c r="Y77" s="158" t="s">
        <v>151</v>
      </c>
      <c r="Z77" s="148"/>
      <c r="AA77" s="148"/>
      <c r="AB77" s="148"/>
      <c r="AC77" s="148"/>
      <c r="AD77" s="148"/>
      <c r="AE77" s="148"/>
      <c r="AF77" s="148"/>
      <c r="AG77" s="148" t="s">
        <v>152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5">
      <c r="A78" s="155"/>
      <c r="B78" s="156"/>
      <c r="C78" s="186" t="s">
        <v>225</v>
      </c>
      <c r="D78" s="159"/>
      <c r="E78" s="160">
        <v>223.98099999999999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154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0.399999999999999" outlineLevel="1" x14ac:dyDescent="0.25">
      <c r="A79" s="169">
        <v>18</v>
      </c>
      <c r="B79" s="170" t="s">
        <v>230</v>
      </c>
      <c r="C79" s="185" t="s">
        <v>231</v>
      </c>
      <c r="D79" s="171" t="s">
        <v>148</v>
      </c>
      <c r="E79" s="172">
        <v>223.98099999999999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2">
        <v>3.6099999999999999E-3</v>
      </c>
      <c r="O79" s="172">
        <f>ROUND(E79*N79,2)</f>
        <v>0.81</v>
      </c>
      <c r="P79" s="172">
        <v>0</v>
      </c>
      <c r="Q79" s="172">
        <f>ROUND(E79*P79,2)</f>
        <v>0</v>
      </c>
      <c r="R79" s="174"/>
      <c r="S79" s="174" t="s">
        <v>149</v>
      </c>
      <c r="T79" s="175" t="s">
        <v>149</v>
      </c>
      <c r="U79" s="158">
        <v>0.36199999999999999</v>
      </c>
      <c r="V79" s="158">
        <f>ROUND(E79*U79,2)</f>
        <v>81.08</v>
      </c>
      <c r="W79" s="158"/>
      <c r="X79" s="158" t="s">
        <v>150</v>
      </c>
      <c r="Y79" s="158" t="s">
        <v>151</v>
      </c>
      <c r="Z79" s="148"/>
      <c r="AA79" s="148"/>
      <c r="AB79" s="148"/>
      <c r="AC79" s="148"/>
      <c r="AD79" s="148"/>
      <c r="AE79" s="148"/>
      <c r="AF79" s="148"/>
      <c r="AG79" s="148" t="s">
        <v>152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5">
      <c r="A80" s="155"/>
      <c r="B80" s="156"/>
      <c r="C80" s="186" t="s">
        <v>232</v>
      </c>
      <c r="D80" s="159"/>
      <c r="E80" s="160"/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154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0.399999999999999" outlineLevel="3" x14ac:dyDescent="0.25">
      <c r="A81" s="155"/>
      <c r="B81" s="156"/>
      <c r="C81" s="186" t="s">
        <v>233</v>
      </c>
      <c r="D81" s="159"/>
      <c r="E81" s="160">
        <v>269.00099999999998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154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5">
      <c r="A82" s="155"/>
      <c r="B82" s="156"/>
      <c r="C82" s="186" t="s">
        <v>234</v>
      </c>
      <c r="D82" s="159"/>
      <c r="E82" s="160">
        <v>-22.8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154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5">
      <c r="A83" s="155"/>
      <c r="B83" s="156"/>
      <c r="C83" s="186" t="s">
        <v>235</v>
      </c>
      <c r="D83" s="159"/>
      <c r="E83" s="160">
        <v>-22.22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154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0.399999999999999" outlineLevel="1" x14ac:dyDescent="0.25">
      <c r="A84" s="169">
        <v>19</v>
      </c>
      <c r="B84" s="170" t="s">
        <v>236</v>
      </c>
      <c r="C84" s="185" t="s">
        <v>237</v>
      </c>
      <c r="D84" s="171" t="s">
        <v>148</v>
      </c>
      <c r="E84" s="172">
        <v>214.26900000000001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2">
        <v>6.8999999999999999E-3</v>
      </c>
      <c r="O84" s="172">
        <f>ROUND(E84*N84,2)</f>
        <v>1.48</v>
      </c>
      <c r="P84" s="172">
        <v>0</v>
      </c>
      <c r="Q84" s="172">
        <f>ROUND(E84*P84,2)</f>
        <v>0</v>
      </c>
      <c r="R84" s="174"/>
      <c r="S84" s="174" t="s">
        <v>149</v>
      </c>
      <c r="T84" s="175" t="s">
        <v>149</v>
      </c>
      <c r="U84" s="158">
        <v>0.432</v>
      </c>
      <c r="V84" s="158">
        <f>ROUND(E84*U84,2)</f>
        <v>92.56</v>
      </c>
      <c r="W84" s="158"/>
      <c r="X84" s="158" t="s">
        <v>150</v>
      </c>
      <c r="Y84" s="158" t="s">
        <v>151</v>
      </c>
      <c r="Z84" s="148"/>
      <c r="AA84" s="148"/>
      <c r="AB84" s="148"/>
      <c r="AC84" s="148"/>
      <c r="AD84" s="148"/>
      <c r="AE84" s="148"/>
      <c r="AF84" s="148"/>
      <c r="AG84" s="148" t="s">
        <v>152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5">
      <c r="A85" s="155"/>
      <c r="B85" s="156"/>
      <c r="C85" s="186" t="s">
        <v>224</v>
      </c>
      <c r="D85" s="159"/>
      <c r="E85" s="160"/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154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5">
      <c r="A86" s="155"/>
      <c r="B86" s="156"/>
      <c r="C86" s="186" t="s">
        <v>225</v>
      </c>
      <c r="D86" s="159"/>
      <c r="E86" s="160">
        <v>223.98099999999999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154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3" x14ac:dyDescent="0.25">
      <c r="A87" s="155"/>
      <c r="B87" s="156"/>
      <c r="C87" s="186" t="s">
        <v>238</v>
      </c>
      <c r="D87" s="159"/>
      <c r="E87" s="160"/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154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25">
      <c r="A88" s="155"/>
      <c r="B88" s="156"/>
      <c r="C88" s="186" t="s">
        <v>239</v>
      </c>
      <c r="D88" s="159"/>
      <c r="E88" s="160">
        <v>-9.7119999999999997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154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0.399999999999999" outlineLevel="1" x14ac:dyDescent="0.25">
      <c r="A89" s="169">
        <v>20</v>
      </c>
      <c r="B89" s="170" t="s">
        <v>240</v>
      </c>
      <c r="C89" s="185" t="s">
        <v>241</v>
      </c>
      <c r="D89" s="171" t="s">
        <v>148</v>
      </c>
      <c r="E89" s="172">
        <v>24.3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2">
        <v>3.5659999999999997E-2</v>
      </c>
      <c r="O89" s="172">
        <f>ROUND(E89*N89,2)</f>
        <v>0.87</v>
      </c>
      <c r="P89" s="172">
        <v>0</v>
      </c>
      <c r="Q89" s="172">
        <f>ROUND(E89*P89,2)</f>
        <v>0</v>
      </c>
      <c r="R89" s="174"/>
      <c r="S89" s="174" t="s">
        <v>149</v>
      </c>
      <c r="T89" s="175" t="s">
        <v>149</v>
      </c>
      <c r="U89" s="158">
        <v>1.1841699999999999</v>
      </c>
      <c r="V89" s="158">
        <f>ROUND(E89*U89,2)</f>
        <v>28.78</v>
      </c>
      <c r="W89" s="158"/>
      <c r="X89" s="158" t="s">
        <v>150</v>
      </c>
      <c r="Y89" s="158" t="s">
        <v>151</v>
      </c>
      <c r="Z89" s="148"/>
      <c r="AA89" s="148"/>
      <c r="AB89" s="148"/>
      <c r="AC89" s="148"/>
      <c r="AD89" s="148"/>
      <c r="AE89" s="148"/>
      <c r="AF89" s="148"/>
      <c r="AG89" s="148" t="s">
        <v>152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5">
      <c r="A90" s="155"/>
      <c r="B90" s="156"/>
      <c r="C90" s="186" t="s">
        <v>242</v>
      </c>
      <c r="D90" s="159"/>
      <c r="E90" s="160"/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154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3" x14ac:dyDescent="0.25">
      <c r="A91" s="155"/>
      <c r="B91" s="156"/>
      <c r="C91" s="186" t="s">
        <v>243</v>
      </c>
      <c r="D91" s="159"/>
      <c r="E91" s="160">
        <v>24.3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154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0.399999999999999" outlineLevel="1" x14ac:dyDescent="0.25">
      <c r="A92" s="169">
        <v>21</v>
      </c>
      <c r="B92" s="170" t="s">
        <v>244</v>
      </c>
      <c r="C92" s="185" t="s">
        <v>245</v>
      </c>
      <c r="D92" s="171" t="s">
        <v>179</v>
      </c>
      <c r="E92" s="172">
        <v>100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2">
        <v>4.0800000000000003E-3</v>
      </c>
      <c r="O92" s="172">
        <f>ROUND(E92*N92,2)</f>
        <v>0.41</v>
      </c>
      <c r="P92" s="172">
        <v>0</v>
      </c>
      <c r="Q92" s="172">
        <f>ROUND(E92*P92,2)</f>
        <v>0</v>
      </c>
      <c r="R92" s="174"/>
      <c r="S92" s="174" t="s">
        <v>149</v>
      </c>
      <c r="T92" s="175" t="s">
        <v>149</v>
      </c>
      <c r="U92" s="158">
        <v>0.152</v>
      </c>
      <c r="V92" s="158">
        <f>ROUND(E92*U92,2)</f>
        <v>15.2</v>
      </c>
      <c r="W92" s="158"/>
      <c r="X92" s="158" t="s">
        <v>150</v>
      </c>
      <c r="Y92" s="158" t="s">
        <v>151</v>
      </c>
      <c r="Z92" s="148"/>
      <c r="AA92" s="148"/>
      <c r="AB92" s="148"/>
      <c r="AC92" s="148"/>
      <c r="AD92" s="148"/>
      <c r="AE92" s="148"/>
      <c r="AF92" s="148"/>
      <c r="AG92" s="148" t="s">
        <v>152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0.399999999999999" outlineLevel="2" x14ac:dyDescent="0.25">
      <c r="A93" s="155"/>
      <c r="B93" s="156"/>
      <c r="C93" s="186" t="s">
        <v>246</v>
      </c>
      <c r="D93" s="159"/>
      <c r="E93" s="160"/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154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3" x14ac:dyDescent="0.25">
      <c r="A94" s="155"/>
      <c r="B94" s="156"/>
      <c r="C94" s="186" t="s">
        <v>247</v>
      </c>
      <c r="D94" s="159"/>
      <c r="E94" s="160">
        <v>100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154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0.399999999999999" outlineLevel="1" x14ac:dyDescent="0.25">
      <c r="A95" s="169">
        <v>22</v>
      </c>
      <c r="B95" s="170" t="s">
        <v>248</v>
      </c>
      <c r="C95" s="185" t="s">
        <v>249</v>
      </c>
      <c r="D95" s="171" t="s">
        <v>179</v>
      </c>
      <c r="E95" s="172">
        <v>20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2">
        <v>3.6749999999999998E-2</v>
      </c>
      <c r="O95" s="172">
        <f>ROUND(E95*N95,2)</f>
        <v>0.74</v>
      </c>
      <c r="P95" s="172">
        <v>0</v>
      </c>
      <c r="Q95" s="172">
        <f>ROUND(E95*P95,2)</f>
        <v>0</v>
      </c>
      <c r="R95" s="174"/>
      <c r="S95" s="174" t="s">
        <v>149</v>
      </c>
      <c r="T95" s="175" t="s">
        <v>149</v>
      </c>
      <c r="U95" s="158">
        <v>0.29299999999999998</v>
      </c>
      <c r="V95" s="158">
        <f>ROUND(E95*U95,2)</f>
        <v>5.86</v>
      </c>
      <c r="W95" s="158"/>
      <c r="X95" s="158" t="s">
        <v>150</v>
      </c>
      <c r="Y95" s="158" t="s">
        <v>151</v>
      </c>
      <c r="Z95" s="148"/>
      <c r="AA95" s="148"/>
      <c r="AB95" s="148"/>
      <c r="AC95" s="148"/>
      <c r="AD95" s="148"/>
      <c r="AE95" s="148"/>
      <c r="AF95" s="148"/>
      <c r="AG95" s="148" t="s">
        <v>152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0.399999999999999" outlineLevel="2" x14ac:dyDescent="0.25">
      <c r="A96" s="155"/>
      <c r="B96" s="156"/>
      <c r="C96" s="186" t="s">
        <v>250</v>
      </c>
      <c r="D96" s="159"/>
      <c r="E96" s="160"/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154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3" x14ac:dyDescent="0.25">
      <c r="A97" s="155"/>
      <c r="B97" s="156"/>
      <c r="C97" s="186" t="s">
        <v>251</v>
      </c>
      <c r="D97" s="159"/>
      <c r="E97" s="160">
        <v>20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154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69">
        <v>23</v>
      </c>
      <c r="B98" s="170" t="s">
        <v>252</v>
      </c>
      <c r="C98" s="185" t="s">
        <v>253</v>
      </c>
      <c r="D98" s="171" t="s">
        <v>179</v>
      </c>
      <c r="E98" s="172">
        <v>15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2">
        <v>2.5239999999999999E-2</v>
      </c>
      <c r="O98" s="172">
        <f>ROUND(E98*N98,2)</f>
        <v>0.38</v>
      </c>
      <c r="P98" s="172">
        <v>0</v>
      </c>
      <c r="Q98" s="172">
        <f>ROUND(E98*P98,2)</f>
        <v>0</v>
      </c>
      <c r="R98" s="174"/>
      <c r="S98" s="174" t="s">
        <v>149</v>
      </c>
      <c r="T98" s="175" t="s">
        <v>254</v>
      </c>
      <c r="U98" s="158">
        <v>0.64154999999999995</v>
      </c>
      <c r="V98" s="158">
        <f>ROUND(E98*U98,2)</f>
        <v>9.6199999999999992</v>
      </c>
      <c r="W98" s="158"/>
      <c r="X98" s="158" t="s">
        <v>255</v>
      </c>
      <c r="Y98" s="158" t="s">
        <v>151</v>
      </c>
      <c r="Z98" s="148"/>
      <c r="AA98" s="148"/>
      <c r="AB98" s="148"/>
      <c r="AC98" s="148"/>
      <c r="AD98" s="148"/>
      <c r="AE98" s="148"/>
      <c r="AF98" s="148"/>
      <c r="AG98" s="148" t="s">
        <v>256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5">
      <c r="A99" s="155"/>
      <c r="B99" s="156"/>
      <c r="C99" s="247" t="s">
        <v>257</v>
      </c>
      <c r="D99" s="248"/>
      <c r="E99" s="248"/>
      <c r="F99" s="248"/>
      <c r="G99" s="24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168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5">
      <c r="A100" s="155"/>
      <c r="B100" s="156"/>
      <c r="C100" s="249" t="s">
        <v>258</v>
      </c>
      <c r="D100" s="250"/>
      <c r="E100" s="250"/>
      <c r="F100" s="250"/>
      <c r="G100" s="250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168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5">
      <c r="A101" s="155"/>
      <c r="B101" s="156"/>
      <c r="C101" s="249" t="s">
        <v>259</v>
      </c>
      <c r="D101" s="250"/>
      <c r="E101" s="250"/>
      <c r="F101" s="250"/>
      <c r="G101" s="250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168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5">
      <c r="A102" s="155"/>
      <c r="B102" s="156"/>
      <c r="C102" s="186" t="s">
        <v>260</v>
      </c>
      <c r="D102" s="159"/>
      <c r="E102" s="160">
        <v>15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154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5">
      <c r="A103" s="162" t="s">
        <v>144</v>
      </c>
      <c r="B103" s="163" t="s">
        <v>75</v>
      </c>
      <c r="C103" s="184" t="s">
        <v>76</v>
      </c>
      <c r="D103" s="164"/>
      <c r="E103" s="165"/>
      <c r="F103" s="166"/>
      <c r="G103" s="166">
        <f>SUMIF(AG104:AG111,"&lt;&gt;NOR",G104:G111)</f>
        <v>0</v>
      </c>
      <c r="H103" s="166"/>
      <c r="I103" s="166">
        <f>SUM(I104:I111)</f>
        <v>0</v>
      </c>
      <c r="J103" s="166"/>
      <c r="K103" s="166">
        <f>SUM(K104:K111)</f>
        <v>0</v>
      </c>
      <c r="L103" s="166"/>
      <c r="M103" s="166">
        <f>SUM(M104:M111)</f>
        <v>0</v>
      </c>
      <c r="N103" s="165"/>
      <c r="O103" s="165">
        <f>SUM(O104:O111)</f>
        <v>4.1399999999999997</v>
      </c>
      <c r="P103" s="165"/>
      <c r="Q103" s="165">
        <f>SUM(Q104:Q111)</f>
        <v>0</v>
      </c>
      <c r="R103" s="166"/>
      <c r="S103" s="166"/>
      <c r="T103" s="167"/>
      <c r="U103" s="161"/>
      <c r="V103" s="161">
        <f>SUM(V104:V111)</f>
        <v>104.13</v>
      </c>
      <c r="W103" s="161"/>
      <c r="X103" s="161"/>
      <c r="Y103" s="161"/>
      <c r="AG103" t="s">
        <v>145</v>
      </c>
    </row>
    <row r="104" spans="1:60" outlineLevel="1" x14ac:dyDescent="0.25">
      <c r="A104" s="169">
        <v>24</v>
      </c>
      <c r="B104" s="170" t="s">
        <v>261</v>
      </c>
      <c r="C104" s="185" t="s">
        <v>262</v>
      </c>
      <c r="D104" s="171" t="s">
        <v>148</v>
      </c>
      <c r="E104" s="172">
        <v>225.39949999999999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2">
        <v>1.7850000000000001E-2</v>
      </c>
      <c r="O104" s="172">
        <f>ROUND(E104*N104,2)</f>
        <v>4.0199999999999996</v>
      </c>
      <c r="P104" s="172">
        <v>0</v>
      </c>
      <c r="Q104" s="172">
        <f>ROUND(E104*P104,2)</f>
        <v>0</v>
      </c>
      <c r="R104" s="174"/>
      <c r="S104" s="174" t="s">
        <v>149</v>
      </c>
      <c r="T104" s="175" t="s">
        <v>149</v>
      </c>
      <c r="U104" s="158">
        <v>0.28199999999999997</v>
      </c>
      <c r="V104" s="158">
        <f>ROUND(E104*U104,2)</f>
        <v>63.56</v>
      </c>
      <c r="W104" s="158"/>
      <c r="X104" s="158" t="s">
        <v>150</v>
      </c>
      <c r="Y104" s="158" t="s">
        <v>151</v>
      </c>
      <c r="Z104" s="148"/>
      <c r="AA104" s="148"/>
      <c r="AB104" s="148"/>
      <c r="AC104" s="148"/>
      <c r="AD104" s="148"/>
      <c r="AE104" s="148"/>
      <c r="AF104" s="148"/>
      <c r="AG104" s="148" t="s">
        <v>152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5">
      <c r="A105" s="155"/>
      <c r="B105" s="156"/>
      <c r="C105" s="186" t="s">
        <v>263</v>
      </c>
      <c r="D105" s="159"/>
      <c r="E105" s="160"/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154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5">
      <c r="A106" s="155"/>
      <c r="B106" s="156"/>
      <c r="C106" s="186" t="s">
        <v>264</v>
      </c>
      <c r="D106" s="159"/>
      <c r="E106" s="160">
        <v>220.36500000000001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154</v>
      </c>
      <c r="AH106" s="148">
        <v>5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3" x14ac:dyDescent="0.25">
      <c r="A107" s="155"/>
      <c r="B107" s="156"/>
      <c r="C107" s="186" t="s">
        <v>265</v>
      </c>
      <c r="D107" s="159"/>
      <c r="E107" s="160"/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154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5">
      <c r="A108" s="155"/>
      <c r="B108" s="156"/>
      <c r="C108" s="186" t="s">
        <v>266</v>
      </c>
      <c r="D108" s="159"/>
      <c r="E108" s="160">
        <v>5.0345000000000004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154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69">
        <v>25</v>
      </c>
      <c r="B109" s="170" t="s">
        <v>267</v>
      </c>
      <c r="C109" s="185" t="s">
        <v>268</v>
      </c>
      <c r="D109" s="171" t="s">
        <v>148</v>
      </c>
      <c r="E109" s="172">
        <v>450.79899999999998</v>
      </c>
      <c r="F109" s="173"/>
      <c r="G109" s="174">
        <f>ROUND(E109*F109,2)</f>
        <v>0</v>
      </c>
      <c r="H109" s="173"/>
      <c r="I109" s="174">
        <f>ROUND(E109*H109,2)</f>
        <v>0</v>
      </c>
      <c r="J109" s="173"/>
      <c r="K109" s="174">
        <f>ROUND(E109*J109,2)</f>
        <v>0</v>
      </c>
      <c r="L109" s="174">
        <v>21</v>
      </c>
      <c r="M109" s="174">
        <f>G109*(1+L109/100)</f>
        <v>0</v>
      </c>
      <c r="N109" s="172">
        <v>2.5999999999999998E-4</v>
      </c>
      <c r="O109" s="172">
        <f>ROUND(E109*N109,2)</f>
        <v>0.12</v>
      </c>
      <c r="P109" s="172">
        <v>0</v>
      </c>
      <c r="Q109" s="172">
        <f>ROUND(E109*P109,2)</f>
        <v>0</v>
      </c>
      <c r="R109" s="174"/>
      <c r="S109" s="174" t="s">
        <v>149</v>
      </c>
      <c r="T109" s="175" t="s">
        <v>149</v>
      </c>
      <c r="U109" s="158">
        <v>0.09</v>
      </c>
      <c r="V109" s="158">
        <f>ROUND(E109*U109,2)</f>
        <v>40.57</v>
      </c>
      <c r="W109" s="158"/>
      <c r="X109" s="158" t="s">
        <v>150</v>
      </c>
      <c r="Y109" s="158" t="s">
        <v>151</v>
      </c>
      <c r="Z109" s="148"/>
      <c r="AA109" s="148"/>
      <c r="AB109" s="148"/>
      <c r="AC109" s="148"/>
      <c r="AD109" s="148"/>
      <c r="AE109" s="148"/>
      <c r="AF109" s="148"/>
      <c r="AG109" s="148" t="s">
        <v>152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5">
      <c r="A110" s="155"/>
      <c r="B110" s="156"/>
      <c r="C110" s="186" t="s">
        <v>269</v>
      </c>
      <c r="D110" s="159"/>
      <c r="E110" s="160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154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5">
      <c r="A111" s="155"/>
      <c r="B111" s="156"/>
      <c r="C111" s="186" t="s">
        <v>270</v>
      </c>
      <c r="D111" s="159"/>
      <c r="E111" s="160">
        <v>450.79899999999998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154</v>
      </c>
      <c r="AH111" s="148">
        <v>5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x14ac:dyDescent="0.25">
      <c r="A112" s="162" t="s">
        <v>144</v>
      </c>
      <c r="B112" s="163" t="s">
        <v>77</v>
      </c>
      <c r="C112" s="184" t="s">
        <v>78</v>
      </c>
      <c r="D112" s="164"/>
      <c r="E112" s="165"/>
      <c r="F112" s="166"/>
      <c r="G112" s="166">
        <f>SUMIF(AG113:AG137,"&lt;&gt;NOR",G113:G137)</f>
        <v>0</v>
      </c>
      <c r="H112" s="166"/>
      <c r="I112" s="166">
        <f>SUM(I113:I137)</f>
        <v>0</v>
      </c>
      <c r="J112" s="166"/>
      <c r="K112" s="166">
        <f>SUM(K113:K137)</f>
        <v>0</v>
      </c>
      <c r="L112" s="166"/>
      <c r="M112" s="166">
        <f>SUM(M113:M137)</f>
        <v>0</v>
      </c>
      <c r="N112" s="165"/>
      <c r="O112" s="165">
        <f>SUM(O113:O137)</f>
        <v>3.51</v>
      </c>
      <c r="P112" s="165"/>
      <c r="Q112" s="165">
        <f>SUM(Q113:Q137)</f>
        <v>2.96</v>
      </c>
      <c r="R112" s="166"/>
      <c r="S112" s="166"/>
      <c r="T112" s="167"/>
      <c r="U112" s="161"/>
      <c r="V112" s="161">
        <f>SUM(V113:V137)</f>
        <v>94.89</v>
      </c>
      <c r="W112" s="161"/>
      <c r="X112" s="161"/>
      <c r="Y112" s="161"/>
      <c r="AG112" t="s">
        <v>145</v>
      </c>
    </row>
    <row r="113" spans="1:60" ht="20.399999999999999" outlineLevel="1" x14ac:dyDescent="0.25">
      <c r="A113" s="169">
        <v>26</v>
      </c>
      <c r="B113" s="170" t="s">
        <v>271</v>
      </c>
      <c r="C113" s="185" t="s">
        <v>272</v>
      </c>
      <c r="D113" s="171" t="s">
        <v>165</v>
      </c>
      <c r="E113" s="172">
        <v>2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2">
        <v>0.37090000000000001</v>
      </c>
      <c r="O113" s="172">
        <f>ROUND(E113*N113,2)</f>
        <v>0.74</v>
      </c>
      <c r="P113" s="172">
        <v>0.49320000000000003</v>
      </c>
      <c r="Q113" s="172">
        <f>ROUND(E113*P113,2)</f>
        <v>0.99</v>
      </c>
      <c r="R113" s="174"/>
      <c r="S113" s="174" t="s">
        <v>149</v>
      </c>
      <c r="T113" s="175" t="s">
        <v>254</v>
      </c>
      <c r="U113" s="158">
        <v>10.32883</v>
      </c>
      <c r="V113" s="158">
        <f>ROUND(E113*U113,2)</f>
        <v>20.66</v>
      </c>
      <c r="W113" s="158"/>
      <c r="X113" s="158" t="s">
        <v>255</v>
      </c>
      <c r="Y113" s="158" t="s">
        <v>151</v>
      </c>
      <c r="Z113" s="148"/>
      <c r="AA113" s="148"/>
      <c r="AB113" s="148"/>
      <c r="AC113" s="148"/>
      <c r="AD113" s="148"/>
      <c r="AE113" s="148"/>
      <c r="AF113" s="148"/>
      <c r="AG113" s="148" t="s">
        <v>256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5">
      <c r="A114" s="155"/>
      <c r="B114" s="156"/>
      <c r="C114" s="247" t="s">
        <v>273</v>
      </c>
      <c r="D114" s="248"/>
      <c r="E114" s="248"/>
      <c r="F114" s="248"/>
      <c r="G114" s="24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8"/>
      <c r="AA114" s="148"/>
      <c r="AB114" s="148"/>
      <c r="AC114" s="148"/>
      <c r="AD114" s="148"/>
      <c r="AE114" s="148"/>
      <c r="AF114" s="148"/>
      <c r="AG114" s="148" t="s">
        <v>168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3" x14ac:dyDescent="0.25">
      <c r="A115" s="155"/>
      <c r="B115" s="156"/>
      <c r="C115" s="249" t="s">
        <v>274</v>
      </c>
      <c r="D115" s="250"/>
      <c r="E115" s="250"/>
      <c r="F115" s="250"/>
      <c r="G115" s="250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168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3" x14ac:dyDescent="0.25">
      <c r="A116" s="155"/>
      <c r="B116" s="156"/>
      <c r="C116" s="249" t="s">
        <v>275</v>
      </c>
      <c r="D116" s="250"/>
      <c r="E116" s="250"/>
      <c r="F116" s="250"/>
      <c r="G116" s="250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8"/>
      <c r="AA116" s="148"/>
      <c r="AB116" s="148"/>
      <c r="AC116" s="148"/>
      <c r="AD116" s="148"/>
      <c r="AE116" s="148"/>
      <c r="AF116" s="148"/>
      <c r="AG116" s="148" t="s">
        <v>168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5">
      <c r="A117" s="155"/>
      <c r="B117" s="156"/>
      <c r="C117" s="249" t="s">
        <v>276</v>
      </c>
      <c r="D117" s="250"/>
      <c r="E117" s="250"/>
      <c r="F117" s="250"/>
      <c r="G117" s="250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8"/>
      <c r="AA117" s="148"/>
      <c r="AB117" s="148"/>
      <c r="AC117" s="148"/>
      <c r="AD117" s="148"/>
      <c r="AE117" s="148"/>
      <c r="AF117" s="148"/>
      <c r="AG117" s="148" t="s">
        <v>168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0.399999999999999" outlineLevel="1" x14ac:dyDescent="0.25">
      <c r="A118" s="169">
        <v>27</v>
      </c>
      <c r="B118" s="170" t="s">
        <v>277</v>
      </c>
      <c r="C118" s="185" t="s">
        <v>278</v>
      </c>
      <c r="D118" s="171" t="s">
        <v>165</v>
      </c>
      <c r="E118" s="172">
        <v>1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2">
        <v>0.65732000000000002</v>
      </c>
      <c r="O118" s="172">
        <f>ROUND(E118*N118,2)</f>
        <v>0.66</v>
      </c>
      <c r="P118" s="172">
        <v>0.99360000000000004</v>
      </c>
      <c r="Q118" s="172">
        <f>ROUND(E118*P118,2)</f>
        <v>0.99</v>
      </c>
      <c r="R118" s="174"/>
      <c r="S118" s="174" t="s">
        <v>149</v>
      </c>
      <c r="T118" s="175" t="s">
        <v>254</v>
      </c>
      <c r="U118" s="158">
        <v>16.56606</v>
      </c>
      <c r="V118" s="158">
        <f>ROUND(E118*U118,2)</f>
        <v>16.57</v>
      </c>
      <c r="W118" s="158"/>
      <c r="X118" s="158" t="s">
        <v>255</v>
      </c>
      <c r="Y118" s="158" t="s">
        <v>151</v>
      </c>
      <c r="Z118" s="148"/>
      <c r="AA118" s="148"/>
      <c r="AB118" s="148"/>
      <c r="AC118" s="148"/>
      <c r="AD118" s="148"/>
      <c r="AE118" s="148"/>
      <c r="AF118" s="148"/>
      <c r="AG118" s="148" t="s">
        <v>256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5">
      <c r="A119" s="155"/>
      <c r="B119" s="156"/>
      <c r="C119" s="247" t="s">
        <v>273</v>
      </c>
      <c r="D119" s="248"/>
      <c r="E119" s="248"/>
      <c r="F119" s="248"/>
      <c r="G119" s="24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8"/>
      <c r="AA119" s="148"/>
      <c r="AB119" s="148"/>
      <c r="AC119" s="148"/>
      <c r="AD119" s="148"/>
      <c r="AE119" s="148"/>
      <c r="AF119" s="148"/>
      <c r="AG119" s="148" t="s">
        <v>168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25">
      <c r="A120" s="155"/>
      <c r="B120" s="156"/>
      <c r="C120" s="249" t="s">
        <v>274</v>
      </c>
      <c r="D120" s="250"/>
      <c r="E120" s="250"/>
      <c r="F120" s="250"/>
      <c r="G120" s="250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168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3" x14ac:dyDescent="0.25">
      <c r="A121" s="155"/>
      <c r="B121" s="156"/>
      <c r="C121" s="249" t="s">
        <v>275</v>
      </c>
      <c r="D121" s="250"/>
      <c r="E121" s="250"/>
      <c r="F121" s="250"/>
      <c r="G121" s="250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8"/>
      <c r="AA121" s="148"/>
      <c r="AB121" s="148"/>
      <c r="AC121" s="148"/>
      <c r="AD121" s="148"/>
      <c r="AE121" s="148"/>
      <c r="AF121" s="148"/>
      <c r="AG121" s="148" t="s">
        <v>168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3" x14ac:dyDescent="0.25">
      <c r="A122" s="155"/>
      <c r="B122" s="156"/>
      <c r="C122" s="249" t="s">
        <v>276</v>
      </c>
      <c r="D122" s="250"/>
      <c r="E122" s="250"/>
      <c r="F122" s="250"/>
      <c r="G122" s="250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8"/>
      <c r="AA122" s="148"/>
      <c r="AB122" s="148"/>
      <c r="AC122" s="148"/>
      <c r="AD122" s="148"/>
      <c r="AE122" s="148"/>
      <c r="AF122" s="148"/>
      <c r="AG122" s="148" t="s">
        <v>168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69">
        <v>28</v>
      </c>
      <c r="B123" s="170" t="s">
        <v>279</v>
      </c>
      <c r="C123" s="185" t="s">
        <v>280</v>
      </c>
      <c r="D123" s="171" t="s">
        <v>165</v>
      </c>
      <c r="E123" s="172">
        <v>5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2">
        <v>0.10650999999999999</v>
      </c>
      <c r="O123" s="172">
        <f>ROUND(E123*N123,2)</f>
        <v>0.53</v>
      </c>
      <c r="P123" s="172">
        <v>0.1426</v>
      </c>
      <c r="Q123" s="172">
        <f>ROUND(E123*P123,2)</f>
        <v>0.71</v>
      </c>
      <c r="R123" s="174"/>
      <c r="S123" s="174" t="s">
        <v>149</v>
      </c>
      <c r="T123" s="175" t="s">
        <v>254</v>
      </c>
      <c r="U123" s="158">
        <v>7.5891900000000003</v>
      </c>
      <c r="V123" s="158">
        <f>ROUND(E123*U123,2)</f>
        <v>37.950000000000003</v>
      </c>
      <c r="W123" s="158"/>
      <c r="X123" s="158" t="s">
        <v>255</v>
      </c>
      <c r="Y123" s="158" t="s">
        <v>151</v>
      </c>
      <c r="Z123" s="148"/>
      <c r="AA123" s="148"/>
      <c r="AB123" s="148"/>
      <c r="AC123" s="148"/>
      <c r="AD123" s="148"/>
      <c r="AE123" s="148"/>
      <c r="AF123" s="148"/>
      <c r="AG123" s="148" t="s">
        <v>256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2" x14ac:dyDescent="0.25">
      <c r="A124" s="155"/>
      <c r="B124" s="156"/>
      <c r="C124" s="247" t="s">
        <v>273</v>
      </c>
      <c r="D124" s="248"/>
      <c r="E124" s="248"/>
      <c r="F124" s="248"/>
      <c r="G124" s="24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8"/>
      <c r="AA124" s="148"/>
      <c r="AB124" s="148"/>
      <c r="AC124" s="148"/>
      <c r="AD124" s="148"/>
      <c r="AE124" s="148"/>
      <c r="AF124" s="148"/>
      <c r="AG124" s="148" t="s">
        <v>168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3" x14ac:dyDescent="0.25">
      <c r="A125" s="155"/>
      <c r="B125" s="156"/>
      <c r="C125" s="249" t="s">
        <v>281</v>
      </c>
      <c r="D125" s="250"/>
      <c r="E125" s="250"/>
      <c r="F125" s="250"/>
      <c r="G125" s="250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8"/>
      <c r="AA125" s="148"/>
      <c r="AB125" s="148"/>
      <c r="AC125" s="148"/>
      <c r="AD125" s="148"/>
      <c r="AE125" s="148"/>
      <c r="AF125" s="148"/>
      <c r="AG125" s="148" t="s">
        <v>168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5">
      <c r="A126" s="155"/>
      <c r="B126" s="156"/>
      <c r="C126" s="249" t="s">
        <v>276</v>
      </c>
      <c r="D126" s="250"/>
      <c r="E126" s="250"/>
      <c r="F126" s="250"/>
      <c r="G126" s="250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168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5">
      <c r="A127" s="169">
        <v>29</v>
      </c>
      <c r="B127" s="170" t="s">
        <v>282</v>
      </c>
      <c r="C127" s="185" t="s">
        <v>283</v>
      </c>
      <c r="D127" s="171" t="s">
        <v>165</v>
      </c>
      <c r="E127" s="172">
        <v>1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2">
        <v>0</v>
      </c>
      <c r="O127" s="172">
        <f>ROUND(E127*N127,2)</f>
        <v>0</v>
      </c>
      <c r="P127" s="172">
        <v>0</v>
      </c>
      <c r="Q127" s="172">
        <f>ROUND(E127*P127,2)</f>
        <v>0</v>
      </c>
      <c r="R127" s="174"/>
      <c r="S127" s="174" t="s">
        <v>149</v>
      </c>
      <c r="T127" s="175" t="s">
        <v>149</v>
      </c>
      <c r="U127" s="158">
        <v>0.85</v>
      </c>
      <c r="V127" s="158">
        <f>ROUND(E127*U127,2)</f>
        <v>0.85</v>
      </c>
      <c r="W127" s="158"/>
      <c r="X127" s="158" t="s">
        <v>150</v>
      </c>
      <c r="Y127" s="158" t="s">
        <v>151</v>
      </c>
      <c r="Z127" s="148"/>
      <c r="AA127" s="148"/>
      <c r="AB127" s="148"/>
      <c r="AC127" s="148"/>
      <c r="AD127" s="148"/>
      <c r="AE127" s="148"/>
      <c r="AF127" s="148"/>
      <c r="AG127" s="148" t="s">
        <v>152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1" outlineLevel="2" x14ac:dyDescent="0.25">
      <c r="A128" s="155"/>
      <c r="B128" s="156"/>
      <c r="C128" s="247" t="s">
        <v>284</v>
      </c>
      <c r="D128" s="248"/>
      <c r="E128" s="248"/>
      <c r="F128" s="248"/>
      <c r="G128" s="24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168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83" t="str">
        <f>C128</f>
        <v>Včetně kotvení rámů do zdiva a platí pro jakýkoliv způsob provádění (např. bodovým přivařením k obnažené výztuži, uklínováním, zalitím pracen apod.).</v>
      </c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5">
      <c r="A129" s="169">
        <v>30</v>
      </c>
      <c r="B129" s="170" t="s">
        <v>285</v>
      </c>
      <c r="C129" s="185" t="s">
        <v>286</v>
      </c>
      <c r="D129" s="171" t="s">
        <v>165</v>
      </c>
      <c r="E129" s="172">
        <v>1</v>
      </c>
      <c r="F129" s="173"/>
      <c r="G129" s="174">
        <f>ROUND(E129*F129,2)</f>
        <v>0</v>
      </c>
      <c r="H129" s="173"/>
      <c r="I129" s="174">
        <f>ROUND(E129*H129,2)</f>
        <v>0</v>
      </c>
      <c r="J129" s="173"/>
      <c r="K129" s="174">
        <f>ROUND(E129*J129,2)</f>
        <v>0</v>
      </c>
      <c r="L129" s="174">
        <v>21</v>
      </c>
      <c r="M129" s="174">
        <f>G129*(1+L129/100)</f>
        <v>0</v>
      </c>
      <c r="N129" s="172">
        <v>1.2800000000000001E-2</v>
      </c>
      <c r="O129" s="172">
        <f>ROUND(E129*N129,2)</f>
        <v>0.01</v>
      </c>
      <c r="P129" s="172">
        <v>0</v>
      </c>
      <c r="Q129" s="172">
        <f>ROUND(E129*P129,2)</f>
        <v>0</v>
      </c>
      <c r="R129" s="174" t="s">
        <v>287</v>
      </c>
      <c r="S129" s="174" t="s">
        <v>149</v>
      </c>
      <c r="T129" s="175" t="s">
        <v>149</v>
      </c>
      <c r="U129" s="158">
        <v>0</v>
      </c>
      <c r="V129" s="158">
        <f>ROUND(E129*U129,2)</f>
        <v>0</v>
      </c>
      <c r="W129" s="158"/>
      <c r="X129" s="158" t="s">
        <v>288</v>
      </c>
      <c r="Y129" s="158" t="s">
        <v>151</v>
      </c>
      <c r="Z129" s="148"/>
      <c r="AA129" s="148"/>
      <c r="AB129" s="148"/>
      <c r="AC129" s="148"/>
      <c r="AD129" s="148"/>
      <c r="AE129" s="148"/>
      <c r="AF129" s="148"/>
      <c r="AG129" s="148" t="s">
        <v>289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5">
      <c r="A130" s="155"/>
      <c r="B130" s="156"/>
      <c r="C130" s="186" t="s">
        <v>290</v>
      </c>
      <c r="D130" s="159"/>
      <c r="E130" s="160">
        <v>1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8"/>
      <c r="AA130" s="148"/>
      <c r="AB130" s="148"/>
      <c r="AC130" s="148"/>
      <c r="AD130" s="148"/>
      <c r="AE130" s="148"/>
      <c r="AF130" s="148"/>
      <c r="AG130" s="148" t="s">
        <v>154</v>
      </c>
      <c r="AH130" s="148">
        <v>5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5">
      <c r="A131" s="176">
        <v>31</v>
      </c>
      <c r="B131" s="177" t="s">
        <v>291</v>
      </c>
      <c r="C131" s="187" t="s">
        <v>292</v>
      </c>
      <c r="D131" s="178" t="s">
        <v>165</v>
      </c>
      <c r="E131" s="179">
        <v>1</v>
      </c>
      <c r="F131" s="180"/>
      <c r="G131" s="181">
        <f>ROUND(E131*F131,2)</f>
        <v>0</v>
      </c>
      <c r="H131" s="180"/>
      <c r="I131" s="181">
        <f>ROUND(E131*H131,2)</f>
        <v>0</v>
      </c>
      <c r="J131" s="180"/>
      <c r="K131" s="181">
        <f>ROUND(E131*J131,2)</f>
        <v>0</v>
      </c>
      <c r="L131" s="181">
        <v>21</v>
      </c>
      <c r="M131" s="181">
        <f>G131*(1+L131/100)</f>
        <v>0</v>
      </c>
      <c r="N131" s="179">
        <v>0</v>
      </c>
      <c r="O131" s="179">
        <f>ROUND(E131*N131,2)</f>
        <v>0</v>
      </c>
      <c r="P131" s="179">
        <v>0</v>
      </c>
      <c r="Q131" s="179">
        <f>ROUND(E131*P131,2)</f>
        <v>0</v>
      </c>
      <c r="R131" s="181"/>
      <c r="S131" s="181" t="s">
        <v>149</v>
      </c>
      <c r="T131" s="182" t="s">
        <v>149</v>
      </c>
      <c r="U131" s="158">
        <v>1.45</v>
      </c>
      <c r="V131" s="158">
        <f>ROUND(E131*U131,2)</f>
        <v>1.45</v>
      </c>
      <c r="W131" s="158"/>
      <c r="X131" s="158" t="s">
        <v>150</v>
      </c>
      <c r="Y131" s="158" t="s">
        <v>151</v>
      </c>
      <c r="Z131" s="148"/>
      <c r="AA131" s="148"/>
      <c r="AB131" s="148"/>
      <c r="AC131" s="148"/>
      <c r="AD131" s="148"/>
      <c r="AE131" s="148"/>
      <c r="AF131" s="148"/>
      <c r="AG131" s="148" t="s">
        <v>152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0.399999999999999" outlineLevel="1" x14ac:dyDescent="0.25">
      <c r="A132" s="176">
        <v>32</v>
      </c>
      <c r="B132" s="177" t="s">
        <v>293</v>
      </c>
      <c r="C132" s="187" t="s">
        <v>294</v>
      </c>
      <c r="D132" s="178" t="s">
        <v>165</v>
      </c>
      <c r="E132" s="179">
        <v>9</v>
      </c>
      <c r="F132" s="180"/>
      <c r="G132" s="181">
        <f>ROUND(E132*F132,2)</f>
        <v>0</v>
      </c>
      <c r="H132" s="180"/>
      <c r="I132" s="181">
        <f>ROUND(E132*H132,2)</f>
        <v>0</v>
      </c>
      <c r="J132" s="180"/>
      <c r="K132" s="181">
        <f>ROUND(E132*J132,2)</f>
        <v>0</v>
      </c>
      <c r="L132" s="181">
        <v>21</v>
      </c>
      <c r="M132" s="181">
        <f>G132*(1+L132/100)</f>
        <v>0</v>
      </c>
      <c r="N132" s="179">
        <v>1.9E-2</v>
      </c>
      <c r="O132" s="179">
        <f>ROUND(E132*N132,2)</f>
        <v>0.17</v>
      </c>
      <c r="P132" s="179">
        <v>0</v>
      </c>
      <c r="Q132" s="179">
        <f>ROUND(E132*P132,2)</f>
        <v>0</v>
      </c>
      <c r="R132" s="181" t="s">
        <v>287</v>
      </c>
      <c r="S132" s="181" t="s">
        <v>149</v>
      </c>
      <c r="T132" s="182" t="s">
        <v>149</v>
      </c>
      <c r="U132" s="158">
        <v>0</v>
      </c>
      <c r="V132" s="158">
        <f>ROUND(E132*U132,2)</f>
        <v>0</v>
      </c>
      <c r="W132" s="158"/>
      <c r="X132" s="158" t="s">
        <v>288</v>
      </c>
      <c r="Y132" s="158" t="s">
        <v>151</v>
      </c>
      <c r="Z132" s="148"/>
      <c r="AA132" s="148"/>
      <c r="AB132" s="148"/>
      <c r="AC132" s="148"/>
      <c r="AD132" s="148"/>
      <c r="AE132" s="148"/>
      <c r="AF132" s="148"/>
      <c r="AG132" s="148" t="s">
        <v>289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5">
      <c r="A133" s="176">
        <v>33</v>
      </c>
      <c r="B133" s="177" t="s">
        <v>295</v>
      </c>
      <c r="C133" s="187" t="s">
        <v>296</v>
      </c>
      <c r="D133" s="178" t="s">
        <v>165</v>
      </c>
      <c r="E133" s="179">
        <v>9</v>
      </c>
      <c r="F133" s="180"/>
      <c r="G133" s="181">
        <f>ROUND(E133*F133,2)</f>
        <v>0</v>
      </c>
      <c r="H133" s="180"/>
      <c r="I133" s="181">
        <f>ROUND(E133*H133,2)</f>
        <v>0</v>
      </c>
      <c r="J133" s="180"/>
      <c r="K133" s="181">
        <f>ROUND(E133*J133,2)</f>
        <v>0</v>
      </c>
      <c r="L133" s="181">
        <v>21</v>
      </c>
      <c r="M133" s="181">
        <f>G133*(1+L133/100)</f>
        <v>0</v>
      </c>
      <c r="N133" s="179">
        <v>8.0000000000000004E-4</v>
      </c>
      <c r="O133" s="179">
        <f>ROUND(E133*N133,2)</f>
        <v>0.01</v>
      </c>
      <c r="P133" s="179">
        <v>0</v>
      </c>
      <c r="Q133" s="179">
        <f>ROUND(E133*P133,2)</f>
        <v>0</v>
      </c>
      <c r="R133" s="181" t="s">
        <v>287</v>
      </c>
      <c r="S133" s="181" t="s">
        <v>149</v>
      </c>
      <c r="T133" s="182" t="s">
        <v>149</v>
      </c>
      <c r="U133" s="158">
        <v>0</v>
      </c>
      <c r="V133" s="158">
        <f>ROUND(E133*U133,2)</f>
        <v>0</v>
      </c>
      <c r="W133" s="158"/>
      <c r="X133" s="158" t="s">
        <v>288</v>
      </c>
      <c r="Y133" s="158" t="s">
        <v>151</v>
      </c>
      <c r="Z133" s="148"/>
      <c r="AA133" s="148"/>
      <c r="AB133" s="148"/>
      <c r="AC133" s="148"/>
      <c r="AD133" s="148"/>
      <c r="AE133" s="148"/>
      <c r="AF133" s="148"/>
      <c r="AG133" s="148" t="s">
        <v>289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5">
      <c r="A134" s="169">
        <v>34</v>
      </c>
      <c r="B134" s="170" t="s">
        <v>297</v>
      </c>
      <c r="C134" s="185" t="s">
        <v>298</v>
      </c>
      <c r="D134" s="171" t="s">
        <v>165</v>
      </c>
      <c r="E134" s="172">
        <v>2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2">
        <v>0.69364999999999999</v>
      </c>
      <c r="O134" s="172">
        <f>ROUND(E134*N134,2)</f>
        <v>1.39</v>
      </c>
      <c r="P134" s="172">
        <v>0.1368</v>
      </c>
      <c r="Q134" s="172">
        <f>ROUND(E134*P134,2)</f>
        <v>0.27</v>
      </c>
      <c r="R134" s="174"/>
      <c r="S134" s="174" t="s">
        <v>149</v>
      </c>
      <c r="T134" s="175" t="s">
        <v>254</v>
      </c>
      <c r="U134" s="158">
        <v>8.7069299999999998</v>
      </c>
      <c r="V134" s="158">
        <f>ROUND(E134*U134,2)</f>
        <v>17.41</v>
      </c>
      <c r="W134" s="158"/>
      <c r="X134" s="158" t="s">
        <v>255</v>
      </c>
      <c r="Y134" s="158" t="s">
        <v>151</v>
      </c>
      <c r="Z134" s="148"/>
      <c r="AA134" s="148"/>
      <c r="AB134" s="148"/>
      <c r="AC134" s="148"/>
      <c r="AD134" s="148"/>
      <c r="AE134" s="148"/>
      <c r="AF134" s="148"/>
      <c r="AG134" s="148" t="s">
        <v>256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2" x14ac:dyDescent="0.25">
      <c r="A135" s="155"/>
      <c r="B135" s="156"/>
      <c r="C135" s="247" t="s">
        <v>273</v>
      </c>
      <c r="D135" s="248"/>
      <c r="E135" s="248"/>
      <c r="F135" s="248"/>
      <c r="G135" s="24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168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5">
      <c r="A136" s="155"/>
      <c r="B136" s="156"/>
      <c r="C136" s="249" t="s">
        <v>299</v>
      </c>
      <c r="D136" s="250"/>
      <c r="E136" s="250"/>
      <c r="F136" s="250"/>
      <c r="G136" s="250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8"/>
      <c r="AA136" s="148"/>
      <c r="AB136" s="148"/>
      <c r="AC136" s="148"/>
      <c r="AD136" s="148"/>
      <c r="AE136" s="148"/>
      <c r="AF136" s="148"/>
      <c r="AG136" s="148" t="s">
        <v>168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25">
      <c r="A137" s="155"/>
      <c r="B137" s="156"/>
      <c r="C137" s="249" t="s">
        <v>276</v>
      </c>
      <c r="D137" s="250"/>
      <c r="E137" s="250"/>
      <c r="F137" s="250"/>
      <c r="G137" s="250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168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5">
      <c r="A138" s="162" t="s">
        <v>144</v>
      </c>
      <c r="B138" s="163" t="s">
        <v>79</v>
      </c>
      <c r="C138" s="184" t="s">
        <v>80</v>
      </c>
      <c r="D138" s="164"/>
      <c r="E138" s="165"/>
      <c r="F138" s="166"/>
      <c r="G138" s="166">
        <f>SUMIF(AG139:AG139,"&lt;&gt;NOR",G139:G139)</f>
        <v>0</v>
      </c>
      <c r="H138" s="166"/>
      <c r="I138" s="166">
        <f>SUM(I139:I139)</f>
        <v>0</v>
      </c>
      <c r="J138" s="166"/>
      <c r="K138" s="166">
        <f>SUM(K139:K139)</f>
        <v>0</v>
      </c>
      <c r="L138" s="166"/>
      <c r="M138" s="166">
        <f>SUM(M139:M139)</f>
        <v>0</v>
      </c>
      <c r="N138" s="165"/>
      <c r="O138" s="165">
        <f>SUM(O139:O139)</f>
        <v>0.24</v>
      </c>
      <c r="P138" s="165"/>
      <c r="Q138" s="165">
        <f>SUM(Q139:Q139)</f>
        <v>0</v>
      </c>
      <c r="R138" s="166"/>
      <c r="S138" s="166"/>
      <c r="T138" s="167"/>
      <c r="U138" s="161"/>
      <c r="V138" s="161">
        <f>SUM(V139:V139)</f>
        <v>32.1</v>
      </c>
      <c r="W138" s="161"/>
      <c r="X138" s="161"/>
      <c r="Y138" s="161"/>
      <c r="AG138" t="s">
        <v>145</v>
      </c>
    </row>
    <row r="139" spans="1:60" outlineLevel="1" x14ac:dyDescent="0.25">
      <c r="A139" s="176">
        <v>35</v>
      </c>
      <c r="B139" s="177" t="s">
        <v>300</v>
      </c>
      <c r="C139" s="187" t="s">
        <v>301</v>
      </c>
      <c r="D139" s="178" t="s">
        <v>148</v>
      </c>
      <c r="E139" s="179">
        <v>150</v>
      </c>
      <c r="F139" s="180"/>
      <c r="G139" s="181">
        <f>ROUND(E139*F139,2)</f>
        <v>0</v>
      </c>
      <c r="H139" s="180"/>
      <c r="I139" s="181">
        <f>ROUND(E139*H139,2)</f>
        <v>0</v>
      </c>
      <c r="J139" s="180"/>
      <c r="K139" s="181">
        <f>ROUND(E139*J139,2)</f>
        <v>0</v>
      </c>
      <c r="L139" s="181">
        <v>21</v>
      </c>
      <c r="M139" s="181">
        <f>G139*(1+L139/100)</f>
        <v>0</v>
      </c>
      <c r="N139" s="179">
        <v>1.58E-3</v>
      </c>
      <c r="O139" s="179">
        <f>ROUND(E139*N139,2)</f>
        <v>0.24</v>
      </c>
      <c r="P139" s="179">
        <v>0</v>
      </c>
      <c r="Q139" s="179">
        <f>ROUND(E139*P139,2)</f>
        <v>0</v>
      </c>
      <c r="R139" s="181"/>
      <c r="S139" s="181" t="s">
        <v>149</v>
      </c>
      <c r="T139" s="182" t="s">
        <v>149</v>
      </c>
      <c r="U139" s="158">
        <v>0.214</v>
      </c>
      <c r="V139" s="158">
        <f>ROUND(E139*U139,2)</f>
        <v>32.1</v>
      </c>
      <c r="W139" s="158"/>
      <c r="X139" s="158" t="s">
        <v>150</v>
      </c>
      <c r="Y139" s="158" t="s">
        <v>151</v>
      </c>
      <c r="Z139" s="148"/>
      <c r="AA139" s="148"/>
      <c r="AB139" s="148"/>
      <c r="AC139" s="148"/>
      <c r="AD139" s="148"/>
      <c r="AE139" s="148"/>
      <c r="AF139" s="148"/>
      <c r="AG139" s="148" t="s">
        <v>152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6.4" x14ac:dyDescent="0.25">
      <c r="A140" s="162" t="s">
        <v>144</v>
      </c>
      <c r="B140" s="163" t="s">
        <v>81</v>
      </c>
      <c r="C140" s="184" t="s">
        <v>82</v>
      </c>
      <c r="D140" s="164"/>
      <c r="E140" s="165"/>
      <c r="F140" s="166"/>
      <c r="G140" s="166">
        <f>SUMIF(AG141:AG141,"&lt;&gt;NOR",G141:G141)</f>
        <v>0</v>
      </c>
      <c r="H140" s="166"/>
      <c r="I140" s="166">
        <f>SUM(I141:I141)</f>
        <v>0</v>
      </c>
      <c r="J140" s="166"/>
      <c r="K140" s="166">
        <f>SUM(K141:K141)</f>
        <v>0</v>
      </c>
      <c r="L140" s="166"/>
      <c r="M140" s="166">
        <f>SUM(M141:M141)</f>
        <v>0</v>
      </c>
      <c r="N140" s="165"/>
      <c r="O140" s="165">
        <f>SUM(O141:O141)</f>
        <v>0.01</v>
      </c>
      <c r="P140" s="165"/>
      <c r="Q140" s="165">
        <f>SUM(Q141:Q141)</f>
        <v>0</v>
      </c>
      <c r="R140" s="166"/>
      <c r="S140" s="166"/>
      <c r="T140" s="167"/>
      <c r="U140" s="161"/>
      <c r="V140" s="161">
        <f>SUM(V141:V141)</f>
        <v>72.37</v>
      </c>
      <c r="W140" s="161"/>
      <c r="X140" s="161"/>
      <c r="Y140" s="161"/>
      <c r="AG140" t="s">
        <v>145</v>
      </c>
    </row>
    <row r="141" spans="1:60" outlineLevel="1" x14ac:dyDescent="0.25">
      <c r="A141" s="176">
        <v>36</v>
      </c>
      <c r="B141" s="177" t="s">
        <v>302</v>
      </c>
      <c r="C141" s="187" t="s">
        <v>303</v>
      </c>
      <c r="D141" s="178" t="s">
        <v>148</v>
      </c>
      <c r="E141" s="179">
        <v>234.96</v>
      </c>
      <c r="F141" s="180"/>
      <c r="G141" s="181">
        <f>ROUND(E141*F141,2)</f>
        <v>0</v>
      </c>
      <c r="H141" s="180"/>
      <c r="I141" s="181">
        <f>ROUND(E141*H141,2)</f>
        <v>0</v>
      </c>
      <c r="J141" s="180"/>
      <c r="K141" s="181">
        <f>ROUND(E141*J141,2)</f>
        <v>0</v>
      </c>
      <c r="L141" s="181">
        <v>21</v>
      </c>
      <c r="M141" s="181">
        <f>G141*(1+L141/100)</f>
        <v>0</v>
      </c>
      <c r="N141" s="179">
        <v>4.0000000000000003E-5</v>
      </c>
      <c r="O141" s="179">
        <f>ROUND(E141*N141,2)</f>
        <v>0.01</v>
      </c>
      <c r="P141" s="179">
        <v>0</v>
      </c>
      <c r="Q141" s="179">
        <f>ROUND(E141*P141,2)</f>
        <v>0</v>
      </c>
      <c r="R141" s="181"/>
      <c r="S141" s="181" t="s">
        <v>149</v>
      </c>
      <c r="T141" s="182" t="s">
        <v>149</v>
      </c>
      <c r="U141" s="158">
        <v>0.308</v>
      </c>
      <c r="V141" s="158">
        <f>ROUND(E141*U141,2)</f>
        <v>72.37</v>
      </c>
      <c r="W141" s="158"/>
      <c r="X141" s="158" t="s">
        <v>150</v>
      </c>
      <c r="Y141" s="158" t="s">
        <v>151</v>
      </c>
      <c r="Z141" s="148"/>
      <c r="AA141" s="148"/>
      <c r="AB141" s="148"/>
      <c r="AC141" s="148"/>
      <c r="AD141" s="148"/>
      <c r="AE141" s="148"/>
      <c r="AF141" s="148"/>
      <c r="AG141" s="148" t="s">
        <v>152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x14ac:dyDescent="0.25">
      <c r="A142" s="162" t="s">
        <v>144</v>
      </c>
      <c r="B142" s="163" t="s">
        <v>83</v>
      </c>
      <c r="C142" s="184" t="s">
        <v>84</v>
      </c>
      <c r="D142" s="164"/>
      <c r="E142" s="165"/>
      <c r="F142" s="166"/>
      <c r="G142" s="166">
        <f>SUMIF(AG143:AG179,"&lt;&gt;NOR",G143:G179)</f>
        <v>0</v>
      </c>
      <c r="H142" s="166"/>
      <c r="I142" s="166">
        <f>SUM(I143:I179)</f>
        <v>0</v>
      </c>
      <c r="J142" s="166"/>
      <c r="K142" s="166">
        <f>SUM(K143:K179)</f>
        <v>0</v>
      </c>
      <c r="L142" s="166"/>
      <c r="M142" s="166">
        <f>SUM(M143:M179)</f>
        <v>0</v>
      </c>
      <c r="N142" s="165"/>
      <c r="O142" s="165">
        <f>SUM(O143:O179)</f>
        <v>0.02</v>
      </c>
      <c r="P142" s="165"/>
      <c r="Q142" s="165">
        <f>SUM(Q143:Q179)</f>
        <v>14.010000000000002</v>
      </c>
      <c r="R142" s="166"/>
      <c r="S142" s="166"/>
      <c r="T142" s="167"/>
      <c r="U142" s="161"/>
      <c r="V142" s="161">
        <f>SUM(V143:V179)</f>
        <v>193.01000000000002</v>
      </c>
      <c r="W142" s="161"/>
      <c r="X142" s="161"/>
      <c r="Y142" s="161"/>
      <c r="AG142" t="s">
        <v>145</v>
      </c>
    </row>
    <row r="143" spans="1:60" outlineLevel="1" x14ac:dyDescent="0.25">
      <c r="A143" s="169">
        <v>37</v>
      </c>
      <c r="B143" s="170" t="s">
        <v>304</v>
      </c>
      <c r="C143" s="185" t="s">
        <v>305</v>
      </c>
      <c r="D143" s="171" t="s">
        <v>179</v>
      </c>
      <c r="E143" s="172">
        <v>10.42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21</v>
      </c>
      <c r="M143" s="174">
        <f>G143*(1+L143/100)</f>
        <v>0</v>
      </c>
      <c r="N143" s="172">
        <v>0</v>
      </c>
      <c r="O143" s="172">
        <f>ROUND(E143*N143,2)</f>
        <v>0</v>
      </c>
      <c r="P143" s="172">
        <v>4.0000000000000002E-4</v>
      </c>
      <c r="Q143" s="172">
        <f>ROUND(E143*P143,2)</f>
        <v>0</v>
      </c>
      <c r="R143" s="174"/>
      <c r="S143" s="174" t="s">
        <v>149</v>
      </c>
      <c r="T143" s="175" t="s">
        <v>149</v>
      </c>
      <c r="U143" s="158">
        <v>7.0000000000000007E-2</v>
      </c>
      <c r="V143" s="158">
        <f>ROUND(E143*U143,2)</f>
        <v>0.73</v>
      </c>
      <c r="W143" s="158"/>
      <c r="X143" s="158" t="s">
        <v>150</v>
      </c>
      <c r="Y143" s="158" t="s">
        <v>151</v>
      </c>
      <c r="Z143" s="148"/>
      <c r="AA143" s="148"/>
      <c r="AB143" s="148"/>
      <c r="AC143" s="148"/>
      <c r="AD143" s="148"/>
      <c r="AE143" s="148"/>
      <c r="AF143" s="148"/>
      <c r="AG143" s="148" t="s">
        <v>152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5">
      <c r="A144" s="155"/>
      <c r="B144" s="156"/>
      <c r="C144" s="186" t="s">
        <v>306</v>
      </c>
      <c r="D144" s="159"/>
      <c r="E144" s="160">
        <v>10.42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8"/>
      <c r="AA144" s="148"/>
      <c r="AB144" s="148"/>
      <c r="AC144" s="148"/>
      <c r="AD144" s="148"/>
      <c r="AE144" s="148"/>
      <c r="AF144" s="148"/>
      <c r="AG144" s="148" t="s">
        <v>154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5">
      <c r="A145" s="169">
        <v>38</v>
      </c>
      <c r="B145" s="170" t="s">
        <v>307</v>
      </c>
      <c r="C145" s="185" t="s">
        <v>308</v>
      </c>
      <c r="D145" s="171" t="s">
        <v>148</v>
      </c>
      <c r="E145" s="172">
        <v>1.0872999999999999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2">
        <v>0</v>
      </c>
      <c r="O145" s="172">
        <f>ROUND(E145*N145,2)</f>
        <v>0</v>
      </c>
      <c r="P145" s="172">
        <v>0.02</v>
      </c>
      <c r="Q145" s="172">
        <f>ROUND(E145*P145,2)</f>
        <v>0.02</v>
      </c>
      <c r="R145" s="174"/>
      <c r="S145" s="174" t="s">
        <v>149</v>
      </c>
      <c r="T145" s="175" t="s">
        <v>149</v>
      </c>
      <c r="U145" s="158">
        <v>0.24</v>
      </c>
      <c r="V145" s="158">
        <f>ROUND(E145*U145,2)</f>
        <v>0.26</v>
      </c>
      <c r="W145" s="158"/>
      <c r="X145" s="158" t="s">
        <v>150</v>
      </c>
      <c r="Y145" s="158" t="s">
        <v>151</v>
      </c>
      <c r="Z145" s="148"/>
      <c r="AA145" s="148"/>
      <c r="AB145" s="148"/>
      <c r="AC145" s="148"/>
      <c r="AD145" s="148"/>
      <c r="AE145" s="148"/>
      <c r="AF145" s="148"/>
      <c r="AG145" s="148" t="s">
        <v>152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25">
      <c r="A146" s="155"/>
      <c r="B146" s="156"/>
      <c r="C146" s="186" t="s">
        <v>309</v>
      </c>
      <c r="D146" s="159"/>
      <c r="E146" s="160">
        <v>1.0872999999999999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8"/>
      <c r="AA146" s="148"/>
      <c r="AB146" s="148"/>
      <c r="AC146" s="148"/>
      <c r="AD146" s="148"/>
      <c r="AE146" s="148"/>
      <c r="AF146" s="148"/>
      <c r="AG146" s="148" t="s">
        <v>154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5">
      <c r="A147" s="169">
        <v>39</v>
      </c>
      <c r="B147" s="170" t="s">
        <v>310</v>
      </c>
      <c r="C147" s="185" t="s">
        <v>311</v>
      </c>
      <c r="D147" s="171" t="s">
        <v>148</v>
      </c>
      <c r="E147" s="172">
        <v>4.8737599999999999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2">
        <v>0</v>
      </c>
      <c r="O147" s="172">
        <f>ROUND(E147*N147,2)</f>
        <v>0</v>
      </c>
      <c r="P147" s="172">
        <v>0.02</v>
      </c>
      <c r="Q147" s="172">
        <f>ROUND(E147*P147,2)</f>
        <v>0.1</v>
      </c>
      <c r="R147" s="174"/>
      <c r="S147" s="174" t="s">
        <v>149</v>
      </c>
      <c r="T147" s="175" t="s">
        <v>149</v>
      </c>
      <c r="U147" s="158">
        <v>0.14699999999999999</v>
      </c>
      <c r="V147" s="158">
        <f>ROUND(E147*U147,2)</f>
        <v>0.72</v>
      </c>
      <c r="W147" s="158"/>
      <c r="X147" s="158" t="s">
        <v>150</v>
      </c>
      <c r="Y147" s="158" t="s">
        <v>151</v>
      </c>
      <c r="Z147" s="148"/>
      <c r="AA147" s="148"/>
      <c r="AB147" s="148"/>
      <c r="AC147" s="148"/>
      <c r="AD147" s="148"/>
      <c r="AE147" s="148"/>
      <c r="AF147" s="148"/>
      <c r="AG147" s="148" t="s">
        <v>152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5">
      <c r="A148" s="155"/>
      <c r="B148" s="156"/>
      <c r="C148" s="186" t="s">
        <v>312</v>
      </c>
      <c r="D148" s="159"/>
      <c r="E148" s="160">
        <v>4.8737599999999999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8"/>
      <c r="AA148" s="148"/>
      <c r="AB148" s="148"/>
      <c r="AC148" s="148"/>
      <c r="AD148" s="148"/>
      <c r="AE148" s="148"/>
      <c r="AF148" s="148"/>
      <c r="AG148" s="148" t="s">
        <v>154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5">
      <c r="A149" s="169">
        <v>40</v>
      </c>
      <c r="B149" s="170" t="s">
        <v>313</v>
      </c>
      <c r="C149" s="185" t="s">
        <v>314</v>
      </c>
      <c r="D149" s="171" t="s">
        <v>148</v>
      </c>
      <c r="E149" s="172">
        <v>5.9610599999999998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72">
        <v>0</v>
      </c>
      <c r="O149" s="172">
        <f>ROUND(E149*N149,2)</f>
        <v>0</v>
      </c>
      <c r="P149" s="172">
        <v>1.75E-3</v>
      </c>
      <c r="Q149" s="172">
        <f>ROUND(E149*P149,2)</f>
        <v>0.01</v>
      </c>
      <c r="R149" s="174"/>
      <c r="S149" s="174" t="s">
        <v>149</v>
      </c>
      <c r="T149" s="175" t="s">
        <v>149</v>
      </c>
      <c r="U149" s="158">
        <v>0.16500000000000001</v>
      </c>
      <c r="V149" s="158">
        <f>ROUND(E149*U149,2)</f>
        <v>0.98</v>
      </c>
      <c r="W149" s="158"/>
      <c r="X149" s="158" t="s">
        <v>150</v>
      </c>
      <c r="Y149" s="158" t="s">
        <v>151</v>
      </c>
      <c r="Z149" s="148"/>
      <c r="AA149" s="148"/>
      <c r="AB149" s="148"/>
      <c r="AC149" s="148"/>
      <c r="AD149" s="148"/>
      <c r="AE149" s="148"/>
      <c r="AF149" s="148"/>
      <c r="AG149" s="148" t="s">
        <v>152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25">
      <c r="A150" s="155"/>
      <c r="B150" s="156"/>
      <c r="C150" s="186" t="s">
        <v>315</v>
      </c>
      <c r="D150" s="159"/>
      <c r="E150" s="160">
        <v>4.8737599999999999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154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3" x14ac:dyDescent="0.25">
      <c r="A151" s="155"/>
      <c r="B151" s="156"/>
      <c r="C151" s="186" t="s">
        <v>316</v>
      </c>
      <c r="D151" s="159"/>
      <c r="E151" s="160">
        <v>1.0872999999999999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8"/>
      <c r="AA151" s="148"/>
      <c r="AB151" s="148"/>
      <c r="AC151" s="148"/>
      <c r="AD151" s="148"/>
      <c r="AE151" s="148"/>
      <c r="AF151" s="148"/>
      <c r="AG151" s="148" t="s">
        <v>154</v>
      </c>
      <c r="AH151" s="148">
        <v>5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5">
      <c r="A152" s="169">
        <v>41</v>
      </c>
      <c r="B152" s="170" t="s">
        <v>317</v>
      </c>
      <c r="C152" s="185" t="s">
        <v>318</v>
      </c>
      <c r="D152" s="171" t="s">
        <v>148</v>
      </c>
      <c r="E152" s="172">
        <v>227.67356000000001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2">
        <v>0</v>
      </c>
      <c r="O152" s="172">
        <f>ROUND(E152*N152,2)</f>
        <v>0</v>
      </c>
      <c r="P152" s="172">
        <v>1.26E-2</v>
      </c>
      <c r="Q152" s="172">
        <f>ROUND(E152*P152,2)</f>
        <v>2.87</v>
      </c>
      <c r="R152" s="174"/>
      <c r="S152" s="174" t="s">
        <v>149</v>
      </c>
      <c r="T152" s="175" t="s">
        <v>149</v>
      </c>
      <c r="U152" s="158">
        <v>0.33</v>
      </c>
      <c r="V152" s="158">
        <f>ROUND(E152*U152,2)</f>
        <v>75.13</v>
      </c>
      <c r="W152" s="158"/>
      <c r="X152" s="158" t="s">
        <v>150</v>
      </c>
      <c r="Y152" s="158" t="s">
        <v>151</v>
      </c>
      <c r="Z152" s="148"/>
      <c r="AA152" s="148"/>
      <c r="AB152" s="148"/>
      <c r="AC152" s="148"/>
      <c r="AD152" s="148"/>
      <c r="AE152" s="148"/>
      <c r="AF152" s="148"/>
      <c r="AG152" s="148" t="s">
        <v>152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5">
      <c r="A153" s="155"/>
      <c r="B153" s="156"/>
      <c r="C153" s="186" t="s">
        <v>319</v>
      </c>
      <c r="D153" s="159"/>
      <c r="E153" s="160">
        <v>138.62463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8"/>
      <c r="AA153" s="148"/>
      <c r="AB153" s="148"/>
      <c r="AC153" s="148"/>
      <c r="AD153" s="148"/>
      <c r="AE153" s="148"/>
      <c r="AF153" s="148"/>
      <c r="AG153" s="148" t="s">
        <v>154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3" x14ac:dyDescent="0.25">
      <c r="A154" s="155"/>
      <c r="B154" s="156"/>
      <c r="C154" s="186" t="s">
        <v>320</v>
      </c>
      <c r="D154" s="159"/>
      <c r="E154" s="160">
        <v>83.087879999999998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8"/>
      <c r="AA154" s="148"/>
      <c r="AB154" s="148"/>
      <c r="AC154" s="148"/>
      <c r="AD154" s="148"/>
      <c r="AE154" s="148"/>
      <c r="AF154" s="148"/>
      <c r="AG154" s="148" t="s">
        <v>154</v>
      </c>
      <c r="AH154" s="148">
        <v>5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5">
      <c r="A155" s="155"/>
      <c r="B155" s="156"/>
      <c r="C155" s="186" t="s">
        <v>316</v>
      </c>
      <c r="D155" s="159"/>
      <c r="E155" s="160">
        <v>1.0872999999999999</v>
      </c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8"/>
      <c r="AA155" s="148"/>
      <c r="AB155" s="148"/>
      <c r="AC155" s="148"/>
      <c r="AD155" s="148"/>
      <c r="AE155" s="148"/>
      <c r="AF155" s="148"/>
      <c r="AG155" s="148" t="s">
        <v>154</v>
      </c>
      <c r="AH155" s="148">
        <v>5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5">
      <c r="A156" s="155"/>
      <c r="B156" s="156"/>
      <c r="C156" s="186" t="s">
        <v>315</v>
      </c>
      <c r="D156" s="159"/>
      <c r="E156" s="160">
        <v>4.8737599999999999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8"/>
      <c r="AA156" s="148"/>
      <c r="AB156" s="148"/>
      <c r="AC156" s="148"/>
      <c r="AD156" s="148"/>
      <c r="AE156" s="148"/>
      <c r="AF156" s="148"/>
      <c r="AG156" s="148" t="s">
        <v>154</v>
      </c>
      <c r="AH156" s="148">
        <v>5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5">
      <c r="A157" s="169">
        <v>42</v>
      </c>
      <c r="B157" s="170" t="s">
        <v>321</v>
      </c>
      <c r="C157" s="185" t="s">
        <v>322</v>
      </c>
      <c r="D157" s="171" t="s">
        <v>148</v>
      </c>
      <c r="E157" s="172">
        <v>1138.3678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0</v>
      </c>
      <c r="O157" s="172">
        <f>ROUND(E157*N157,2)</f>
        <v>0</v>
      </c>
      <c r="P157" s="172">
        <v>2.5200000000000001E-3</v>
      </c>
      <c r="Q157" s="172">
        <f>ROUND(E157*P157,2)</f>
        <v>2.87</v>
      </c>
      <c r="R157" s="174"/>
      <c r="S157" s="174" t="s">
        <v>149</v>
      </c>
      <c r="T157" s="175" t="s">
        <v>149</v>
      </c>
      <c r="U157" s="158">
        <v>5.7000000000000002E-2</v>
      </c>
      <c r="V157" s="158">
        <f>ROUND(E157*U157,2)</f>
        <v>64.89</v>
      </c>
      <c r="W157" s="158"/>
      <c r="X157" s="158" t="s">
        <v>150</v>
      </c>
      <c r="Y157" s="158" t="s">
        <v>151</v>
      </c>
      <c r="Z157" s="148"/>
      <c r="AA157" s="148"/>
      <c r="AB157" s="148"/>
      <c r="AC157" s="148"/>
      <c r="AD157" s="148"/>
      <c r="AE157" s="148"/>
      <c r="AF157" s="148"/>
      <c r="AG157" s="148" t="s">
        <v>152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2" x14ac:dyDescent="0.25">
      <c r="A158" s="155"/>
      <c r="B158" s="156"/>
      <c r="C158" s="186" t="s">
        <v>323</v>
      </c>
      <c r="D158" s="159"/>
      <c r="E158" s="160">
        <v>1138.3678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8"/>
      <c r="AA158" s="148"/>
      <c r="AB158" s="148"/>
      <c r="AC158" s="148"/>
      <c r="AD158" s="148"/>
      <c r="AE158" s="148"/>
      <c r="AF158" s="148"/>
      <c r="AG158" s="148" t="s">
        <v>154</v>
      </c>
      <c r="AH158" s="148">
        <v>5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5">
      <c r="A159" s="169">
        <v>43</v>
      </c>
      <c r="B159" s="170" t="s">
        <v>324</v>
      </c>
      <c r="C159" s="185" t="s">
        <v>325</v>
      </c>
      <c r="D159" s="171" t="s">
        <v>326</v>
      </c>
      <c r="E159" s="172">
        <v>0.156</v>
      </c>
      <c r="F159" s="173"/>
      <c r="G159" s="174">
        <f>ROUND(E159*F159,2)</f>
        <v>0</v>
      </c>
      <c r="H159" s="173"/>
      <c r="I159" s="174">
        <f>ROUND(E159*H159,2)</f>
        <v>0</v>
      </c>
      <c r="J159" s="173"/>
      <c r="K159" s="174">
        <f>ROUND(E159*J159,2)</f>
        <v>0</v>
      </c>
      <c r="L159" s="174">
        <v>21</v>
      </c>
      <c r="M159" s="174">
        <f>G159*(1+L159/100)</f>
        <v>0</v>
      </c>
      <c r="N159" s="172">
        <v>1.2800000000000001E-3</v>
      </c>
      <c r="O159" s="172">
        <f>ROUND(E159*N159,2)</f>
        <v>0</v>
      </c>
      <c r="P159" s="172">
        <v>1.8</v>
      </c>
      <c r="Q159" s="172">
        <f>ROUND(E159*P159,2)</f>
        <v>0.28000000000000003</v>
      </c>
      <c r="R159" s="174"/>
      <c r="S159" s="174" t="s">
        <v>149</v>
      </c>
      <c r="T159" s="175" t="s">
        <v>149</v>
      </c>
      <c r="U159" s="158">
        <v>1.52</v>
      </c>
      <c r="V159" s="158">
        <f>ROUND(E159*U159,2)</f>
        <v>0.24</v>
      </c>
      <c r="W159" s="158"/>
      <c r="X159" s="158" t="s">
        <v>150</v>
      </c>
      <c r="Y159" s="158" t="s">
        <v>151</v>
      </c>
      <c r="Z159" s="148"/>
      <c r="AA159" s="148"/>
      <c r="AB159" s="148"/>
      <c r="AC159" s="148"/>
      <c r="AD159" s="148"/>
      <c r="AE159" s="148"/>
      <c r="AF159" s="148"/>
      <c r="AG159" s="148" t="s">
        <v>152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5">
      <c r="A160" s="155"/>
      <c r="B160" s="156"/>
      <c r="C160" s="186" t="s">
        <v>172</v>
      </c>
      <c r="D160" s="159"/>
      <c r="E160" s="160"/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154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3" x14ac:dyDescent="0.25">
      <c r="A161" s="155"/>
      <c r="B161" s="156"/>
      <c r="C161" s="186" t="s">
        <v>327</v>
      </c>
      <c r="D161" s="159"/>
      <c r="E161" s="160">
        <v>0.156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154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5">
      <c r="A162" s="169">
        <v>44</v>
      </c>
      <c r="B162" s="170" t="s">
        <v>328</v>
      </c>
      <c r="C162" s="185" t="s">
        <v>329</v>
      </c>
      <c r="D162" s="171" t="s">
        <v>148</v>
      </c>
      <c r="E162" s="172">
        <v>25.972000000000001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2">
        <v>6.7000000000000002E-4</v>
      </c>
      <c r="O162" s="172">
        <f>ROUND(E162*N162,2)</f>
        <v>0.02</v>
      </c>
      <c r="P162" s="172">
        <v>0.18</v>
      </c>
      <c r="Q162" s="172">
        <f>ROUND(E162*P162,2)</f>
        <v>4.67</v>
      </c>
      <c r="R162" s="174"/>
      <c r="S162" s="174" t="s">
        <v>149</v>
      </c>
      <c r="T162" s="175" t="s">
        <v>149</v>
      </c>
      <c r="U162" s="158">
        <v>0.23200000000000001</v>
      </c>
      <c r="V162" s="158">
        <f>ROUND(E162*U162,2)</f>
        <v>6.03</v>
      </c>
      <c r="W162" s="158"/>
      <c r="X162" s="158" t="s">
        <v>150</v>
      </c>
      <c r="Y162" s="158" t="s">
        <v>151</v>
      </c>
      <c r="Z162" s="148"/>
      <c r="AA162" s="148"/>
      <c r="AB162" s="148"/>
      <c r="AC162" s="148"/>
      <c r="AD162" s="148"/>
      <c r="AE162" s="148"/>
      <c r="AF162" s="148"/>
      <c r="AG162" s="148" t="s">
        <v>152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5">
      <c r="A163" s="155"/>
      <c r="B163" s="156"/>
      <c r="C163" s="247" t="s">
        <v>330</v>
      </c>
      <c r="D163" s="248"/>
      <c r="E163" s="248"/>
      <c r="F163" s="248"/>
      <c r="G163" s="24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168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5">
      <c r="A164" s="155"/>
      <c r="B164" s="156"/>
      <c r="C164" s="186" t="s">
        <v>331</v>
      </c>
      <c r="D164" s="159"/>
      <c r="E164" s="160">
        <v>29.204000000000001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8"/>
      <c r="AA164" s="148"/>
      <c r="AB164" s="148"/>
      <c r="AC164" s="148"/>
      <c r="AD164" s="148"/>
      <c r="AE164" s="148"/>
      <c r="AF164" s="148"/>
      <c r="AG164" s="148" t="s">
        <v>154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3" x14ac:dyDescent="0.25">
      <c r="A165" s="155"/>
      <c r="B165" s="156"/>
      <c r="C165" s="186" t="s">
        <v>332</v>
      </c>
      <c r="D165" s="159"/>
      <c r="E165" s="160">
        <v>-3.2320000000000002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8"/>
      <c r="AA165" s="148"/>
      <c r="AB165" s="148"/>
      <c r="AC165" s="148"/>
      <c r="AD165" s="148"/>
      <c r="AE165" s="148"/>
      <c r="AF165" s="148"/>
      <c r="AG165" s="148" t="s">
        <v>154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5">
      <c r="A166" s="169">
        <v>45</v>
      </c>
      <c r="B166" s="170" t="s">
        <v>333</v>
      </c>
      <c r="C166" s="185" t="s">
        <v>334</v>
      </c>
      <c r="D166" s="171" t="s">
        <v>179</v>
      </c>
      <c r="E166" s="172">
        <v>22.4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2">
        <v>0</v>
      </c>
      <c r="O166" s="172">
        <f>ROUND(E166*N166,2)</f>
        <v>0</v>
      </c>
      <c r="P166" s="172">
        <v>4.6000000000000001E-4</v>
      </c>
      <c r="Q166" s="172">
        <f>ROUND(E166*P166,2)</f>
        <v>0.01</v>
      </c>
      <c r="R166" s="174"/>
      <c r="S166" s="174" t="s">
        <v>149</v>
      </c>
      <c r="T166" s="175" t="s">
        <v>149</v>
      </c>
      <c r="U166" s="158">
        <v>0.81</v>
      </c>
      <c r="V166" s="158">
        <f>ROUND(E166*U166,2)</f>
        <v>18.14</v>
      </c>
      <c r="W166" s="158"/>
      <c r="X166" s="158" t="s">
        <v>150</v>
      </c>
      <c r="Y166" s="158" t="s">
        <v>151</v>
      </c>
      <c r="Z166" s="148"/>
      <c r="AA166" s="148"/>
      <c r="AB166" s="148"/>
      <c r="AC166" s="148"/>
      <c r="AD166" s="148"/>
      <c r="AE166" s="148"/>
      <c r="AF166" s="148"/>
      <c r="AG166" s="148" t="s">
        <v>152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0.399999999999999" outlineLevel="2" x14ac:dyDescent="0.25">
      <c r="A167" s="155"/>
      <c r="B167" s="156"/>
      <c r="C167" s="186" t="s">
        <v>335</v>
      </c>
      <c r="D167" s="159"/>
      <c r="E167" s="160"/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8"/>
      <c r="AA167" s="148"/>
      <c r="AB167" s="148"/>
      <c r="AC167" s="148"/>
      <c r="AD167" s="148"/>
      <c r="AE167" s="148"/>
      <c r="AF167" s="148"/>
      <c r="AG167" s="148" t="s">
        <v>154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3" x14ac:dyDescent="0.25">
      <c r="A168" s="155"/>
      <c r="B168" s="156"/>
      <c r="C168" s="186" t="s">
        <v>336</v>
      </c>
      <c r="D168" s="159"/>
      <c r="E168" s="160">
        <v>22.4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8"/>
      <c r="AA168" s="148"/>
      <c r="AB168" s="148"/>
      <c r="AC168" s="148"/>
      <c r="AD168" s="148"/>
      <c r="AE168" s="148"/>
      <c r="AF168" s="148"/>
      <c r="AG168" s="148" t="s">
        <v>154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0.399999999999999" outlineLevel="1" x14ac:dyDescent="0.25">
      <c r="A169" s="176">
        <v>46</v>
      </c>
      <c r="B169" s="177" t="s">
        <v>337</v>
      </c>
      <c r="C169" s="187" t="s">
        <v>338</v>
      </c>
      <c r="D169" s="178" t="s">
        <v>165</v>
      </c>
      <c r="E169" s="179">
        <v>2</v>
      </c>
      <c r="F169" s="180"/>
      <c r="G169" s="181">
        <f>ROUND(E169*F169,2)</f>
        <v>0</v>
      </c>
      <c r="H169" s="180"/>
      <c r="I169" s="181">
        <f>ROUND(E169*H169,2)</f>
        <v>0</v>
      </c>
      <c r="J169" s="180"/>
      <c r="K169" s="181">
        <f>ROUND(E169*J169,2)</f>
        <v>0</v>
      </c>
      <c r="L169" s="181">
        <v>21</v>
      </c>
      <c r="M169" s="181">
        <f>G169*(1+L169/100)</f>
        <v>0</v>
      </c>
      <c r="N169" s="179">
        <v>0</v>
      </c>
      <c r="O169" s="179">
        <f>ROUND(E169*N169,2)</f>
        <v>0</v>
      </c>
      <c r="P169" s="179">
        <v>0</v>
      </c>
      <c r="Q169" s="179">
        <f>ROUND(E169*P169,2)</f>
        <v>0</v>
      </c>
      <c r="R169" s="181"/>
      <c r="S169" s="181" t="s">
        <v>149</v>
      </c>
      <c r="T169" s="182" t="s">
        <v>149</v>
      </c>
      <c r="U169" s="158">
        <v>0.05</v>
      </c>
      <c r="V169" s="158">
        <f>ROUND(E169*U169,2)</f>
        <v>0.1</v>
      </c>
      <c r="W169" s="158"/>
      <c r="X169" s="158" t="s">
        <v>150</v>
      </c>
      <c r="Y169" s="158" t="s">
        <v>151</v>
      </c>
      <c r="Z169" s="148"/>
      <c r="AA169" s="148"/>
      <c r="AB169" s="148"/>
      <c r="AC169" s="148"/>
      <c r="AD169" s="148"/>
      <c r="AE169" s="148"/>
      <c r="AF169" s="148"/>
      <c r="AG169" s="148" t="s">
        <v>152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5">
      <c r="A170" s="169">
        <v>47</v>
      </c>
      <c r="B170" s="170" t="s">
        <v>339</v>
      </c>
      <c r="C170" s="185" t="s">
        <v>340</v>
      </c>
      <c r="D170" s="171" t="s">
        <v>148</v>
      </c>
      <c r="E170" s="172">
        <v>3.2320000000000002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2">
        <v>1.17E-3</v>
      </c>
      <c r="O170" s="172">
        <f>ROUND(E170*N170,2)</f>
        <v>0</v>
      </c>
      <c r="P170" s="172">
        <v>7.5999999999999998E-2</v>
      </c>
      <c r="Q170" s="172">
        <f>ROUND(E170*P170,2)</f>
        <v>0.25</v>
      </c>
      <c r="R170" s="174"/>
      <c r="S170" s="174" t="s">
        <v>149</v>
      </c>
      <c r="T170" s="175" t="s">
        <v>149</v>
      </c>
      <c r="U170" s="158">
        <v>0.93899999999999995</v>
      </c>
      <c r="V170" s="158">
        <f>ROUND(E170*U170,2)</f>
        <v>3.03</v>
      </c>
      <c r="W170" s="158"/>
      <c r="X170" s="158" t="s">
        <v>150</v>
      </c>
      <c r="Y170" s="158" t="s">
        <v>151</v>
      </c>
      <c r="Z170" s="148"/>
      <c r="AA170" s="148"/>
      <c r="AB170" s="148"/>
      <c r="AC170" s="148"/>
      <c r="AD170" s="148"/>
      <c r="AE170" s="148"/>
      <c r="AF170" s="148"/>
      <c r="AG170" s="148" t="s">
        <v>152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5">
      <c r="A171" s="155"/>
      <c r="B171" s="156"/>
      <c r="C171" s="186" t="s">
        <v>341</v>
      </c>
      <c r="D171" s="159"/>
      <c r="E171" s="160">
        <v>3.2320000000000002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154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5">
      <c r="A172" s="169">
        <v>48</v>
      </c>
      <c r="B172" s="170" t="s">
        <v>342</v>
      </c>
      <c r="C172" s="185" t="s">
        <v>343</v>
      </c>
      <c r="D172" s="171" t="s">
        <v>148</v>
      </c>
      <c r="E172" s="172">
        <v>7.98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6.8000000000000005E-2</v>
      </c>
      <c r="Q172" s="172">
        <f>ROUND(E172*P172,2)</f>
        <v>0.54</v>
      </c>
      <c r="R172" s="174"/>
      <c r="S172" s="174" t="s">
        <v>149</v>
      </c>
      <c r="T172" s="175" t="s">
        <v>149</v>
      </c>
      <c r="U172" s="158">
        <v>0.48</v>
      </c>
      <c r="V172" s="158">
        <f>ROUND(E172*U172,2)</f>
        <v>3.83</v>
      </c>
      <c r="W172" s="158"/>
      <c r="X172" s="158" t="s">
        <v>150</v>
      </c>
      <c r="Y172" s="158" t="s">
        <v>151</v>
      </c>
      <c r="Z172" s="148"/>
      <c r="AA172" s="148"/>
      <c r="AB172" s="148"/>
      <c r="AC172" s="148"/>
      <c r="AD172" s="148"/>
      <c r="AE172" s="148"/>
      <c r="AF172" s="148"/>
      <c r="AG172" s="148" t="s">
        <v>152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5">
      <c r="A173" s="155"/>
      <c r="B173" s="156"/>
      <c r="C173" s="186" t="s">
        <v>344</v>
      </c>
      <c r="D173" s="159"/>
      <c r="E173" s="160">
        <v>2.1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154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3" x14ac:dyDescent="0.25">
      <c r="A174" s="155"/>
      <c r="B174" s="156"/>
      <c r="C174" s="186" t="s">
        <v>345</v>
      </c>
      <c r="D174" s="159"/>
      <c r="E174" s="160">
        <v>5.88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154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5">
      <c r="A175" s="169">
        <v>49</v>
      </c>
      <c r="B175" s="170" t="s">
        <v>346</v>
      </c>
      <c r="C175" s="185" t="s">
        <v>347</v>
      </c>
      <c r="D175" s="171" t="s">
        <v>148</v>
      </c>
      <c r="E175" s="172">
        <v>216.001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2">
        <v>0</v>
      </c>
      <c r="O175" s="172">
        <f>ROUND(E175*N175,2)</f>
        <v>0</v>
      </c>
      <c r="P175" s="172">
        <v>0.01</v>
      </c>
      <c r="Q175" s="172">
        <f>ROUND(E175*P175,2)</f>
        <v>2.16</v>
      </c>
      <c r="R175" s="174"/>
      <c r="S175" s="174" t="s">
        <v>149</v>
      </c>
      <c r="T175" s="175" t="s">
        <v>149</v>
      </c>
      <c r="U175" s="158">
        <v>0.08</v>
      </c>
      <c r="V175" s="158">
        <f>ROUND(E175*U175,2)</f>
        <v>17.28</v>
      </c>
      <c r="W175" s="158"/>
      <c r="X175" s="158" t="s">
        <v>150</v>
      </c>
      <c r="Y175" s="158" t="s">
        <v>151</v>
      </c>
      <c r="Z175" s="148"/>
      <c r="AA175" s="148"/>
      <c r="AB175" s="148"/>
      <c r="AC175" s="148"/>
      <c r="AD175" s="148"/>
      <c r="AE175" s="148"/>
      <c r="AF175" s="148"/>
      <c r="AG175" s="148" t="s">
        <v>152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25">
      <c r="A176" s="155"/>
      <c r="B176" s="156"/>
      <c r="C176" s="186" t="s">
        <v>348</v>
      </c>
      <c r="D176" s="159"/>
      <c r="E176" s="160"/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154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25">
      <c r="A177" s="155"/>
      <c r="B177" s="156"/>
      <c r="C177" s="186" t="s">
        <v>349</v>
      </c>
      <c r="D177" s="159"/>
      <c r="E177" s="160">
        <v>216.001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154</v>
      </c>
      <c r="AH177" s="148">
        <v>5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5">
      <c r="A178" s="169">
        <v>50</v>
      </c>
      <c r="B178" s="170" t="s">
        <v>350</v>
      </c>
      <c r="C178" s="185" t="s">
        <v>351</v>
      </c>
      <c r="D178" s="171" t="s">
        <v>179</v>
      </c>
      <c r="E178" s="172">
        <v>15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2">
        <v>0</v>
      </c>
      <c r="O178" s="172">
        <f>ROUND(E178*N178,2)</f>
        <v>0</v>
      </c>
      <c r="P178" s="172">
        <v>1.507E-2</v>
      </c>
      <c r="Q178" s="172">
        <f>ROUND(E178*P178,2)</f>
        <v>0.23</v>
      </c>
      <c r="R178" s="174"/>
      <c r="S178" s="174" t="s">
        <v>149</v>
      </c>
      <c r="T178" s="175" t="s">
        <v>149</v>
      </c>
      <c r="U178" s="158">
        <v>0.11</v>
      </c>
      <c r="V178" s="158">
        <f>ROUND(E178*U178,2)</f>
        <v>1.65</v>
      </c>
      <c r="W178" s="158"/>
      <c r="X178" s="158" t="s">
        <v>150</v>
      </c>
      <c r="Y178" s="158" t="s">
        <v>151</v>
      </c>
      <c r="Z178" s="148"/>
      <c r="AA178" s="148"/>
      <c r="AB178" s="148"/>
      <c r="AC178" s="148"/>
      <c r="AD178" s="148"/>
      <c r="AE178" s="148"/>
      <c r="AF178" s="148"/>
      <c r="AG178" s="148" t="s">
        <v>152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25">
      <c r="A179" s="155"/>
      <c r="B179" s="156"/>
      <c r="C179" s="186" t="s">
        <v>352</v>
      </c>
      <c r="D179" s="159"/>
      <c r="E179" s="160">
        <v>15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154</v>
      </c>
      <c r="AH179" s="148">
        <v>5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5">
      <c r="A180" s="162" t="s">
        <v>144</v>
      </c>
      <c r="B180" s="163" t="s">
        <v>85</v>
      </c>
      <c r="C180" s="184" t="s">
        <v>86</v>
      </c>
      <c r="D180" s="164"/>
      <c r="E180" s="165"/>
      <c r="F180" s="166"/>
      <c r="G180" s="166">
        <f>SUMIF(AG181:AG181,"&lt;&gt;NOR",G181:G181)</f>
        <v>0</v>
      </c>
      <c r="H180" s="166"/>
      <c r="I180" s="166">
        <f>SUM(I181:I181)</f>
        <v>0</v>
      </c>
      <c r="J180" s="166"/>
      <c r="K180" s="166">
        <f>SUM(K181:K181)</f>
        <v>0</v>
      </c>
      <c r="L180" s="166"/>
      <c r="M180" s="166">
        <f>SUM(M181:M181)</f>
        <v>0</v>
      </c>
      <c r="N180" s="165"/>
      <c r="O180" s="165">
        <f>SUM(O181:O181)</f>
        <v>0</v>
      </c>
      <c r="P180" s="165"/>
      <c r="Q180" s="165">
        <f>SUM(Q181:Q181)</f>
        <v>0</v>
      </c>
      <c r="R180" s="166"/>
      <c r="S180" s="166"/>
      <c r="T180" s="167"/>
      <c r="U180" s="161"/>
      <c r="V180" s="161">
        <f>SUM(V181:V181)</f>
        <v>48.38</v>
      </c>
      <c r="W180" s="161"/>
      <c r="X180" s="161"/>
      <c r="Y180" s="161"/>
      <c r="AG180" t="s">
        <v>145</v>
      </c>
    </row>
    <row r="181" spans="1:60" outlineLevel="1" x14ac:dyDescent="0.25">
      <c r="A181" s="176">
        <v>51</v>
      </c>
      <c r="B181" s="177" t="s">
        <v>353</v>
      </c>
      <c r="C181" s="187" t="s">
        <v>354</v>
      </c>
      <c r="D181" s="178" t="s">
        <v>355</v>
      </c>
      <c r="E181" s="179">
        <v>15.357379999999999</v>
      </c>
      <c r="F181" s="180"/>
      <c r="G181" s="181">
        <f>ROUND(E181*F181,2)</f>
        <v>0</v>
      </c>
      <c r="H181" s="180"/>
      <c r="I181" s="181">
        <f>ROUND(E181*H181,2)</f>
        <v>0</v>
      </c>
      <c r="J181" s="180"/>
      <c r="K181" s="181">
        <f>ROUND(E181*J181,2)</f>
        <v>0</v>
      </c>
      <c r="L181" s="181">
        <v>21</v>
      </c>
      <c r="M181" s="181">
        <f>G181*(1+L181/100)</f>
        <v>0</v>
      </c>
      <c r="N181" s="179">
        <v>0</v>
      </c>
      <c r="O181" s="179">
        <f>ROUND(E181*N181,2)</f>
        <v>0</v>
      </c>
      <c r="P181" s="179">
        <v>0</v>
      </c>
      <c r="Q181" s="179">
        <f>ROUND(E181*P181,2)</f>
        <v>0</v>
      </c>
      <c r="R181" s="181"/>
      <c r="S181" s="181" t="s">
        <v>149</v>
      </c>
      <c r="T181" s="182" t="s">
        <v>149</v>
      </c>
      <c r="U181" s="158">
        <v>3.15</v>
      </c>
      <c r="V181" s="158">
        <f>ROUND(E181*U181,2)</f>
        <v>48.38</v>
      </c>
      <c r="W181" s="158"/>
      <c r="X181" s="158" t="s">
        <v>356</v>
      </c>
      <c r="Y181" s="158" t="s">
        <v>151</v>
      </c>
      <c r="Z181" s="148"/>
      <c r="AA181" s="148"/>
      <c r="AB181" s="148"/>
      <c r="AC181" s="148"/>
      <c r="AD181" s="148"/>
      <c r="AE181" s="148"/>
      <c r="AF181" s="148"/>
      <c r="AG181" s="148" t="s">
        <v>357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x14ac:dyDescent="0.25">
      <c r="A182" s="162" t="s">
        <v>144</v>
      </c>
      <c r="B182" s="163" t="s">
        <v>87</v>
      </c>
      <c r="C182" s="184" t="s">
        <v>88</v>
      </c>
      <c r="D182" s="164"/>
      <c r="E182" s="165"/>
      <c r="F182" s="166"/>
      <c r="G182" s="166">
        <f>SUMIF(AG183:AG198,"&lt;&gt;NOR",G183:G198)</f>
        <v>0</v>
      </c>
      <c r="H182" s="166"/>
      <c r="I182" s="166">
        <f>SUM(I183:I198)</f>
        <v>0</v>
      </c>
      <c r="J182" s="166"/>
      <c r="K182" s="166">
        <f>SUM(K183:K198)</f>
        <v>0</v>
      </c>
      <c r="L182" s="166"/>
      <c r="M182" s="166">
        <f>SUM(M183:M198)</f>
        <v>0</v>
      </c>
      <c r="N182" s="165"/>
      <c r="O182" s="165">
        <f>SUM(O183:O198)</f>
        <v>9.9999999999999992E-2</v>
      </c>
      <c r="P182" s="165"/>
      <c r="Q182" s="165">
        <f>SUM(Q183:Q198)</f>
        <v>0</v>
      </c>
      <c r="R182" s="166"/>
      <c r="S182" s="166"/>
      <c r="T182" s="167"/>
      <c r="U182" s="161"/>
      <c r="V182" s="161">
        <f>SUM(V183:V198)</f>
        <v>15.17</v>
      </c>
      <c r="W182" s="161"/>
      <c r="X182" s="161"/>
      <c r="Y182" s="161"/>
      <c r="AG182" t="s">
        <v>145</v>
      </c>
    </row>
    <row r="183" spans="1:60" outlineLevel="1" x14ac:dyDescent="0.25">
      <c r="A183" s="169">
        <v>52</v>
      </c>
      <c r="B183" s="170" t="s">
        <v>358</v>
      </c>
      <c r="C183" s="185" t="s">
        <v>359</v>
      </c>
      <c r="D183" s="171" t="s">
        <v>148</v>
      </c>
      <c r="E183" s="172">
        <v>25.567499999999999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21</v>
      </c>
      <c r="M183" s="174">
        <f>G183*(1+L183/100)</f>
        <v>0</v>
      </c>
      <c r="N183" s="172">
        <v>2.1000000000000001E-4</v>
      </c>
      <c r="O183" s="172">
        <f>ROUND(E183*N183,2)</f>
        <v>0.01</v>
      </c>
      <c r="P183" s="172">
        <v>0</v>
      </c>
      <c r="Q183" s="172">
        <f>ROUND(E183*P183,2)</f>
        <v>0</v>
      </c>
      <c r="R183" s="174"/>
      <c r="S183" s="174" t="s">
        <v>149</v>
      </c>
      <c r="T183" s="175" t="s">
        <v>149</v>
      </c>
      <c r="U183" s="158">
        <v>9.5000000000000001E-2</v>
      </c>
      <c r="V183" s="158">
        <f>ROUND(E183*U183,2)</f>
        <v>2.4300000000000002</v>
      </c>
      <c r="W183" s="158"/>
      <c r="X183" s="158" t="s">
        <v>150</v>
      </c>
      <c r="Y183" s="158" t="s">
        <v>151</v>
      </c>
      <c r="Z183" s="148"/>
      <c r="AA183" s="148"/>
      <c r="AB183" s="148"/>
      <c r="AC183" s="148"/>
      <c r="AD183" s="148"/>
      <c r="AE183" s="148"/>
      <c r="AF183" s="148"/>
      <c r="AG183" s="148" t="s">
        <v>152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2" x14ac:dyDescent="0.25">
      <c r="A184" s="155"/>
      <c r="B184" s="156"/>
      <c r="C184" s="186" t="s">
        <v>360</v>
      </c>
      <c r="D184" s="159"/>
      <c r="E184" s="160">
        <v>25.567499999999999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154</v>
      </c>
      <c r="AH184" s="148">
        <v>5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5">
      <c r="A185" s="169">
        <v>53</v>
      </c>
      <c r="B185" s="170" t="s">
        <v>361</v>
      </c>
      <c r="C185" s="185" t="s">
        <v>362</v>
      </c>
      <c r="D185" s="171" t="s">
        <v>148</v>
      </c>
      <c r="E185" s="172">
        <v>25.567499999999999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2">
        <v>3.6800000000000001E-3</v>
      </c>
      <c r="O185" s="172">
        <f>ROUND(E185*N185,2)</f>
        <v>0.09</v>
      </c>
      <c r="P185" s="172">
        <v>0</v>
      </c>
      <c r="Q185" s="172">
        <f>ROUND(E185*P185,2)</f>
        <v>0</v>
      </c>
      <c r="R185" s="174"/>
      <c r="S185" s="174" t="s">
        <v>149</v>
      </c>
      <c r="T185" s="175" t="s">
        <v>149</v>
      </c>
      <c r="U185" s="158">
        <v>0.38500000000000001</v>
      </c>
      <c r="V185" s="158">
        <f>ROUND(E185*U185,2)</f>
        <v>9.84</v>
      </c>
      <c r="W185" s="158"/>
      <c r="X185" s="158" t="s">
        <v>150</v>
      </c>
      <c r="Y185" s="158" t="s">
        <v>151</v>
      </c>
      <c r="Z185" s="148"/>
      <c r="AA185" s="148"/>
      <c r="AB185" s="148"/>
      <c r="AC185" s="148"/>
      <c r="AD185" s="148"/>
      <c r="AE185" s="148"/>
      <c r="AF185" s="148"/>
      <c r="AG185" s="148" t="s">
        <v>152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25">
      <c r="A186" s="155"/>
      <c r="B186" s="156"/>
      <c r="C186" s="247" t="s">
        <v>363</v>
      </c>
      <c r="D186" s="248"/>
      <c r="E186" s="248"/>
      <c r="F186" s="248"/>
      <c r="G186" s="24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8"/>
      <c r="AA186" s="148"/>
      <c r="AB186" s="148"/>
      <c r="AC186" s="148"/>
      <c r="AD186" s="148"/>
      <c r="AE186" s="148"/>
      <c r="AF186" s="148"/>
      <c r="AG186" s="148" t="s">
        <v>168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25">
      <c r="A187" s="155"/>
      <c r="B187" s="156"/>
      <c r="C187" s="186" t="s">
        <v>364</v>
      </c>
      <c r="D187" s="159"/>
      <c r="E187" s="160"/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154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3" x14ac:dyDescent="0.25">
      <c r="A188" s="155"/>
      <c r="B188" s="156"/>
      <c r="C188" s="186" t="s">
        <v>365</v>
      </c>
      <c r="D188" s="159"/>
      <c r="E188" s="160">
        <v>5.0345000000000004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154</v>
      </c>
      <c r="AH188" s="148">
        <v>5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3" x14ac:dyDescent="0.25">
      <c r="A189" s="155"/>
      <c r="B189" s="156"/>
      <c r="C189" s="186" t="s">
        <v>366</v>
      </c>
      <c r="D189" s="159"/>
      <c r="E189" s="160">
        <v>20.533000000000001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8"/>
      <c r="AA189" s="148"/>
      <c r="AB189" s="148"/>
      <c r="AC189" s="148"/>
      <c r="AD189" s="148"/>
      <c r="AE189" s="148"/>
      <c r="AF189" s="148"/>
      <c r="AG189" s="148" t="s">
        <v>154</v>
      </c>
      <c r="AH189" s="148">
        <v>5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ht="20.399999999999999" outlineLevel="1" x14ac:dyDescent="0.25">
      <c r="A190" s="169">
        <v>54</v>
      </c>
      <c r="B190" s="170" t="s">
        <v>367</v>
      </c>
      <c r="C190" s="185" t="s">
        <v>368</v>
      </c>
      <c r="D190" s="171" t="s">
        <v>179</v>
      </c>
      <c r="E190" s="172">
        <v>8.91</v>
      </c>
      <c r="F190" s="173"/>
      <c r="G190" s="174">
        <f>ROUND(E190*F190,2)</f>
        <v>0</v>
      </c>
      <c r="H190" s="173"/>
      <c r="I190" s="174">
        <f>ROUND(E190*H190,2)</f>
        <v>0</v>
      </c>
      <c r="J190" s="173"/>
      <c r="K190" s="174">
        <f>ROUND(E190*J190,2)</f>
        <v>0</v>
      </c>
      <c r="L190" s="174">
        <v>21</v>
      </c>
      <c r="M190" s="174">
        <f>G190*(1+L190/100)</f>
        <v>0</v>
      </c>
      <c r="N190" s="172">
        <v>3.2000000000000003E-4</v>
      </c>
      <c r="O190" s="172">
        <f>ROUND(E190*N190,2)</f>
        <v>0</v>
      </c>
      <c r="P190" s="172">
        <v>0</v>
      </c>
      <c r="Q190" s="172">
        <f>ROUND(E190*P190,2)</f>
        <v>0</v>
      </c>
      <c r="R190" s="174"/>
      <c r="S190" s="174" t="s">
        <v>149</v>
      </c>
      <c r="T190" s="175" t="s">
        <v>149</v>
      </c>
      <c r="U190" s="158">
        <v>0.11</v>
      </c>
      <c r="V190" s="158">
        <f>ROUND(E190*U190,2)</f>
        <v>0.98</v>
      </c>
      <c r="W190" s="158"/>
      <c r="X190" s="158" t="s">
        <v>150</v>
      </c>
      <c r="Y190" s="158" t="s">
        <v>151</v>
      </c>
      <c r="Z190" s="148"/>
      <c r="AA190" s="148"/>
      <c r="AB190" s="148"/>
      <c r="AC190" s="148"/>
      <c r="AD190" s="148"/>
      <c r="AE190" s="148"/>
      <c r="AF190" s="148"/>
      <c r="AG190" s="148" t="s">
        <v>152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2" x14ac:dyDescent="0.25">
      <c r="A191" s="155"/>
      <c r="B191" s="156"/>
      <c r="C191" s="186" t="s">
        <v>369</v>
      </c>
      <c r="D191" s="159"/>
      <c r="E191" s="160">
        <v>8.91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8"/>
      <c r="AA191" s="148"/>
      <c r="AB191" s="148"/>
      <c r="AC191" s="148"/>
      <c r="AD191" s="148"/>
      <c r="AE191" s="148"/>
      <c r="AF191" s="148"/>
      <c r="AG191" s="148" t="s">
        <v>154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0.399999999999999" outlineLevel="1" x14ac:dyDescent="0.25">
      <c r="A192" s="176">
        <v>55</v>
      </c>
      <c r="B192" s="177" t="s">
        <v>370</v>
      </c>
      <c r="C192" s="187" t="s">
        <v>371</v>
      </c>
      <c r="D192" s="178" t="s">
        <v>165</v>
      </c>
      <c r="E192" s="179">
        <v>3</v>
      </c>
      <c r="F192" s="180"/>
      <c r="G192" s="181">
        <f>ROUND(E192*F192,2)</f>
        <v>0</v>
      </c>
      <c r="H192" s="180"/>
      <c r="I192" s="181">
        <f>ROUND(E192*H192,2)</f>
        <v>0</v>
      </c>
      <c r="J192" s="180"/>
      <c r="K192" s="181">
        <f>ROUND(E192*J192,2)</f>
        <v>0</v>
      </c>
      <c r="L192" s="181">
        <v>21</v>
      </c>
      <c r="M192" s="181">
        <f>G192*(1+L192/100)</f>
        <v>0</v>
      </c>
      <c r="N192" s="179">
        <v>4.2999999999999999E-4</v>
      </c>
      <c r="O192" s="179">
        <f>ROUND(E192*N192,2)</f>
        <v>0</v>
      </c>
      <c r="P192" s="179">
        <v>0</v>
      </c>
      <c r="Q192" s="179">
        <f>ROUND(E192*P192,2)</f>
        <v>0</v>
      </c>
      <c r="R192" s="181"/>
      <c r="S192" s="181" t="s">
        <v>149</v>
      </c>
      <c r="T192" s="182" t="s">
        <v>149</v>
      </c>
      <c r="U192" s="158">
        <v>6.7000000000000004E-2</v>
      </c>
      <c r="V192" s="158">
        <f>ROUND(E192*U192,2)</f>
        <v>0.2</v>
      </c>
      <c r="W192" s="158"/>
      <c r="X192" s="158" t="s">
        <v>150</v>
      </c>
      <c r="Y192" s="158" t="s">
        <v>151</v>
      </c>
      <c r="Z192" s="148"/>
      <c r="AA192" s="148"/>
      <c r="AB192" s="148"/>
      <c r="AC192" s="148"/>
      <c r="AD192" s="148"/>
      <c r="AE192" s="148"/>
      <c r="AF192" s="148"/>
      <c r="AG192" s="148" t="s">
        <v>152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0.399999999999999" outlineLevel="1" x14ac:dyDescent="0.25">
      <c r="A193" s="169">
        <v>56</v>
      </c>
      <c r="B193" s="170" t="s">
        <v>372</v>
      </c>
      <c r="C193" s="185" t="s">
        <v>373</v>
      </c>
      <c r="D193" s="171" t="s">
        <v>179</v>
      </c>
      <c r="E193" s="172">
        <v>6.6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2">
        <v>3.2000000000000003E-4</v>
      </c>
      <c r="O193" s="172">
        <f>ROUND(E193*N193,2)</f>
        <v>0</v>
      </c>
      <c r="P193" s="172">
        <v>0</v>
      </c>
      <c r="Q193" s="172">
        <f>ROUND(E193*P193,2)</f>
        <v>0</v>
      </c>
      <c r="R193" s="174"/>
      <c r="S193" s="174" t="s">
        <v>149</v>
      </c>
      <c r="T193" s="175" t="s">
        <v>149</v>
      </c>
      <c r="U193" s="158">
        <v>0.14000000000000001</v>
      </c>
      <c r="V193" s="158">
        <f>ROUND(E193*U193,2)</f>
        <v>0.92</v>
      </c>
      <c r="W193" s="158"/>
      <c r="X193" s="158" t="s">
        <v>150</v>
      </c>
      <c r="Y193" s="158" t="s">
        <v>151</v>
      </c>
      <c r="Z193" s="148"/>
      <c r="AA193" s="148"/>
      <c r="AB193" s="148"/>
      <c r="AC193" s="148"/>
      <c r="AD193" s="148"/>
      <c r="AE193" s="148"/>
      <c r="AF193" s="148"/>
      <c r="AG193" s="148" t="s">
        <v>152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25">
      <c r="A194" s="155"/>
      <c r="B194" s="156"/>
      <c r="C194" s="186" t="s">
        <v>374</v>
      </c>
      <c r="D194" s="159"/>
      <c r="E194" s="160">
        <v>6.6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154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0.399999999999999" outlineLevel="1" x14ac:dyDescent="0.25">
      <c r="A195" s="169">
        <v>57</v>
      </c>
      <c r="B195" s="170" t="s">
        <v>375</v>
      </c>
      <c r="C195" s="185" t="s">
        <v>376</v>
      </c>
      <c r="D195" s="171" t="s">
        <v>165</v>
      </c>
      <c r="E195" s="172">
        <v>7</v>
      </c>
      <c r="F195" s="173"/>
      <c r="G195" s="174">
        <f>ROUND(E195*F195,2)</f>
        <v>0</v>
      </c>
      <c r="H195" s="173"/>
      <c r="I195" s="174">
        <f>ROUND(E195*H195,2)</f>
        <v>0</v>
      </c>
      <c r="J195" s="173"/>
      <c r="K195" s="174">
        <f>ROUND(E195*J195,2)</f>
        <v>0</v>
      </c>
      <c r="L195" s="174">
        <v>21</v>
      </c>
      <c r="M195" s="174">
        <f>G195*(1+L195/100)</f>
        <v>0</v>
      </c>
      <c r="N195" s="172">
        <v>3.8999999999999999E-4</v>
      </c>
      <c r="O195" s="172">
        <f>ROUND(E195*N195,2)</f>
        <v>0</v>
      </c>
      <c r="P195" s="172">
        <v>0</v>
      </c>
      <c r="Q195" s="172">
        <f>ROUND(E195*P195,2)</f>
        <v>0</v>
      </c>
      <c r="R195" s="174"/>
      <c r="S195" s="174" t="s">
        <v>149</v>
      </c>
      <c r="T195" s="175" t="s">
        <v>149</v>
      </c>
      <c r="U195" s="158">
        <v>0.09</v>
      </c>
      <c r="V195" s="158">
        <f>ROUND(E195*U195,2)</f>
        <v>0.63</v>
      </c>
      <c r="W195" s="158"/>
      <c r="X195" s="158" t="s">
        <v>150</v>
      </c>
      <c r="Y195" s="158" t="s">
        <v>151</v>
      </c>
      <c r="Z195" s="148"/>
      <c r="AA195" s="148"/>
      <c r="AB195" s="148"/>
      <c r="AC195" s="148"/>
      <c r="AD195" s="148"/>
      <c r="AE195" s="148"/>
      <c r="AF195" s="148"/>
      <c r="AG195" s="148" t="s">
        <v>152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2" x14ac:dyDescent="0.25">
      <c r="A196" s="155"/>
      <c r="B196" s="156"/>
      <c r="C196" s="186" t="s">
        <v>377</v>
      </c>
      <c r="D196" s="159"/>
      <c r="E196" s="160">
        <v>5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8"/>
      <c r="AA196" s="148"/>
      <c r="AB196" s="148"/>
      <c r="AC196" s="148"/>
      <c r="AD196" s="148"/>
      <c r="AE196" s="148"/>
      <c r="AF196" s="148"/>
      <c r="AG196" s="148" t="s">
        <v>154</v>
      </c>
      <c r="AH196" s="148">
        <v>5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3" x14ac:dyDescent="0.25">
      <c r="A197" s="155"/>
      <c r="B197" s="156"/>
      <c r="C197" s="186" t="s">
        <v>378</v>
      </c>
      <c r="D197" s="159"/>
      <c r="E197" s="160">
        <v>2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154</v>
      </c>
      <c r="AH197" s="148">
        <v>5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5">
      <c r="A198" s="176">
        <v>58</v>
      </c>
      <c r="B198" s="177" t="s">
        <v>379</v>
      </c>
      <c r="C198" s="187" t="s">
        <v>380</v>
      </c>
      <c r="D198" s="178" t="s">
        <v>355</v>
      </c>
      <c r="E198" s="179">
        <v>0.10843999999999999</v>
      </c>
      <c r="F198" s="180"/>
      <c r="G198" s="181">
        <f>ROUND(E198*F198,2)</f>
        <v>0</v>
      </c>
      <c r="H198" s="180"/>
      <c r="I198" s="181">
        <f>ROUND(E198*H198,2)</f>
        <v>0</v>
      </c>
      <c r="J198" s="180"/>
      <c r="K198" s="181">
        <f>ROUND(E198*J198,2)</f>
        <v>0</v>
      </c>
      <c r="L198" s="181">
        <v>21</v>
      </c>
      <c r="M198" s="181">
        <f>G198*(1+L198/100)</f>
        <v>0</v>
      </c>
      <c r="N198" s="179">
        <v>0</v>
      </c>
      <c r="O198" s="179">
        <f>ROUND(E198*N198,2)</f>
        <v>0</v>
      </c>
      <c r="P198" s="179">
        <v>0</v>
      </c>
      <c r="Q198" s="179">
        <f>ROUND(E198*P198,2)</f>
        <v>0</v>
      </c>
      <c r="R198" s="181"/>
      <c r="S198" s="181" t="s">
        <v>149</v>
      </c>
      <c r="T198" s="182" t="s">
        <v>149</v>
      </c>
      <c r="U198" s="158">
        <v>1.5980000000000001</v>
      </c>
      <c r="V198" s="158">
        <f>ROUND(E198*U198,2)</f>
        <v>0.17</v>
      </c>
      <c r="W198" s="158"/>
      <c r="X198" s="158" t="s">
        <v>356</v>
      </c>
      <c r="Y198" s="158" t="s">
        <v>151</v>
      </c>
      <c r="Z198" s="148"/>
      <c r="AA198" s="148"/>
      <c r="AB198" s="148"/>
      <c r="AC198" s="148"/>
      <c r="AD198" s="148"/>
      <c r="AE198" s="148"/>
      <c r="AF198" s="148"/>
      <c r="AG198" s="148" t="s">
        <v>357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5">
      <c r="A199" s="162" t="s">
        <v>144</v>
      </c>
      <c r="B199" s="163" t="s">
        <v>89</v>
      </c>
      <c r="C199" s="184" t="s">
        <v>90</v>
      </c>
      <c r="D199" s="164"/>
      <c r="E199" s="165"/>
      <c r="F199" s="166"/>
      <c r="G199" s="166">
        <f>SUMIF(AG200:AG209,"&lt;&gt;NOR",G200:G209)</f>
        <v>0</v>
      </c>
      <c r="H199" s="166"/>
      <c r="I199" s="166">
        <f>SUM(I200:I209)</f>
        <v>0</v>
      </c>
      <c r="J199" s="166"/>
      <c r="K199" s="166">
        <f>SUM(K200:K209)</f>
        <v>0</v>
      </c>
      <c r="L199" s="166"/>
      <c r="M199" s="166">
        <f>SUM(M200:M209)</f>
        <v>0</v>
      </c>
      <c r="N199" s="165"/>
      <c r="O199" s="165">
        <f>SUM(O200:O209)</f>
        <v>0.04</v>
      </c>
      <c r="P199" s="165"/>
      <c r="Q199" s="165">
        <f>SUM(Q200:Q209)</f>
        <v>0</v>
      </c>
      <c r="R199" s="166"/>
      <c r="S199" s="166"/>
      <c r="T199" s="167"/>
      <c r="U199" s="161"/>
      <c r="V199" s="161">
        <f>SUM(V200:V209)</f>
        <v>30.609999999999996</v>
      </c>
      <c r="W199" s="161"/>
      <c r="X199" s="161"/>
      <c r="Y199" s="161"/>
      <c r="AG199" t="s">
        <v>145</v>
      </c>
    </row>
    <row r="200" spans="1:60" ht="20.399999999999999" outlineLevel="1" x14ac:dyDescent="0.25">
      <c r="A200" s="169">
        <v>59</v>
      </c>
      <c r="B200" s="170" t="s">
        <v>381</v>
      </c>
      <c r="C200" s="185" t="s">
        <v>382</v>
      </c>
      <c r="D200" s="171" t="s">
        <v>148</v>
      </c>
      <c r="E200" s="172">
        <v>112.1875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2">
        <v>1.6000000000000001E-4</v>
      </c>
      <c r="O200" s="172">
        <f>ROUND(E200*N200,2)</f>
        <v>0.02</v>
      </c>
      <c r="P200" s="172">
        <v>0</v>
      </c>
      <c r="Q200" s="172">
        <f>ROUND(E200*P200,2)</f>
        <v>0</v>
      </c>
      <c r="R200" s="174"/>
      <c r="S200" s="174" t="s">
        <v>149</v>
      </c>
      <c r="T200" s="175" t="s">
        <v>149</v>
      </c>
      <c r="U200" s="158">
        <v>0.16</v>
      </c>
      <c r="V200" s="158">
        <f>ROUND(E200*U200,2)</f>
        <v>17.95</v>
      </c>
      <c r="W200" s="158"/>
      <c r="X200" s="158" t="s">
        <v>150</v>
      </c>
      <c r="Y200" s="158" t="s">
        <v>151</v>
      </c>
      <c r="Z200" s="148"/>
      <c r="AA200" s="148"/>
      <c r="AB200" s="148"/>
      <c r="AC200" s="148"/>
      <c r="AD200" s="148"/>
      <c r="AE200" s="148"/>
      <c r="AF200" s="148"/>
      <c r="AG200" s="148" t="s">
        <v>152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2" x14ac:dyDescent="0.25">
      <c r="A201" s="155"/>
      <c r="B201" s="156"/>
      <c r="C201" s="247" t="s">
        <v>383</v>
      </c>
      <c r="D201" s="248"/>
      <c r="E201" s="248"/>
      <c r="F201" s="248"/>
      <c r="G201" s="24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168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5">
      <c r="A202" s="155"/>
      <c r="B202" s="156"/>
      <c r="C202" s="186" t="s">
        <v>384</v>
      </c>
      <c r="D202" s="159"/>
      <c r="E202" s="160"/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8"/>
      <c r="AA202" s="148"/>
      <c r="AB202" s="148"/>
      <c r="AC202" s="148"/>
      <c r="AD202" s="148"/>
      <c r="AE202" s="148"/>
      <c r="AF202" s="148"/>
      <c r="AG202" s="148" t="s">
        <v>154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3" x14ac:dyDescent="0.25">
      <c r="A203" s="155"/>
      <c r="B203" s="156"/>
      <c r="C203" s="186" t="s">
        <v>385</v>
      </c>
      <c r="D203" s="159"/>
      <c r="E203" s="160">
        <v>107.15300000000001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154</v>
      </c>
      <c r="AH203" s="148">
        <v>5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3" x14ac:dyDescent="0.25">
      <c r="A204" s="155"/>
      <c r="B204" s="156"/>
      <c r="C204" s="186" t="s">
        <v>386</v>
      </c>
      <c r="D204" s="159"/>
      <c r="E204" s="160">
        <v>5.0345000000000004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8"/>
      <c r="AA204" s="148"/>
      <c r="AB204" s="148"/>
      <c r="AC204" s="148"/>
      <c r="AD204" s="148"/>
      <c r="AE204" s="148"/>
      <c r="AF204" s="148"/>
      <c r="AG204" s="148" t="s">
        <v>154</v>
      </c>
      <c r="AH204" s="148">
        <v>5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0.399999999999999" outlineLevel="1" x14ac:dyDescent="0.25">
      <c r="A205" s="169">
        <v>60</v>
      </c>
      <c r="B205" s="170" t="s">
        <v>387</v>
      </c>
      <c r="C205" s="185" t="s">
        <v>388</v>
      </c>
      <c r="D205" s="171" t="s">
        <v>148</v>
      </c>
      <c r="E205" s="172">
        <v>90.02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2">
        <v>1.7000000000000001E-4</v>
      </c>
      <c r="O205" s="172">
        <f>ROUND(E205*N205,2)</f>
        <v>0.02</v>
      </c>
      <c r="P205" s="172">
        <v>0</v>
      </c>
      <c r="Q205" s="172">
        <f>ROUND(E205*P205,2)</f>
        <v>0</v>
      </c>
      <c r="R205" s="174"/>
      <c r="S205" s="174" t="s">
        <v>149</v>
      </c>
      <c r="T205" s="175" t="s">
        <v>149</v>
      </c>
      <c r="U205" s="158">
        <v>0.14000000000000001</v>
      </c>
      <c r="V205" s="158">
        <f>ROUND(E205*U205,2)</f>
        <v>12.6</v>
      </c>
      <c r="W205" s="158"/>
      <c r="X205" s="158" t="s">
        <v>150</v>
      </c>
      <c r="Y205" s="158" t="s">
        <v>151</v>
      </c>
      <c r="Z205" s="148"/>
      <c r="AA205" s="148"/>
      <c r="AB205" s="148"/>
      <c r="AC205" s="148"/>
      <c r="AD205" s="148"/>
      <c r="AE205" s="148"/>
      <c r="AF205" s="148"/>
      <c r="AG205" s="148" t="s">
        <v>152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2" x14ac:dyDescent="0.25">
      <c r="A206" s="155"/>
      <c r="B206" s="156"/>
      <c r="C206" s="186" t="s">
        <v>389</v>
      </c>
      <c r="D206" s="159"/>
      <c r="E206" s="160"/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8"/>
      <c r="AA206" s="148"/>
      <c r="AB206" s="148"/>
      <c r="AC206" s="148"/>
      <c r="AD206" s="148"/>
      <c r="AE206" s="148"/>
      <c r="AF206" s="148"/>
      <c r="AG206" s="148" t="s">
        <v>154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3" x14ac:dyDescent="0.25">
      <c r="A207" s="155"/>
      <c r="B207" s="156"/>
      <c r="C207" s="186" t="s">
        <v>390</v>
      </c>
      <c r="D207" s="159"/>
      <c r="E207" s="160">
        <v>19.32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8"/>
      <c r="AA207" s="148"/>
      <c r="AB207" s="148"/>
      <c r="AC207" s="148"/>
      <c r="AD207" s="148"/>
      <c r="AE207" s="148"/>
      <c r="AF207" s="148"/>
      <c r="AG207" s="148" t="s">
        <v>154</v>
      </c>
      <c r="AH207" s="148">
        <v>5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3" x14ac:dyDescent="0.25">
      <c r="A208" s="155"/>
      <c r="B208" s="156"/>
      <c r="C208" s="186" t="s">
        <v>391</v>
      </c>
      <c r="D208" s="159"/>
      <c r="E208" s="160">
        <v>70.7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8"/>
      <c r="AA208" s="148"/>
      <c r="AB208" s="148"/>
      <c r="AC208" s="148"/>
      <c r="AD208" s="148"/>
      <c r="AE208" s="148"/>
      <c r="AF208" s="148"/>
      <c r="AG208" s="148" t="s">
        <v>154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5">
      <c r="A209" s="176">
        <v>61</v>
      </c>
      <c r="B209" s="177" t="s">
        <v>392</v>
      </c>
      <c r="C209" s="187" t="s">
        <v>393</v>
      </c>
      <c r="D209" s="178" t="s">
        <v>355</v>
      </c>
      <c r="E209" s="179">
        <v>3.3250000000000002E-2</v>
      </c>
      <c r="F209" s="180"/>
      <c r="G209" s="181">
        <f>ROUND(E209*F209,2)</f>
        <v>0</v>
      </c>
      <c r="H209" s="180"/>
      <c r="I209" s="181">
        <f>ROUND(E209*H209,2)</f>
        <v>0</v>
      </c>
      <c r="J209" s="180"/>
      <c r="K209" s="181">
        <f>ROUND(E209*J209,2)</f>
        <v>0</v>
      </c>
      <c r="L209" s="181">
        <v>21</v>
      </c>
      <c r="M209" s="181">
        <f>G209*(1+L209/100)</f>
        <v>0</v>
      </c>
      <c r="N209" s="179">
        <v>0</v>
      </c>
      <c r="O209" s="179">
        <f>ROUND(E209*N209,2)</f>
        <v>0</v>
      </c>
      <c r="P209" s="179">
        <v>0</v>
      </c>
      <c r="Q209" s="179">
        <f>ROUND(E209*P209,2)</f>
        <v>0</v>
      </c>
      <c r="R209" s="181"/>
      <c r="S209" s="181" t="s">
        <v>149</v>
      </c>
      <c r="T209" s="182" t="s">
        <v>149</v>
      </c>
      <c r="U209" s="158">
        <v>1.831</v>
      </c>
      <c r="V209" s="158">
        <f>ROUND(E209*U209,2)</f>
        <v>0.06</v>
      </c>
      <c r="W209" s="158"/>
      <c r="X209" s="158" t="s">
        <v>356</v>
      </c>
      <c r="Y209" s="158" t="s">
        <v>151</v>
      </c>
      <c r="Z209" s="148"/>
      <c r="AA209" s="148"/>
      <c r="AB209" s="148"/>
      <c r="AC209" s="148"/>
      <c r="AD209" s="148"/>
      <c r="AE209" s="148"/>
      <c r="AF209" s="148"/>
      <c r="AG209" s="148" t="s">
        <v>357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x14ac:dyDescent="0.25">
      <c r="A210" s="162" t="s">
        <v>144</v>
      </c>
      <c r="B210" s="163" t="s">
        <v>91</v>
      </c>
      <c r="C210" s="184" t="s">
        <v>92</v>
      </c>
      <c r="D210" s="164"/>
      <c r="E210" s="165"/>
      <c r="F210" s="166"/>
      <c r="G210" s="166">
        <f>SUMIF(AG211:AG212,"&lt;&gt;NOR",G211:G212)</f>
        <v>0</v>
      </c>
      <c r="H210" s="166"/>
      <c r="I210" s="166">
        <f>SUM(I211:I212)</f>
        <v>0</v>
      </c>
      <c r="J210" s="166"/>
      <c r="K210" s="166">
        <f>SUM(K211:K212)</f>
        <v>0</v>
      </c>
      <c r="L210" s="166"/>
      <c r="M210" s="166">
        <f>SUM(M211:M212)</f>
        <v>0</v>
      </c>
      <c r="N210" s="165"/>
      <c r="O210" s="165">
        <f>SUM(O211:O212)</f>
        <v>0</v>
      </c>
      <c r="P210" s="165"/>
      <c r="Q210" s="165">
        <f>SUM(Q211:Q212)</f>
        <v>0</v>
      </c>
      <c r="R210" s="166"/>
      <c r="S210" s="166"/>
      <c r="T210" s="167"/>
      <c r="U210" s="161"/>
      <c r="V210" s="161">
        <f>SUM(V211:V212)</f>
        <v>4.5600000000000005</v>
      </c>
      <c r="W210" s="161"/>
      <c r="X210" s="161"/>
      <c r="Y210" s="161"/>
      <c r="AG210" t="s">
        <v>145</v>
      </c>
    </row>
    <row r="211" spans="1:60" outlineLevel="1" x14ac:dyDescent="0.25">
      <c r="A211" s="176">
        <v>62</v>
      </c>
      <c r="B211" s="177" t="s">
        <v>394</v>
      </c>
      <c r="C211" s="187" t="s">
        <v>395</v>
      </c>
      <c r="D211" s="178" t="s">
        <v>179</v>
      </c>
      <c r="E211" s="179">
        <v>3</v>
      </c>
      <c r="F211" s="180"/>
      <c r="G211" s="181">
        <f>ROUND(E211*F211,2)</f>
        <v>0</v>
      </c>
      <c r="H211" s="180"/>
      <c r="I211" s="181">
        <f>ROUND(E211*H211,2)</f>
        <v>0</v>
      </c>
      <c r="J211" s="180"/>
      <c r="K211" s="181">
        <f>ROUND(E211*J211,2)</f>
        <v>0</v>
      </c>
      <c r="L211" s="181">
        <v>21</v>
      </c>
      <c r="M211" s="181">
        <f>G211*(1+L211/100)</f>
        <v>0</v>
      </c>
      <c r="N211" s="179">
        <v>1.4E-3</v>
      </c>
      <c r="O211" s="179">
        <f>ROUND(E211*N211,2)</f>
        <v>0</v>
      </c>
      <c r="P211" s="179">
        <v>0</v>
      </c>
      <c r="Q211" s="179">
        <f>ROUND(E211*P211,2)</f>
        <v>0</v>
      </c>
      <c r="R211" s="181"/>
      <c r="S211" s="181" t="s">
        <v>149</v>
      </c>
      <c r="T211" s="182" t="s">
        <v>254</v>
      </c>
      <c r="U211" s="158">
        <v>0.79913999999999996</v>
      </c>
      <c r="V211" s="158">
        <f>ROUND(E211*U211,2)</f>
        <v>2.4</v>
      </c>
      <c r="W211" s="158"/>
      <c r="X211" s="158" t="s">
        <v>255</v>
      </c>
      <c r="Y211" s="158" t="s">
        <v>151</v>
      </c>
      <c r="Z211" s="148"/>
      <c r="AA211" s="148"/>
      <c r="AB211" s="148"/>
      <c r="AC211" s="148"/>
      <c r="AD211" s="148"/>
      <c r="AE211" s="148"/>
      <c r="AF211" s="148"/>
      <c r="AG211" s="148" t="s">
        <v>256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5">
      <c r="A212" s="176">
        <v>63</v>
      </c>
      <c r="B212" s="177" t="s">
        <v>396</v>
      </c>
      <c r="C212" s="187" t="s">
        <v>397</v>
      </c>
      <c r="D212" s="178" t="s">
        <v>179</v>
      </c>
      <c r="E212" s="179">
        <v>6</v>
      </c>
      <c r="F212" s="180"/>
      <c r="G212" s="181">
        <f>ROUND(E212*F212,2)</f>
        <v>0</v>
      </c>
      <c r="H212" s="180"/>
      <c r="I212" s="181">
        <f>ROUND(E212*H212,2)</f>
        <v>0</v>
      </c>
      <c r="J212" s="180"/>
      <c r="K212" s="181">
        <f>ROUND(E212*J212,2)</f>
        <v>0</v>
      </c>
      <c r="L212" s="181">
        <v>21</v>
      </c>
      <c r="M212" s="181">
        <f>G212*(1+L212/100)</f>
        <v>0</v>
      </c>
      <c r="N212" s="179">
        <v>4.6999999999999999E-4</v>
      </c>
      <c r="O212" s="179">
        <f>ROUND(E212*N212,2)</f>
        <v>0</v>
      </c>
      <c r="P212" s="179">
        <v>0</v>
      </c>
      <c r="Q212" s="179">
        <f>ROUND(E212*P212,2)</f>
        <v>0</v>
      </c>
      <c r="R212" s="181"/>
      <c r="S212" s="181" t="s">
        <v>149</v>
      </c>
      <c r="T212" s="182" t="s">
        <v>254</v>
      </c>
      <c r="U212" s="158">
        <v>0.35970999999999997</v>
      </c>
      <c r="V212" s="158">
        <f>ROUND(E212*U212,2)</f>
        <v>2.16</v>
      </c>
      <c r="W212" s="158"/>
      <c r="X212" s="158" t="s">
        <v>255</v>
      </c>
      <c r="Y212" s="158" t="s">
        <v>151</v>
      </c>
      <c r="Z212" s="148"/>
      <c r="AA212" s="148"/>
      <c r="AB212" s="148"/>
      <c r="AC212" s="148"/>
      <c r="AD212" s="148"/>
      <c r="AE212" s="148"/>
      <c r="AF212" s="148"/>
      <c r="AG212" s="148" t="s">
        <v>256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x14ac:dyDescent="0.25">
      <c r="A213" s="162" t="s">
        <v>144</v>
      </c>
      <c r="B213" s="163" t="s">
        <v>93</v>
      </c>
      <c r="C213" s="184" t="s">
        <v>94</v>
      </c>
      <c r="D213" s="164"/>
      <c r="E213" s="165"/>
      <c r="F213" s="166"/>
      <c r="G213" s="166">
        <f>SUMIF(AG214:AG218,"&lt;&gt;NOR",G214:G218)</f>
        <v>0</v>
      </c>
      <c r="H213" s="166"/>
      <c r="I213" s="166">
        <f>SUM(I214:I218)</f>
        <v>0</v>
      </c>
      <c r="J213" s="166"/>
      <c r="K213" s="166">
        <f>SUM(K214:K218)</f>
        <v>0</v>
      </c>
      <c r="L213" s="166"/>
      <c r="M213" s="166">
        <f>SUM(M214:M218)</f>
        <v>0</v>
      </c>
      <c r="N213" s="165"/>
      <c r="O213" s="165">
        <f>SUM(O214:O218)</f>
        <v>0.13</v>
      </c>
      <c r="P213" s="165"/>
      <c r="Q213" s="165">
        <f>SUM(Q214:Q218)</f>
        <v>0</v>
      </c>
      <c r="R213" s="166"/>
      <c r="S213" s="166"/>
      <c r="T213" s="167"/>
      <c r="U213" s="161"/>
      <c r="V213" s="161">
        <f>SUM(V214:V218)</f>
        <v>22.21</v>
      </c>
      <c r="W213" s="161"/>
      <c r="X213" s="161"/>
      <c r="Y213" s="161"/>
      <c r="AG213" t="s">
        <v>145</v>
      </c>
    </row>
    <row r="214" spans="1:60" outlineLevel="1" x14ac:dyDescent="0.25">
      <c r="A214" s="169">
        <v>64</v>
      </c>
      <c r="B214" s="170" t="s">
        <v>398</v>
      </c>
      <c r="C214" s="185" t="s">
        <v>399</v>
      </c>
      <c r="D214" s="171" t="s">
        <v>179</v>
      </c>
      <c r="E214" s="172">
        <v>30</v>
      </c>
      <c r="F214" s="173"/>
      <c r="G214" s="174">
        <f>ROUND(E214*F214,2)</f>
        <v>0</v>
      </c>
      <c r="H214" s="173"/>
      <c r="I214" s="174">
        <f>ROUND(E214*H214,2)</f>
        <v>0</v>
      </c>
      <c r="J214" s="173"/>
      <c r="K214" s="174">
        <f>ROUND(E214*J214,2)</f>
        <v>0</v>
      </c>
      <c r="L214" s="174">
        <v>21</v>
      </c>
      <c r="M214" s="174">
        <f>G214*(1+L214/100)</f>
        <v>0</v>
      </c>
      <c r="N214" s="172">
        <v>4.3299999999999996E-3</v>
      </c>
      <c r="O214" s="172">
        <f>ROUND(E214*N214,2)</f>
        <v>0.13</v>
      </c>
      <c r="P214" s="172">
        <v>0</v>
      </c>
      <c r="Q214" s="172">
        <f>ROUND(E214*P214,2)</f>
        <v>0</v>
      </c>
      <c r="R214" s="174"/>
      <c r="S214" s="174" t="s">
        <v>149</v>
      </c>
      <c r="T214" s="175" t="s">
        <v>254</v>
      </c>
      <c r="U214" s="158">
        <v>0.74019999999999997</v>
      </c>
      <c r="V214" s="158">
        <f>ROUND(E214*U214,2)</f>
        <v>22.21</v>
      </c>
      <c r="W214" s="158"/>
      <c r="X214" s="158" t="s">
        <v>255</v>
      </c>
      <c r="Y214" s="158" t="s">
        <v>151</v>
      </c>
      <c r="Z214" s="148"/>
      <c r="AA214" s="148"/>
      <c r="AB214" s="148"/>
      <c r="AC214" s="148"/>
      <c r="AD214" s="148"/>
      <c r="AE214" s="148"/>
      <c r="AF214" s="148"/>
      <c r="AG214" s="148" t="s">
        <v>256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2" x14ac:dyDescent="0.25">
      <c r="A215" s="155"/>
      <c r="B215" s="156"/>
      <c r="C215" s="247" t="s">
        <v>400</v>
      </c>
      <c r="D215" s="248"/>
      <c r="E215" s="248"/>
      <c r="F215" s="248"/>
      <c r="G215" s="24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8"/>
      <c r="AA215" s="148"/>
      <c r="AB215" s="148"/>
      <c r="AC215" s="148"/>
      <c r="AD215" s="148"/>
      <c r="AE215" s="148"/>
      <c r="AF215" s="148"/>
      <c r="AG215" s="148" t="s">
        <v>168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3" x14ac:dyDescent="0.25">
      <c r="A216" s="155"/>
      <c r="B216" s="156"/>
      <c r="C216" s="249" t="s">
        <v>401</v>
      </c>
      <c r="D216" s="250"/>
      <c r="E216" s="250"/>
      <c r="F216" s="250"/>
      <c r="G216" s="250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8"/>
      <c r="AA216" s="148"/>
      <c r="AB216" s="148"/>
      <c r="AC216" s="148"/>
      <c r="AD216" s="148"/>
      <c r="AE216" s="148"/>
      <c r="AF216" s="148"/>
      <c r="AG216" s="148" t="s">
        <v>168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2" x14ac:dyDescent="0.25">
      <c r="A217" s="155"/>
      <c r="B217" s="156"/>
      <c r="C217" s="186" t="s">
        <v>402</v>
      </c>
      <c r="D217" s="159"/>
      <c r="E217" s="160"/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8"/>
      <c r="AA217" s="148"/>
      <c r="AB217" s="148"/>
      <c r="AC217" s="148"/>
      <c r="AD217" s="148"/>
      <c r="AE217" s="148"/>
      <c r="AF217" s="148"/>
      <c r="AG217" s="148" t="s">
        <v>154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3" x14ac:dyDescent="0.25">
      <c r="A218" s="155"/>
      <c r="B218" s="156"/>
      <c r="C218" s="186" t="s">
        <v>403</v>
      </c>
      <c r="D218" s="159"/>
      <c r="E218" s="160">
        <v>30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8"/>
      <c r="AA218" s="148"/>
      <c r="AB218" s="148"/>
      <c r="AC218" s="148"/>
      <c r="AD218" s="148"/>
      <c r="AE218" s="148"/>
      <c r="AF218" s="148"/>
      <c r="AG218" s="148" t="s">
        <v>154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x14ac:dyDescent="0.25">
      <c r="A219" s="162" t="s">
        <v>144</v>
      </c>
      <c r="B219" s="163" t="s">
        <v>95</v>
      </c>
      <c r="C219" s="184" t="s">
        <v>96</v>
      </c>
      <c r="D219" s="164"/>
      <c r="E219" s="165"/>
      <c r="F219" s="166"/>
      <c r="G219" s="166">
        <f>SUMIF(AG220:AG230,"&lt;&gt;NOR",G220:G230)</f>
        <v>0</v>
      </c>
      <c r="H219" s="166"/>
      <c r="I219" s="166">
        <f>SUM(I220:I230)</f>
        <v>0</v>
      </c>
      <c r="J219" s="166"/>
      <c r="K219" s="166">
        <f>SUM(K220:K230)</f>
        <v>0</v>
      </c>
      <c r="L219" s="166"/>
      <c r="M219" s="166">
        <f>SUM(M220:M230)</f>
        <v>0</v>
      </c>
      <c r="N219" s="165"/>
      <c r="O219" s="165">
        <f>SUM(O220:O230)</f>
        <v>0.05</v>
      </c>
      <c r="P219" s="165"/>
      <c r="Q219" s="165">
        <f>SUM(Q220:Q230)</f>
        <v>0.43999999999999995</v>
      </c>
      <c r="R219" s="166"/>
      <c r="S219" s="166"/>
      <c r="T219" s="167"/>
      <c r="U219" s="161"/>
      <c r="V219" s="161">
        <f>SUM(V220:V230)</f>
        <v>8.2200000000000006</v>
      </c>
      <c r="W219" s="161"/>
      <c r="X219" s="161"/>
      <c r="Y219" s="161"/>
      <c r="AG219" t="s">
        <v>145</v>
      </c>
    </row>
    <row r="220" spans="1:60" outlineLevel="1" x14ac:dyDescent="0.25">
      <c r="A220" s="176">
        <v>65</v>
      </c>
      <c r="B220" s="177" t="s">
        <v>404</v>
      </c>
      <c r="C220" s="187" t="s">
        <v>405</v>
      </c>
      <c r="D220" s="178" t="s">
        <v>406</v>
      </c>
      <c r="E220" s="179">
        <v>1</v>
      </c>
      <c r="F220" s="180"/>
      <c r="G220" s="181">
        <f>ROUND(E220*F220,2)</f>
        <v>0</v>
      </c>
      <c r="H220" s="180"/>
      <c r="I220" s="181">
        <f>ROUND(E220*H220,2)</f>
        <v>0</v>
      </c>
      <c r="J220" s="180"/>
      <c r="K220" s="181">
        <f>ROUND(E220*J220,2)</f>
        <v>0</v>
      </c>
      <c r="L220" s="181">
        <v>21</v>
      </c>
      <c r="M220" s="181">
        <f>G220*(1+L220/100)</f>
        <v>0</v>
      </c>
      <c r="N220" s="179">
        <v>0</v>
      </c>
      <c r="O220" s="179">
        <f>ROUND(E220*N220,2)</f>
        <v>0</v>
      </c>
      <c r="P220" s="179">
        <v>3.4200000000000001E-2</v>
      </c>
      <c r="Q220" s="179">
        <f>ROUND(E220*P220,2)</f>
        <v>0.03</v>
      </c>
      <c r="R220" s="181"/>
      <c r="S220" s="181" t="s">
        <v>149</v>
      </c>
      <c r="T220" s="182" t="s">
        <v>149</v>
      </c>
      <c r="U220" s="158">
        <v>0.46500000000000002</v>
      </c>
      <c r="V220" s="158">
        <f>ROUND(E220*U220,2)</f>
        <v>0.47</v>
      </c>
      <c r="W220" s="158"/>
      <c r="X220" s="158" t="s">
        <v>150</v>
      </c>
      <c r="Y220" s="158" t="s">
        <v>151</v>
      </c>
      <c r="Z220" s="148"/>
      <c r="AA220" s="148"/>
      <c r="AB220" s="148"/>
      <c r="AC220" s="148"/>
      <c r="AD220" s="148"/>
      <c r="AE220" s="148"/>
      <c r="AF220" s="148"/>
      <c r="AG220" s="148" t="s">
        <v>152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20.399999999999999" outlineLevel="1" x14ac:dyDescent="0.25">
      <c r="A221" s="176">
        <v>66</v>
      </c>
      <c r="B221" s="177" t="s">
        <v>407</v>
      </c>
      <c r="C221" s="187" t="s">
        <v>408</v>
      </c>
      <c r="D221" s="178" t="s">
        <v>406</v>
      </c>
      <c r="E221" s="179">
        <v>3</v>
      </c>
      <c r="F221" s="180"/>
      <c r="G221" s="181">
        <f>ROUND(E221*F221,2)</f>
        <v>0</v>
      </c>
      <c r="H221" s="180"/>
      <c r="I221" s="181">
        <f>ROUND(E221*H221,2)</f>
        <v>0</v>
      </c>
      <c r="J221" s="180"/>
      <c r="K221" s="181">
        <f>ROUND(E221*J221,2)</f>
        <v>0</v>
      </c>
      <c r="L221" s="181">
        <v>21</v>
      </c>
      <c r="M221" s="181">
        <f>G221*(1+L221/100)</f>
        <v>0</v>
      </c>
      <c r="N221" s="179">
        <v>0</v>
      </c>
      <c r="O221" s="179">
        <f>ROUND(E221*N221,2)</f>
        <v>0</v>
      </c>
      <c r="P221" s="179">
        <v>0.13800000000000001</v>
      </c>
      <c r="Q221" s="179">
        <f>ROUND(E221*P221,2)</f>
        <v>0.41</v>
      </c>
      <c r="R221" s="181"/>
      <c r="S221" s="181" t="s">
        <v>149</v>
      </c>
      <c r="T221" s="182" t="s">
        <v>149</v>
      </c>
      <c r="U221" s="158">
        <v>0.39500000000000002</v>
      </c>
      <c r="V221" s="158">
        <f>ROUND(E221*U221,2)</f>
        <v>1.19</v>
      </c>
      <c r="W221" s="158"/>
      <c r="X221" s="158" t="s">
        <v>150</v>
      </c>
      <c r="Y221" s="158" t="s">
        <v>151</v>
      </c>
      <c r="Z221" s="148"/>
      <c r="AA221" s="148"/>
      <c r="AB221" s="148"/>
      <c r="AC221" s="148"/>
      <c r="AD221" s="148"/>
      <c r="AE221" s="148"/>
      <c r="AF221" s="148"/>
      <c r="AG221" s="148" t="s">
        <v>152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5">
      <c r="A222" s="176">
        <v>67</v>
      </c>
      <c r="B222" s="177" t="s">
        <v>409</v>
      </c>
      <c r="C222" s="187" t="s">
        <v>410</v>
      </c>
      <c r="D222" s="178" t="s">
        <v>406</v>
      </c>
      <c r="E222" s="179">
        <v>2</v>
      </c>
      <c r="F222" s="180"/>
      <c r="G222" s="181">
        <f>ROUND(E222*F222,2)</f>
        <v>0</v>
      </c>
      <c r="H222" s="180"/>
      <c r="I222" s="181">
        <f>ROUND(E222*H222,2)</f>
        <v>0</v>
      </c>
      <c r="J222" s="180"/>
      <c r="K222" s="181">
        <f>ROUND(E222*J222,2)</f>
        <v>0</v>
      </c>
      <c r="L222" s="181">
        <v>21</v>
      </c>
      <c r="M222" s="181">
        <f>G222*(1+L222/100)</f>
        <v>0</v>
      </c>
      <c r="N222" s="179">
        <v>0</v>
      </c>
      <c r="O222" s="179">
        <f>ROUND(E222*N222,2)</f>
        <v>0</v>
      </c>
      <c r="P222" s="179">
        <v>1.56E-3</v>
      </c>
      <c r="Q222" s="179">
        <f>ROUND(E222*P222,2)</f>
        <v>0</v>
      </c>
      <c r="R222" s="181"/>
      <c r="S222" s="181" t="s">
        <v>149</v>
      </c>
      <c r="T222" s="182" t="s">
        <v>149</v>
      </c>
      <c r="U222" s="158">
        <v>0.217</v>
      </c>
      <c r="V222" s="158">
        <f>ROUND(E222*U222,2)</f>
        <v>0.43</v>
      </c>
      <c r="W222" s="158"/>
      <c r="X222" s="158" t="s">
        <v>150</v>
      </c>
      <c r="Y222" s="158" t="s">
        <v>151</v>
      </c>
      <c r="Z222" s="148"/>
      <c r="AA222" s="148"/>
      <c r="AB222" s="148"/>
      <c r="AC222" s="148"/>
      <c r="AD222" s="148"/>
      <c r="AE222" s="148"/>
      <c r="AF222" s="148"/>
      <c r="AG222" s="148" t="s">
        <v>152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5">
      <c r="A223" s="176">
        <v>68</v>
      </c>
      <c r="B223" s="177" t="s">
        <v>411</v>
      </c>
      <c r="C223" s="187" t="s">
        <v>412</v>
      </c>
      <c r="D223" s="178" t="s">
        <v>406</v>
      </c>
      <c r="E223" s="179">
        <v>1</v>
      </c>
      <c r="F223" s="180"/>
      <c r="G223" s="181">
        <f>ROUND(E223*F223,2)</f>
        <v>0</v>
      </c>
      <c r="H223" s="180"/>
      <c r="I223" s="181">
        <f>ROUND(E223*H223,2)</f>
        <v>0</v>
      </c>
      <c r="J223" s="180"/>
      <c r="K223" s="181">
        <f>ROUND(E223*J223,2)</f>
        <v>0</v>
      </c>
      <c r="L223" s="181">
        <v>21</v>
      </c>
      <c r="M223" s="181">
        <f>G223*(1+L223/100)</f>
        <v>0</v>
      </c>
      <c r="N223" s="179">
        <v>0</v>
      </c>
      <c r="O223" s="179">
        <f>ROUND(E223*N223,2)</f>
        <v>0</v>
      </c>
      <c r="P223" s="179">
        <v>8.5999999999999998E-4</v>
      </c>
      <c r="Q223" s="179">
        <f>ROUND(E223*P223,2)</f>
        <v>0</v>
      </c>
      <c r="R223" s="181"/>
      <c r="S223" s="181" t="s">
        <v>149</v>
      </c>
      <c r="T223" s="182" t="s">
        <v>149</v>
      </c>
      <c r="U223" s="158">
        <v>0.222</v>
      </c>
      <c r="V223" s="158">
        <f>ROUND(E223*U223,2)</f>
        <v>0.22</v>
      </c>
      <c r="W223" s="158"/>
      <c r="X223" s="158" t="s">
        <v>150</v>
      </c>
      <c r="Y223" s="158" t="s">
        <v>151</v>
      </c>
      <c r="Z223" s="148"/>
      <c r="AA223" s="148"/>
      <c r="AB223" s="148"/>
      <c r="AC223" s="148"/>
      <c r="AD223" s="148"/>
      <c r="AE223" s="148"/>
      <c r="AF223" s="148"/>
      <c r="AG223" s="148" t="s">
        <v>152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5">
      <c r="A224" s="169">
        <v>69</v>
      </c>
      <c r="B224" s="170" t="s">
        <v>413</v>
      </c>
      <c r="C224" s="185" t="s">
        <v>414</v>
      </c>
      <c r="D224" s="171" t="s">
        <v>165</v>
      </c>
      <c r="E224" s="172">
        <v>1</v>
      </c>
      <c r="F224" s="173"/>
      <c r="G224" s="174">
        <f>ROUND(E224*F224,2)</f>
        <v>0</v>
      </c>
      <c r="H224" s="173"/>
      <c r="I224" s="174">
        <f>ROUND(E224*H224,2)</f>
        <v>0</v>
      </c>
      <c r="J224" s="173"/>
      <c r="K224" s="174">
        <f>ROUND(E224*J224,2)</f>
        <v>0</v>
      </c>
      <c r="L224" s="174">
        <v>21</v>
      </c>
      <c r="M224" s="174">
        <f>G224*(1+L224/100)</f>
        <v>0</v>
      </c>
      <c r="N224" s="172">
        <v>1.917E-2</v>
      </c>
      <c r="O224" s="172">
        <f>ROUND(E224*N224,2)</f>
        <v>0.02</v>
      </c>
      <c r="P224" s="172">
        <v>0</v>
      </c>
      <c r="Q224" s="172">
        <f>ROUND(E224*P224,2)</f>
        <v>0</v>
      </c>
      <c r="R224" s="174"/>
      <c r="S224" s="174" t="s">
        <v>149</v>
      </c>
      <c r="T224" s="175" t="s">
        <v>254</v>
      </c>
      <c r="U224" s="158">
        <v>2.9221499999999998</v>
      </c>
      <c r="V224" s="158">
        <f>ROUND(E224*U224,2)</f>
        <v>2.92</v>
      </c>
      <c r="W224" s="158"/>
      <c r="X224" s="158" t="s">
        <v>255</v>
      </c>
      <c r="Y224" s="158" t="s">
        <v>151</v>
      </c>
      <c r="Z224" s="148"/>
      <c r="AA224" s="148"/>
      <c r="AB224" s="148"/>
      <c r="AC224" s="148"/>
      <c r="AD224" s="148"/>
      <c r="AE224" s="148"/>
      <c r="AF224" s="148"/>
      <c r="AG224" s="148" t="s">
        <v>256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1" outlineLevel="2" x14ac:dyDescent="0.25">
      <c r="A225" s="155"/>
      <c r="B225" s="156"/>
      <c r="C225" s="247" t="s">
        <v>415</v>
      </c>
      <c r="D225" s="248"/>
      <c r="E225" s="248"/>
      <c r="F225" s="248"/>
      <c r="G225" s="24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8"/>
      <c r="AA225" s="148"/>
      <c r="AB225" s="148"/>
      <c r="AC225" s="148"/>
      <c r="AD225" s="148"/>
      <c r="AE225" s="148"/>
      <c r="AF225" s="148"/>
      <c r="AG225" s="148" t="s">
        <v>168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83" t="str">
        <f>C225</f>
        <v>0,5 m kanalizačního připojovacího potrubí, vyvedení a upevnění kanalizační a vodovodní výpustky, osazení umyvadla, sifonu a vodovodní baterie. S dodávkou materiálu.</v>
      </c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5">
      <c r="A226" s="176">
        <v>70</v>
      </c>
      <c r="B226" s="177" t="s">
        <v>416</v>
      </c>
      <c r="C226" s="187" t="s">
        <v>417</v>
      </c>
      <c r="D226" s="178" t="s">
        <v>406</v>
      </c>
      <c r="E226" s="179">
        <v>1</v>
      </c>
      <c r="F226" s="180"/>
      <c r="G226" s="181">
        <f>ROUND(E226*F226,2)</f>
        <v>0</v>
      </c>
      <c r="H226" s="180"/>
      <c r="I226" s="181">
        <f>ROUND(E226*H226,2)</f>
        <v>0</v>
      </c>
      <c r="J226" s="180"/>
      <c r="K226" s="181">
        <f>ROUND(E226*J226,2)</f>
        <v>0</v>
      </c>
      <c r="L226" s="181">
        <v>21</v>
      </c>
      <c r="M226" s="181">
        <f>G226*(1+L226/100)</f>
        <v>0</v>
      </c>
      <c r="N226" s="179">
        <v>1.8870000000000001E-2</v>
      </c>
      <c r="O226" s="179">
        <f>ROUND(E226*N226,2)</f>
        <v>0.02</v>
      </c>
      <c r="P226" s="179">
        <v>0</v>
      </c>
      <c r="Q226" s="179">
        <f>ROUND(E226*P226,2)</f>
        <v>0</v>
      </c>
      <c r="R226" s="181"/>
      <c r="S226" s="181" t="s">
        <v>149</v>
      </c>
      <c r="T226" s="182" t="s">
        <v>149</v>
      </c>
      <c r="U226" s="158">
        <v>0.97299999999999998</v>
      </c>
      <c r="V226" s="158">
        <f>ROUND(E226*U226,2)</f>
        <v>0.97</v>
      </c>
      <c r="W226" s="158"/>
      <c r="X226" s="158" t="s">
        <v>150</v>
      </c>
      <c r="Y226" s="158" t="s">
        <v>151</v>
      </c>
      <c r="Z226" s="148"/>
      <c r="AA226" s="148"/>
      <c r="AB226" s="148"/>
      <c r="AC226" s="148"/>
      <c r="AD226" s="148"/>
      <c r="AE226" s="148"/>
      <c r="AF226" s="148"/>
      <c r="AG226" s="148" t="s">
        <v>152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5">
      <c r="A227" s="176">
        <v>71</v>
      </c>
      <c r="B227" s="177" t="s">
        <v>418</v>
      </c>
      <c r="C227" s="187" t="s">
        <v>419</v>
      </c>
      <c r="D227" s="178" t="s">
        <v>406</v>
      </c>
      <c r="E227" s="179">
        <v>1</v>
      </c>
      <c r="F227" s="180"/>
      <c r="G227" s="181">
        <f>ROUND(E227*F227,2)</f>
        <v>0</v>
      </c>
      <c r="H227" s="180"/>
      <c r="I227" s="181">
        <f>ROUND(E227*H227,2)</f>
        <v>0</v>
      </c>
      <c r="J227" s="180"/>
      <c r="K227" s="181">
        <f>ROUND(E227*J227,2)</f>
        <v>0</v>
      </c>
      <c r="L227" s="181">
        <v>21</v>
      </c>
      <c r="M227" s="181">
        <f>G227*(1+L227/100)</f>
        <v>0</v>
      </c>
      <c r="N227" s="179">
        <v>1.4420000000000001E-2</v>
      </c>
      <c r="O227" s="179">
        <f>ROUND(E227*N227,2)</f>
        <v>0.01</v>
      </c>
      <c r="P227" s="179">
        <v>0</v>
      </c>
      <c r="Q227" s="179">
        <f>ROUND(E227*P227,2)</f>
        <v>0</v>
      </c>
      <c r="R227" s="181"/>
      <c r="S227" s="181" t="s">
        <v>149</v>
      </c>
      <c r="T227" s="182" t="s">
        <v>149</v>
      </c>
      <c r="U227" s="158">
        <v>1.25</v>
      </c>
      <c r="V227" s="158">
        <f>ROUND(E227*U227,2)</f>
        <v>1.25</v>
      </c>
      <c r="W227" s="158"/>
      <c r="X227" s="158" t="s">
        <v>150</v>
      </c>
      <c r="Y227" s="158" t="s">
        <v>151</v>
      </c>
      <c r="Z227" s="148"/>
      <c r="AA227" s="148"/>
      <c r="AB227" s="148"/>
      <c r="AC227" s="148"/>
      <c r="AD227" s="148"/>
      <c r="AE227" s="148"/>
      <c r="AF227" s="148"/>
      <c r="AG227" s="148" t="s">
        <v>152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5">
      <c r="A228" s="176">
        <v>72</v>
      </c>
      <c r="B228" s="177" t="s">
        <v>420</v>
      </c>
      <c r="C228" s="187" t="s">
        <v>421</v>
      </c>
      <c r="D228" s="178" t="s">
        <v>406</v>
      </c>
      <c r="E228" s="179">
        <v>1</v>
      </c>
      <c r="F228" s="180"/>
      <c r="G228" s="181">
        <f>ROUND(E228*F228,2)</f>
        <v>0</v>
      </c>
      <c r="H228" s="180"/>
      <c r="I228" s="181">
        <f>ROUND(E228*H228,2)</f>
        <v>0</v>
      </c>
      <c r="J228" s="180"/>
      <c r="K228" s="181">
        <f>ROUND(E228*J228,2)</f>
        <v>0</v>
      </c>
      <c r="L228" s="181">
        <v>21</v>
      </c>
      <c r="M228" s="181">
        <f>G228*(1+L228/100)</f>
        <v>0</v>
      </c>
      <c r="N228" s="179">
        <v>1.2999999999999999E-3</v>
      </c>
      <c r="O228" s="179">
        <f>ROUND(E228*N228,2)</f>
        <v>0</v>
      </c>
      <c r="P228" s="179">
        <v>0</v>
      </c>
      <c r="Q228" s="179">
        <f>ROUND(E228*P228,2)</f>
        <v>0</v>
      </c>
      <c r="R228" s="181"/>
      <c r="S228" s="181" t="s">
        <v>149</v>
      </c>
      <c r="T228" s="182" t="s">
        <v>149</v>
      </c>
      <c r="U228" s="158">
        <v>0.33</v>
      </c>
      <c r="V228" s="158">
        <f>ROUND(E228*U228,2)</f>
        <v>0.33</v>
      </c>
      <c r="W228" s="158"/>
      <c r="X228" s="158" t="s">
        <v>150</v>
      </c>
      <c r="Y228" s="158" t="s">
        <v>151</v>
      </c>
      <c r="Z228" s="148"/>
      <c r="AA228" s="148"/>
      <c r="AB228" s="148"/>
      <c r="AC228" s="148"/>
      <c r="AD228" s="148"/>
      <c r="AE228" s="148"/>
      <c r="AF228" s="148"/>
      <c r="AG228" s="148" t="s">
        <v>152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5">
      <c r="A229" s="176">
        <v>73</v>
      </c>
      <c r="B229" s="177" t="s">
        <v>422</v>
      </c>
      <c r="C229" s="187" t="s">
        <v>423</v>
      </c>
      <c r="D229" s="178" t="s">
        <v>406</v>
      </c>
      <c r="E229" s="179">
        <v>1</v>
      </c>
      <c r="F229" s="180"/>
      <c r="G229" s="181">
        <f>ROUND(E229*F229,2)</f>
        <v>0</v>
      </c>
      <c r="H229" s="180"/>
      <c r="I229" s="181">
        <f>ROUND(E229*H229,2)</f>
        <v>0</v>
      </c>
      <c r="J229" s="180"/>
      <c r="K229" s="181">
        <f>ROUND(E229*J229,2)</f>
        <v>0</v>
      </c>
      <c r="L229" s="181">
        <v>21</v>
      </c>
      <c r="M229" s="181">
        <f>G229*(1+L229/100)</f>
        <v>0</v>
      </c>
      <c r="N229" s="179">
        <v>1.8E-3</v>
      </c>
      <c r="O229" s="179">
        <f>ROUND(E229*N229,2)</f>
        <v>0</v>
      </c>
      <c r="P229" s="179">
        <v>0</v>
      </c>
      <c r="Q229" s="179">
        <f>ROUND(E229*P229,2)</f>
        <v>0</v>
      </c>
      <c r="R229" s="181"/>
      <c r="S229" s="181" t="s">
        <v>149</v>
      </c>
      <c r="T229" s="182" t="s">
        <v>149</v>
      </c>
      <c r="U229" s="158">
        <v>0.38</v>
      </c>
      <c r="V229" s="158">
        <f>ROUND(E229*U229,2)</f>
        <v>0.38</v>
      </c>
      <c r="W229" s="158"/>
      <c r="X229" s="158" t="s">
        <v>150</v>
      </c>
      <c r="Y229" s="158" t="s">
        <v>151</v>
      </c>
      <c r="Z229" s="148"/>
      <c r="AA229" s="148"/>
      <c r="AB229" s="148"/>
      <c r="AC229" s="148"/>
      <c r="AD229" s="148"/>
      <c r="AE229" s="148"/>
      <c r="AF229" s="148"/>
      <c r="AG229" s="148" t="s">
        <v>152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5">
      <c r="A230" s="176">
        <v>74</v>
      </c>
      <c r="B230" s="177" t="s">
        <v>424</v>
      </c>
      <c r="C230" s="187" t="s">
        <v>425</v>
      </c>
      <c r="D230" s="178" t="s">
        <v>355</v>
      </c>
      <c r="E230" s="179">
        <v>3.6389999999999999E-2</v>
      </c>
      <c r="F230" s="180"/>
      <c r="G230" s="181">
        <f>ROUND(E230*F230,2)</f>
        <v>0</v>
      </c>
      <c r="H230" s="180"/>
      <c r="I230" s="181">
        <f>ROUND(E230*H230,2)</f>
        <v>0</v>
      </c>
      <c r="J230" s="180"/>
      <c r="K230" s="181">
        <f>ROUND(E230*J230,2)</f>
        <v>0</v>
      </c>
      <c r="L230" s="181">
        <v>21</v>
      </c>
      <c r="M230" s="181">
        <f>G230*(1+L230/100)</f>
        <v>0</v>
      </c>
      <c r="N230" s="179">
        <v>0</v>
      </c>
      <c r="O230" s="179">
        <f>ROUND(E230*N230,2)</f>
        <v>0</v>
      </c>
      <c r="P230" s="179">
        <v>0</v>
      </c>
      <c r="Q230" s="179">
        <f>ROUND(E230*P230,2)</f>
        <v>0</v>
      </c>
      <c r="R230" s="181"/>
      <c r="S230" s="181" t="s">
        <v>149</v>
      </c>
      <c r="T230" s="182" t="s">
        <v>149</v>
      </c>
      <c r="U230" s="158">
        <v>1.573</v>
      </c>
      <c r="V230" s="158">
        <f>ROUND(E230*U230,2)</f>
        <v>0.06</v>
      </c>
      <c r="W230" s="158"/>
      <c r="X230" s="158" t="s">
        <v>356</v>
      </c>
      <c r="Y230" s="158" t="s">
        <v>151</v>
      </c>
      <c r="Z230" s="148"/>
      <c r="AA230" s="148"/>
      <c r="AB230" s="148"/>
      <c r="AC230" s="148"/>
      <c r="AD230" s="148"/>
      <c r="AE230" s="148"/>
      <c r="AF230" s="148"/>
      <c r="AG230" s="148" t="s">
        <v>357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x14ac:dyDescent="0.25">
      <c r="A231" s="162" t="s">
        <v>144</v>
      </c>
      <c r="B231" s="163" t="s">
        <v>97</v>
      </c>
      <c r="C231" s="184" t="s">
        <v>98</v>
      </c>
      <c r="D231" s="164"/>
      <c r="E231" s="165"/>
      <c r="F231" s="166"/>
      <c r="G231" s="166">
        <f>SUMIF(AG232:AG235,"&lt;&gt;NOR",G232:G235)</f>
        <v>0</v>
      </c>
      <c r="H231" s="166"/>
      <c r="I231" s="166">
        <f>SUM(I232:I235)</f>
        <v>0</v>
      </c>
      <c r="J231" s="166"/>
      <c r="K231" s="166">
        <f>SUM(K232:K235)</f>
        <v>0</v>
      </c>
      <c r="L231" s="166"/>
      <c r="M231" s="166">
        <f>SUM(M232:M235)</f>
        <v>0</v>
      </c>
      <c r="N231" s="165"/>
      <c r="O231" s="165">
        <f>SUM(O232:O235)</f>
        <v>0.02</v>
      </c>
      <c r="P231" s="165"/>
      <c r="Q231" s="165">
        <f>SUM(Q232:Q235)</f>
        <v>0</v>
      </c>
      <c r="R231" s="166"/>
      <c r="S231" s="166"/>
      <c r="T231" s="167"/>
      <c r="U231" s="161"/>
      <c r="V231" s="161">
        <f>SUM(V232:V235)</f>
        <v>1.94</v>
      </c>
      <c r="W231" s="161"/>
      <c r="X231" s="161"/>
      <c r="Y231" s="161"/>
      <c r="AG231" t="s">
        <v>145</v>
      </c>
    </row>
    <row r="232" spans="1:60" ht="20.399999999999999" outlineLevel="1" x14ac:dyDescent="0.25">
      <c r="A232" s="169">
        <v>75</v>
      </c>
      <c r="B232" s="170" t="s">
        <v>426</v>
      </c>
      <c r="C232" s="185" t="s">
        <v>427</v>
      </c>
      <c r="D232" s="171" t="s">
        <v>406</v>
      </c>
      <c r="E232" s="172">
        <v>1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21</v>
      </c>
      <c r="M232" s="174">
        <f>G232*(1+L232/100)</f>
        <v>0</v>
      </c>
      <c r="N232" s="172">
        <v>2.46E-2</v>
      </c>
      <c r="O232" s="172">
        <f>ROUND(E232*N232,2)</f>
        <v>0.02</v>
      </c>
      <c r="P232" s="172">
        <v>0</v>
      </c>
      <c r="Q232" s="172">
        <f>ROUND(E232*P232,2)</f>
        <v>0</v>
      </c>
      <c r="R232" s="174"/>
      <c r="S232" s="174" t="s">
        <v>149</v>
      </c>
      <c r="T232" s="175" t="s">
        <v>149</v>
      </c>
      <c r="U232" s="158">
        <v>1.9</v>
      </c>
      <c r="V232" s="158">
        <f>ROUND(E232*U232,2)</f>
        <v>1.9</v>
      </c>
      <c r="W232" s="158"/>
      <c r="X232" s="158" t="s">
        <v>150</v>
      </c>
      <c r="Y232" s="158" t="s">
        <v>151</v>
      </c>
      <c r="Z232" s="148"/>
      <c r="AA232" s="148"/>
      <c r="AB232" s="148"/>
      <c r="AC232" s="148"/>
      <c r="AD232" s="148"/>
      <c r="AE232" s="148"/>
      <c r="AF232" s="148"/>
      <c r="AG232" s="148" t="s">
        <v>152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2" x14ac:dyDescent="0.25">
      <c r="A233" s="155"/>
      <c r="B233" s="156"/>
      <c r="C233" s="247" t="s">
        <v>428</v>
      </c>
      <c r="D233" s="248"/>
      <c r="E233" s="248"/>
      <c r="F233" s="248"/>
      <c r="G233" s="24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8"/>
      <c r="AA233" s="148"/>
      <c r="AB233" s="148"/>
      <c r="AC233" s="148"/>
      <c r="AD233" s="148"/>
      <c r="AE233" s="148"/>
      <c r="AF233" s="148"/>
      <c r="AG233" s="148" t="s">
        <v>168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25">
      <c r="A234" s="155"/>
      <c r="B234" s="156"/>
      <c r="C234" s="186" t="s">
        <v>429</v>
      </c>
      <c r="D234" s="159"/>
      <c r="E234" s="160">
        <v>1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8"/>
      <c r="AA234" s="148"/>
      <c r="AB234" s="148"/>
      <c r="AC234" s="148"/>
      <c r="AD234" s="148"/>
      <c r="AE234" s="148"/>
      <c r="AF234" s="148"/>
      <c r="AG234" s="148" t="s">
        <v>154</v>
      </c>
      <c r="AH234" s="148">
        <v>5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5">
      <c r="A235" s="176">
        <v>76</v>
      </c>
      <c r="B235" s="177" t="s">
        <v>430</v>
      </c>
      <c r="C235" s="187" t="s">
        <v>431</v>
      </c>
      <c r="D235" s="178" t="s">
        <v>355</v>
      </c>
      <c r="E235" s="179">
        <v>2.46E-2</v>
      </c>
      <c r="F235" s="180"/>
      <c r="G235" s="181">
        <f>ROUND(E235*F235,2)</f>
        <v>0</v>
      </c>
      <c r="H235" s="180"/>
      <c r="I235" s="181">
        <f>ROUND(E235*H235,2)</f>
        <v>0</v>
      </c>
      <c r="J235" s="180"/>
      <c r="K235" s="181">
        <f>ROUND(E235*J235,2)</f>
        <v>0</v>
      </c>
      <c r="L235" s="181">
        <v>21</v>
      </c>
      <c r="M235" s="181">
        <f>G235*(1+L235/100)</f>
        <v>0</v>
      </c>
      <c r="N235" s="179">
        <v>0</v>
      </c>
      <c r="O235" s="179">
        <f>ROUND(E235*N235,2)</f>
        <v>0</v>
      </c>
      <c r="P235" s="179">
        <v>0</v>
      </c>
      <c r="Q235" s="179">
        <f>ROUND(E235*P235,2)</f>
        <v>0</v>
      </c>
      <c r="R235" s="181"/>
      <c r="S235" s="181" t="s">
        <v>149</v>
      </c>
      <c r="T235" s="182" t="s">
        <v>149</v>
      </c>
      <c r="U235" s="158">
        <v>1.7230000000000001</v>
      </c>
      <c r="V235" s="158">
        <f>ROUND(E235*U235,2)</f>
        <v>0.04</v>
      </c>
      <c r="W235" s="158"/>
      <c r="X235" s="158" t="s">
        <v>356</v>
      </c>
      <c r="Y235" s="158" t="s">
        <v>151</v>
      </c>
      <c r="Z235" s="148"/>
      <c r="AA235" s="148"/>
      <c r="AB235" s="148"/>
      <c r="AC235" s="148"/>
      <c r="AD235" s="148"/>
      <c r="AE235" s="148"/>
      <c r="AF235" s="148"/>
      <c r="AG235" s="148" t="s">
        <v>357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x14ac:dyDescent="0.25">
      <c r="A236" s="162" t="s">
        <v>144</v>
      </c>
      <c r="B236" s="163" t="s">
        <v>99</v>
      </c>
      <c r="C236" s="184" t="s">
        <v>100</v>
      </c>
      <c r="D236" s="164"/>
      <c r="E236" s="165"/>
      <c r="F236" s="166"/>
      <c r="G236" s="166">
        <f>SUMIF(AG237:AG241,"&lt;&gt;NOR",G237:G241)</f>
        <v>0</v>
      </c>
      <c r="H236" s="166"/>
      <c r="I236" s="166">
        <f>SUM(I237:I241)</f>
        <v>0</v>
      </c>
      <c r="J236" s="166"/>
      <c r="K236" s="166">
        <f>SUM(K237:K241)</f>
        <v>0</v>
      </c>
      <c r="L236" s="166"/>
      <c r="M236" s="166">
        <f>SUM(M237:M241)</f>
        <v>0</v>
      </c>
      <c r="N236" s="165"/>
      <c r="O236" s="165">
        <f>SUM(O237:O241)</f>
        <v>0</v>
      </c>
      <c r="P236" s="165"/>
      <c r="Q236" s="165">
        <f>SUM(Q237:Q241)</f>
        <v>0.83000000000000007</v>
      </c>
      <c r="R236" s="166"/>
      <c r="S236" s="166"/>
      <c r="T236" s="167"/>
      <c r="U236" s="161"/>
      <c r="V236" s="161">
        <f>SUM(V237:V241)</f>
        <v>6.379999999999999</v>
      </c>
      <c r="W236" s="161"/>
      <c r="X236" s="161"/>
      <c r="Y236" s="161"/>
      <c r="AG236" t="s">
        <v>145</v>
      </c>
    </row>
    <row r="237" spans="1:60" outlineLevel="1" x14ac:dyDescent="0.25">
      <c r="A237" s="176">
        <v>77</v>
      </c>
      <c r="B237" s="177" t="s">
        <v>432</v>
      </c>
      <c r="C237" s="187" t="s">
        <v>433</v>
      </c>
      <c r="D237" s="178" t="s">
        <v>165</v>
      </c>
      <c r="E237" s="179">
        <v>1</v>
      </c>
      <c r="F237" s="180"/>
      <c r="G237" s="181">
        <f>ROUND(E237*F237,2)</f>
        <v>0</v>
      </c>
      <c r="H237" s="180"/>
      <c r="I237" s="181">
        <f>ROUND(E237*H237,2)</f>
        <v>0</v>
      </c>
      <c r="J237" s="180"/>
      <c r="K237" s="181">
        <f>ROUND(E237*J237,2)</f>
        <v>0</v>
      </c>
      <c r="L237" s="181">
        <v>21</v>
      </c>
      <c r="M237" s="181">
        <f>G237*(1+L237/100)</f>
        <v>0</v>
      </c>
      <c r="N237" s="179">
        <v>0</v>
      </c>
      <c r="O237" s="179">
        <f>ROUND(E237*N237,2)</f>
        <v>0</v>
      </c>
      <c r="P237" s="179">
        <v>0.13100000000000001</v>
      </c>
      <c r="Q237" s="179">
        <f>ROUND(E237*P237,2)</f>
        <v>0.13</v>
      </c>
      <c r="R237" s="181"/>
      <c r="S237" s="181" t="s">
        <v>149</v>
      </c>
      <c r="T237" s="182" t="s">
        <v>149</v>
      </c>
      <c r="U237" s="158">
        <v>0.76800000000000002</v>
      </c>
      <c r="V237" s="158">
        <f>ROUND(E237*U237,2)</f>
        <v>0.77</v>
      </c>
      <c r="W237" s="158"/>
      <c r="X237" s="158" t="s">
        <v>150</v>
      </c>
      <c r="Y237" s="158" t="s">
        <v>151</v>
      </c>
      <c r="Z237" s="148"/>
      <c r="AA237" s="148"/>
      <c r="AB237" s="148"/>
      <c r="AC237" s="148"/>
      <c r="AD237" s="148"/>
      <c r="AE237" s="148"/>
      <c r="AF237" s="148"/>
      <c r="AG237" s="148" t="s">
        <v>152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5">
      <c r="A238" s="176">
        <v>78</v>
      </c>
      <c r="B238" s="177" t="s">
        <v>434</v>
      </c>
      <c r="C238" s="187" t="s">
        <v>435</v>
      </c>
      <c r="D238" s="178" t="s">
        <v>165</v>
      </c>
      <c r="E238" s="179">
        <v>1</v>
      </c>
      <c r="F238" s="180"/>
      <c r="G238" s="181">
        <f>ROUND(E238*F238,2)</f>
        <v>0</v>
      </c>
      <c r="H238" s="180"/>
      <c r="I238" s="181">
        <f>ROUND(E238*H238,2)</f>
        <v>0</v>
      </c>
      <c r="J238" s="180"/>
      <c r="K238" s="181">
        <f>ROUND(E238*J238,2)</f>
        <v>0</v>
      </c>
      <c r="L238" s="181">
        <v>21</v>
      </c>
      <c r="M238" s="181">
        <f>G238*(1+L238/100)</f>
        <v>0</v>
      </c>
      <c r="N238" s="179">
        <v>0</v>
      </c>
      <c r="O238" s="179">
        <f>ROUND(E238*N238,2)</f>
        <v>0</v>
      </c>
      <c r="P238" s="179">
        <v>0.17399999999999999</v>
      </c>
      <c r="Q238" s="179">
        <f>ROUND(E238*P238,2)</f>
        <v>0.17</v>
      </c>
      <c r="R238" s="181"/>
      <c r="S238" s="181" t="s">
        <v>149</v>
      </c>
      <c r="T238" s="182" t="s">
        <v>149</v>
      </c>
      <c r="U238" s="158">
        <v>0.95</v>
      </c>
      <c r="V238" s="158">
        <f>ROUND(E238*U238,2)</f>
        <v>0.95</v>
      </c>
      <c r="W238" s="158"/>
      <c r="X238" s="158" t="s">
        <v>150</v>
      </c>
      <c r="Y238" s="158" t="s">
        <v>151</v>
      </c>
      <c r="Z238" s="148"/>
      <c r="AA238" s="148"/>
      <c r="AB238" s="148"/>
      <c r="AC238" s="148"/>
      <c r="AD238" s="148"/>
      <c r="AE238" s="148"/>
      <c r="AF238" s="148"/>
      <c r="AG238" s="148" t="s">
        <v>152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5">
      <c r="A239" s="176">
        <v>79</v>
      </c>
      <c r="B239" s="177" t="s">
        <v>436</v>
      </c>
      <c r="C239" s="187" t="s">
        <v>437</v>
      </c>
      <c r="D239" s="178" t="s">
        <v>165</v>
      </c>
      <c r="E239" s="179">
        <v>6</v>
      </c>
      <c r="F239" s="180"/>
      <c r="G239" s="181">
        <f>ROUND(E239*F239,2)</f>
        <v>0</v>
      </c>
      <c r="H239" s="180"/>
      <c r="I239" s="181">
        <f>ROUND(E239*H239,2)</f>
        <v>0</v>
      </c>
      <c r="J239" s="180"/>
      <c r="K239" s="181">
        <f>ROUND(E239*J239,2)</f>
        <v>0</v>
      </c>
      <c r="L239" s="181">
        <v>21</v>
      </c>
      <c r="M239" s="181">
        <f>G239*(1+L239/100)</f>
        <v>0</v>
      </c>
      <c r="N239" s="179">
        <v>0</v>
      </c>
      <c r="O239" s="179">
        <f>ROUND(E239*N239,2)</f>
        <v>0</v>
      </c>
      <c r="P239" s="179">
        <v>8.8099999999999998E-2</v>
      </c>
      <c r="Q239" s="179">
        <f>ROUND(E239*P239,2)</f>
        <v>0.53</v>
      </c>
      <c r="R239" s="181"/>
      <c r="S239" s="181" t="s">
        <v>149</v>
      </c>
      <c r="T239" s="182" t="s">
        <v>149</v>
      </c>
      <c r="U239" s="158">
        <v>0.39</v>
      </c>
      <c r="V239" s="158">
        <f>ROUND(E239*U239,2)</f>
        <v>2.34</v>
      </c>
      <c r="W239" s="158"/>
      <c r="X239" s="158" t="s">
        <v>150</v>
      </c>
      <c r="Y239" s="158" t="s">
        <v>151</v>
      </c>
      <c r="Z239" s="148"/>
      <c r="AA239" s="148"/>
      <c r="AB239" s="148"/>
      <c r="AC239" s="148"/>
      <c r="AD239" s="148"/>
      <c r="AE239" s="148"/>
      <c r="AF239" s="148"/>
      <c r="AG239" s="148" t="s">
        <v>152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5">
      <c r="A240" s="176">
        <v>80</v>
      </c>
      <c r="B240" s="177" t="s">
        <v>438</v>
      </c>
      <c r="C240" s="187" t="s">
        <v>439</v>
      </c>
      <c r="D240" s="178" t="s">
        <v>165</v>
      </c>
      <c r="E240" s="179">
        <v>1</v>
      </c>
      <c r="F240" s="180"/>
      <c r="G240" s="181">
        <f>ROUND(E240*F240,2)</f>
        <v>0</v>
      </c>
      <c r="H240" s="180"/>
      <c r="I240" s="181">
        <f>ROUND(E240*H240,2)</f>
        <v>0</v>
      </c>
      <c r="J240" s="180"/>
      <c r="K240" s="181">
        <f>ROUND(E240*J240,2)</f>
        <v>0</v>
      </c>
      <c r="L240" s="181">
        <v>21</v>
      </c>
      <c r="M240" s="181">
        <f>G240*(1+L240/100)</f>
        <v>0</v>
      </c>
      <c r="N240" s="179">
        <v>1.9000000000000001E-4</v>
      </c>
      <c r="O240" s="179">
        <f>ROUND(E240*N240,2)</f>
        <v>0</v>
      </c>
      <c r="P240" s="179">
        <v>0</v>
      </c>
      <c r="Q240" s="179">
        <f>ROUND(E240*P240,2)</f>
        <v>0</v>
      </c>
      <c r="R240" s="181"/>
      <c r="S240" s="181" t="s">
        <v>149</v>
      </c>
      <c r="T240" s="182" t="s">
        <v>149</v>
      </c>
      <c r="U240" s="158">
        <v>2.3220000000000001</v>
      </c>
      <c r="V240" s="158">
        <f>ROUND(E240*U240,2)</f>
        <v>2.3199999999999998</v>
      </c>
      <c r="W240" s="158"/>
      <c r="X240" s="158" t="s">
        <v>150</v>
      </c>
      <c r="Y240" s="158" t="s">
        <v>151</v>
      </c>
      <c r="Z240" s="148"/>
      <c r="AA240" s="148"/>
      <c r="AB240" s="148"/>
      <c r="AC240" s="148"/>
      <c r="AD240" s="148"/>
      <c r="AE240" s="148"/>
      <c r="AF240" s="148"/>
      <c r="AG240" s="148" t="s">
        <v>152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20.399999999999999" outlineLevel="1" x14ac:dyDescent="0.25">
      <c r="A241" s="176">
        <v>81</v>
      </c>
      <c r="B241" s="177" t="s">
        <v>440</v>
      </c>
      <c r="C241" s="187" t="s">
        <v>441</v>
      </c>
      <c r="D241" s="178" t="s">
        <v>165</v>
      </c>
      <c r="E241" s="179">
        <v>1</v>
      </c>
      <c r="F241" s="180"/>
      <c r="G241" s="181">
        <f>ROUND(E241*F241,2)</f>
        <v>0</v>
      </c>
      <c r="H241" s="180"/>
      <c r="I241" s="181">
        <f>ROUND(E241*H241,2)</f>
        <v>0</v>
      </c>
      <c r="J241" s="180"/>
      <c r="K241" s="181">
        <f>ROUND(E241*J241,2)</f>
        <v>0</v>
      </c>
      <c r="L241" s="181">
        <v>21</v>
      </c>
      <c r="M241" s="181">
        <f>G241*(1+L241/100)</f>
        <v>0</v>
      </c>
      <c r="N241" s="179">
        <v>0</v>
      </c>
      <c r="O241" s="179">
        <f>ROUND(E241*N241,2)</f>
        <v>0</v>
      </c>
      <c r="P241" s="179">
        <v>0</v>
      </c>
      <c r="Q241" s="179">
        <f>ROUND(E241*P241,2)</f>
        <v>0</v>
      </c>
      <c r="R241" s="181"/>
      <c r="S241" s="181" t="s">
        <v>442</v>
      </c>
      <c r="T241" s="182" t="s">
        <v>443</v>
      </c>
      <c r="U241" s="158">
        <v>0</v>
      </c>
      <c r="V241" s="158">
        <f>ROUND(E241*U241,2)</f>
        <v>0</v>
      </c>
      <c r="W241" s="158"/>
      <c r="X241" s="158" t="s">
        <v>288</v>
      </c>
      <c r="Y241" s="158" t="s">
        <v>151</v>
      </c>
      <c r="Z241" s="148"/>
      <c r="AA241" s="148"/>
      <c r="AB241" s="148"/>
      <c r="AC241" s="148"/>
      <c r="AD241" s="148"/>
      <c r="AE241" s="148"/>
      <c r="AF241" s="148"/>
      <c r="AG241" s="148" t="s">
        <v>289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x14ac:dyDescent="0.25">
      <c r="A242" s="162" t="s">
        <v>144</v>
      </c>
      <c r="B242" s="163" t="s">
        <v>101</v>
      </c>
      <c r="C242" s="184" t="s">
        <v>102</v>
      </c>
      <c r="D242" s="164"/>
      <c r="E242" s="165"/>
      <c r="F242" s="166"/>
      <c r="G242" s="166">
        <f>SUMIF(AG243:AG256,"&lt;&gt;NOR",G243:G256)</f>
        <v>0</v>
      </c>
      <c r="H242" s="166"/>
      <c r="I242" s="166">
        <f>SUM(I243:I256)</f>
        <v>0</v>
      </c>
      <c r="J242" s="166"/>
      <c r="K242" s="166">
        <f>SUM(K243:K256)</f>
        <v>0</v>
      </c>
      <c r="L242" s="166"/>
      <c r="M242" s="166">
        <f>SUM(M243:M256)</f>
        <v>0</v>
      </c>
      <c r="N242" s="165"/>
      <c r="O242" s="165">
        <f>SUM(O243:O256)</f>
        <v>0.14000000000000001</v>
      </c>
      <c r="P242" s="165"/>
      <c r="Q242" s="165">
        <f>SUM(Q243:Q256)</f>
        <v>0</v>
      </c>
      <c r="R242" s="166"/>
      <c r="S242" s="166"/>
      <c r="T242" s="167"/>
      <c r="U242" s="161"/>
      <c r="V242" s="161">
        <f>SUM(V243:V256)</f>
        <v>6.78</v>
      </c>
      <c r="W242" s="161"/>
      <c r="X242" s="161"/>
      <c r="Y242" s="161"/>
      <c r="AG242" t="s">
        <v>145</v>
      </c>
    </row>
    <row r="243" spans="1:60" ht="20.399999999999999" outlineLevel="1" x14ac:dyDescent="0.25">
      <c r="A243" s="169">
        <v>82</v>
      </c>
      <c r="B243" s="170" t="s">
        <v>444</v>
      </c>
      <c r="C243" s="185" t="s">
        <v>445</v>
      </c>
      <c r="D243" s="171" t="s">
        <v>148</v>
      </c>
      <c r="E243" s="172">
        <v>5.0345000000000004</v>
      </c>
      <c r="F243" s="173"/>
      <c r="G243" s="174">
        <f>ROUND(E243*F243,2)</f>
        <v>0</v>
      </c>
      <c r="H243" s="173"/>
      <c r="I243" s="174">
        <f>ROUND(E243*H243,2)</f>
        <v>0</v>
      </c>
      <c r="J243" s="173"/>
      <c r="K243" s="174">
        <f>ROUND(E243*J243,2)</f>
        <v>0</v>
      </c>
      <c r="L243" s="174">
        <v>21</v>
      </c>
      <c r="M243" s="174">
        <f>G243*(1+L243/100)</f>
        <v>0</v>
      </c>
      <c r="N243" s="172">
        <v>0</v>
      </c>
      <c r="O243" s="172">
        <f>ROUND(E243*N243,2)</f>
        <v>0</v>
      </c>
      <c r="P243" s="172">
        <v>0</v>
      </c>
      <c r="Q243" s="172">
        <f>ROUND(E243*P243,2)</f>
        <v>0</v>
      </c>
      <c r="R243" s="174"/>
      <c r="S243" s="174" t="s">
        <v>149</v>
      </c>
      <c r="T243" s="175" t="s">
        <v>149</v>
      </c>
      <c r="U243" s="158">
        <v>1.6E-2</v>
      </c>
      <c r="V243" s="158">
        <f>ROUND(E243*U243,2)</f>
        <v>0.08</v>
      </c>
      <c r="W243" s="158"/>
      <c r="X243" s="158" t="s">
        <v>150</v>
      </c>
      <c r="Y243" s="158" t="s">
        <v>151</v>
      </c>
      <c r="Z243" s="148"/>
      <c r="AA243" s="148"/>
      <c r="AB243" s="148"/>
      <c r="AC243" s="148"/>
      <c r="AD243" s="148"/>
      <c r="AE243" s="148"/>
      <c r="AF243" s="148"/>
      <c r="AG243" s="148" t="s">
        <v>152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2" x14ac:dyDescent="0.25">
      <c r="A244" s="155"/>
      <c r="B244" s="156"/>
      <c r="C244" s="186" t="s">
        <v>266</v>
      </c>
      <c r="D244" s="159"/>
      <c r="E244" s="160">
        <v>5.0345000000000004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8"/>
      <c r="AA244" s="148"/>
      <c r="AB244" s="148"/>
      <c r="AC244" s="148"/>
      <c r="AD244" s="148"/>
      <c r="AE244" s="148"/>
      <c r="AF244" s="148"/>
      <c r="AG244" s="148" t="s">
        <v>154</v>
      </c>
      <c r="AH244" s="148">
        <v>5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5">
      <c r="A245" s="169">
        <v>83</v>
      </c>
      <c r="B245" s="170" t="s">
        <v>446</v>
      </c>
      <c r="C245" s="185" t="s">
        <v>447</v>
      </c>
      <c r="D245" s="171" t="s">
        <v>148</v>
      </c>
      <c r="E245" s="172">
        <v>5.0345000000000004</v>
      </c>
      <c r="F245" s="173"/>
      <c r="G245" s="174">
        <f>ROUND(E245*F245,2)</f>
        <v>0</v>
      </c>
      <c r="H245" s="173"/>
      <c r="I245" s="174">
        <f>ROUND(E245*H245,2)</f>
        <v>0</v>
      </c>
      <c r="J245" s="173"/>
      <c r="K245" s="174">
        <f>ROUND(E245*J245,2)</f>
        <v>0</v>
      </c>
      <c r="L245" s="174">
        <v>21</v>
      </c>
      <c r="M245" s="174">
        <f>G245*(1+L245/100)</f>
        <v>0</v>
      </c>
      <c r="N245" s="172">
        <v>2.1000000000000001E-4</v>
      </c>
      <c r="O245" s="172">
        <f>ROUND(E245*N245,2)</f>
        <v>0</v>
      </c>
      <c r="P245" s="172">
        <v>0</v>
      </c>
      <c r="Q245" s="172">
        <f>ROUND(E245*P245,2)</f>
        <v>0</v>
      </c>
      <c r="R245" s="174"/>
      <c r="S245" s="174" t="s">
        <v>149</v>
      </c>
      <c r="T245" s="175" t="s">
        <v>149</v>
      </c>
      <c r="U245" s="158">
        <v>0.05</v>
      </c>
      <c r="V245" s="158">
        <f>ROUND(E245*U245,2)</f>
        <v>0.25</v>
      </c>
      <c r="W245" s="158"/>
      <c r="X245" s="158" t="s">
        <v>150</v>
      </c>
      <c r="Y245" s="158" t="s">
        <v>151</v>
      </c>
      <c r="Z245" s="148"/>
      <c r="AA245" s="148"/>
      <c r="AB245" s="148"/>
      <c r="AC245" s="148"/>
      <c r="AD245" s="148"/>
      <c r="AE245" s="148"/>
      <c r="AF245" s="148"/>
      <c r="AG245" s="148" t="s">
        <v>152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2" x14ac:dyDescent="0.25">
      <c r="A246" s="155"/>
      <c r="B246" s="156"/>
      <c r="C246" s="186" t="s">
        <v>266</v>
      </c>
      <c r="D246" s="159"/>
      <c r="E246" s="160">
        <v>5.0345000000000004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8"/>
      <c r="AA246" s="148"/>
      <c r="AB246" s="148"/>
      <c r="AC246" s="148"/>
      <c r="AD246" s="148"/>
      <c r="AE246" s="148"/>
      <c r="AF246" s="148"/>
      <c r="AG246" s="148" t="s">
        <v>154</v>
      </c>
      <c r="AH246" s="148">
        <v>5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0.399999999999999" outlineLevel="1" x14ac:dyDescent="0.25">
      <c r="A247" s="169">
        <v>84</v>
      </c>
      <c r="B247" s="170" t="s">
        <v>448</v>
      </c>
      <c r="C247" s="185" t="s">
        <v>449</v>
      </c>
      <c r="D247" s="171" t="s">
        <v>148</v>
      </c>
      <c r="E247" s="172">
        <v>5.0345000000000004</v>
      </c>
      <c r="F247" s="173"/>
      <c r="G247" s="174">
        <f>ROUND(E247*F247,2)</f>
        <v>0</v>
      </c>
      <c r="H247" s="173"/>
      <c r="I247" s="174">
        <f>ROUND(E247*H247,2)</f>
        <v>0</v>
      </c>
      <c r="J247" s="173"/>
      <c r="K247" s="174">
        <f>ROUND(E247*J247,2)</f>
        <v>0</v>
      </c>
      <c r="L247" s="174">
        <v>21</v>
      </c>
      <c r="M247" s="174">
        <f>G247*(1+L247/100)</f>
        <v>0</v>
      </c>
      <c r="N247" s="172">
        <v>2.5200000000000001E-3</v>
      </c>
      <c r="O247" s="172">
        <f>ROUND(E247*N247,2)</f>
        <v>0.01</v>
      </c>
      <c r="P247" s="172">
        <v>0</v>
      </c>
      <c r="Q247" s="172">
        <f>ROUND(E247*P247,2)</f>
        <v>0</v>
      </c>
      <c r="R247" s="174"/>
      <c r="S247" s="174" t="s">
        <v>149</v>
      </c>
      <c r="T247" s="175" t="s">
        <v>149</v>
      </c>
      <c r="U247" s="158">
        <v>1.0189999999999999</v>
      </c>
      <c r="V247" s="158">
        <f>ROUND(E247*U247,2)</f>
        <v>5.13</v>
      </c>
      <c r="W247" s="158"/>
      <c r="X247" s="158" t="s">
        <v>150</v>
      </c>
      <c r="Y247" s="158" t="s">
        <v>151</v>
      </c>
      <c r="Z247" s="148"/>
      <c r="AA247" s="148"/>
      <c r="AB247" s="148"/>
      <c r="AC247" s="148"/>
      <c r="AD247" s="148"/>
      <c r="AE247" s="148"/>
      <c r="AF247" s="148"/>
      <c r="AG247" s="148" t="s">
        <v>152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25">
      <c r="A248" s="155"/>
      <c r="B248" s="156"/>
      <c r="C248" s="186" t="s">
        <v>450</v>
      </c>
      <c r="D248" s="159"/>
      <c r="E248" s="160">
        <v>5.0345000000000004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8"/>
      <c r="AA248" s="148"/>
      <c r="AB248" s="148"/>
      <c r="AC248" s="148"/>
      <c r="AD248" s="148"/>
      <c r="AE248" s="148"/>
      <c r="AF248" s="148"/>
      <c r="AG248" s="148" t="s">
        <v>154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0.399999999999999" outlineLevel="1" x14ac:dyDescent="0.25">
      <c r="A249" s="169">
        <v>85</v>
      </c>
      <c r="B249" s="170" t="s">
        <v>451</v>
      </c>
      <c r="C249" s="185" t="s">
        <v>452</v>
      </c>
      <c r="D249" s="171" t="s">
        <v>148</v>
      </c>
      <c r="E249" s="172">
        <v>5.7896799999999997</v>
      </c>
      <c r="F249" s="173"/>
      <c r="G249" s="174">
        <f>ROUND(E249*F249,2)</f>
        <v>0</v>
      </c>
      <c r="H249" s="173"/>
      <c r="I249" s="174">
        <f>ROUND(E249*H249,2)</f>
        <v>0</v>
      </c>
      <c r="J249" s="173"/>
      <c r="K249" s="174">
        <f>ROUND(E249*J249,2)</f>
        <v>0</v>
      </c>
      <c r="L249" s="174">
        <v>21</v>
      </c>
      <c r="M249" s="174">
        <f>G249*(1+L249/100)</f>
        <v>0</v>
      </c>
      <c r="N249" s="172">
        <v>2.18E-2</v>
      </c>
      <c r="O249" s="172">
        <f>ROUND(E249*N249,2)</f>
        <v>0.13</v>
      </c>
      <c r="P249" s="172">
        <v>0</v>
      </c>
      <c r="Q249" s="172">
        <f>ROUND(E249*P249,2)</f>
        <v>0</v>
      </c>
      <c r="R249" s="174" t="s">
        <v>287</v>
      </c>
      <c r="S249" s="174" t="s">
        <v>149</v>
      </c>
      <c r="T249" s="175" t="s">
        <v>149</v>
      </c>
      <c r="U249" s="158">
        <v>0</v>
      </c>
      <c r="V249" s="158">
        <f>ROUND(E249*U249,2)</f>
        <v>0</v>
      </c>
      <c r="W249" s="158"/>
      <c r="X249" s="158" t="s">
        <v>288</v>
      </c>
      <c r="Y249" s="158" t="s">
        <v>151</v>
      </c>
      <c r="Z249" s="148"/>
      <c r="AA249" s="148"/>
      <c r="AB249" s="148"/>
      <c r="AC249" s="148"/>
      <c r="AD249" s="148"/>
      <c r="AE249" s="148"/>
      <c r="AF249" s="148"/>
      <c r="AG249" s="148" t="s">
        <v>289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2" x14ac:dyDescent="0.25">
      <c r="A250" s="155"/>
      <c r="B250" s="156"/>
      <c r="C250" s="186" t="s">
        <v>453</v>
      </c>
      <c r="D250" s="159"/>
      <c r="E250" s="160">
        <v>5.7896799999999997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8"/>
      <c r="AA250" s="148"/>
      <c r="AB250" s="148"/>
      <c r="AC250" s="148"/>
      <c r="AD250" s="148"/>
      <c r="AE250" s="148"/>
      <c r="AF250" s="148"/>
      <c r="AG250" s="148" t="s">
        <v>154</v>
      </c>
      <c r="AH250" s="148">
        <v>5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ht="20.399999999999999" outlineLevel="1" x14ac:dyDescent="0.25">
      <c r="A251" s="169">
        <v>86</v>
      </c>
      <c r="B251" s="170" t="s">
        <v>454</v>
      </c>
      <c r="C251" s="185" t="s">
        <v>455</v>
      </c>
      <c r="D251" s="171" t="s">
        <v>148</v>
      </c>
      <c r="E251" s="172">
        <v>5.0345000000000004</v>
      </c>
      <c r="F251" s="173"/>
      <c r="G251" s="174">
        <f>ROUND(E251*F251,2)</f>
        <v>0</v>
      </c>
      <c r="H251" s="173"/>
      <c r="I251" s="174">
        <f>ROUND(E251*H251,2)</f>
        <v>0</v>
      </c>
      <c r="J251" s="173"/>
      <c r="K251" s="174">
        <f>ROUND(E251*J251,2)</f>
        <v>0</v>
      </c>
      <c r="L251" s="174">
        <v>21</v>
      </c>
      <c r="M251" s="174">
        <f>G251*(1+L251/100)</f>
        <v>0</v>
      </c>
      <c r="N251" s="172">
        <v>0</v>
      </c>
      <c r="O251" s="172">
        <f>ROUND(E251*N251,2)</f>
        <v>0</v>
      </c>
      <c r="P251" s="172">
        <v>0</v>
      </c>
      <c r="Q251" s="172">
        <f>ROUND(E251*P251,2)</f>
        <v>0</v>
      </c>
      <c r="R251" s="174"/>
      <c r="S251" s="174" t="s">
        <v>149</v>
      </c>
      <c r="T251" s="175" t="s">
        <v>149</v>
      </c>
      <c r="U251" s="158">
        <v>0.03</v>
      </c>
      <c r="V251" s="158">
        <f>ROUND(E251*U251,2)</f>
        <v>0.15</v>
      </c>
      <c r="W251" s="158"/>
      <c r="X251" s="158" t="s">
        <v>150</v>
      </c>
      <c r="Y251" s="158" t="s">
        <v>151</v>
      </c>
      <c r="Z251" s="148"/>
      <c r="AA251" s="148"/>
      <c r="AB251" s="148"/>
      <c r="AC251" s="148"/>
      <c r="AD251" s="148"/>
      <c r="AE251" s="148"/>
      <c r="AF251" s="148"/>
      <c r="AG251" s="148" t="s">
        <v>152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2" x14ac:dyDescent="0.25">
      <c r="A252" s="155"/>
      <c r="B252" s="156"/>
      <c r="C252" s="186" t="s">
        <v>266</v>
      </c>
      <c r="D252" s="159"/>
      <c r="E252" s="160">
        <v>5.0345000000000004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8"/>
      <c r="AA252" s="148"/>
      <c r="AB252" s="148"/>
      <c r="AC252" s="148"/>
      <c r="AD252" s="148"/>
      <c r="AE252" s="148"/>
      <c r="AF252" s="148"/>
      <c r="AG252" s="148" t="s">
        <v>154</v>
      </c>
      <c r="AH252" s="148">
        <v>5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0.399999999999999" outlineLevel="1" x14ac:dyDescent="0.25">
      <c r="A253" s="169">
        <v>87</v>
      </c>
      <c r="B253" s="170" t="s">
        <v>456</v>
      </c>
      <c r="C253" s="185" t="s">
        <v>457</v>
      </c>
      <c r="D253" s="171" t="s">
        <v>148</v>
      </c>
      <c r="E253" s="172">
        <v>5.0345000000000004</v>
      </c>
      <c r="F253" s="173"/>
      <c r="G253" s="174">
        <f>ROUND(E253*F253,2)</f>
        <v>0</v>
      </c>
      <c r="H253" s="173"/>
      <c r="I253" s="174">
        <f>ROUND(E253*H253,2)</f>
        <v>0</v>
      </c>
      <c r="J253" s="173"/>
      <c r="K253" s="174">
        <f>ROUND(E253*J253,2)</f>
        <v>0</v>
      </c>
      <c r="L253" s="174">
        <v>21</v>
      </c>
      <c r="M253" s="174">
        <f>G253*(1+L253/100)</f>
        <v>0</v>
      </c>
      <c r="N253" s="172">
        <v>0</v>
      </c>
      <c r="O253" s="172">
        <f>ROUND(E253*N253,2)</f>
        <v>0</v>
      </c>
      <c r="P253" s="172">
        <v>0</v>
      </c>
      <c r="Q253" s="172">
        <f>ROUND(E253*P253,2)</f>
        <v>0</v>
      </c>
      <c r="R253" s="174"/>
      <c r="S253" s="174" t="s">
        <v>149</v>
      </c>
      <c r="T253" s="175" t="s">
        <v>149</v>
      </c>
      <c r="U253" s="158">
        <v>0.16600000000000001</v>
      </c>
      <c r="V253" s="158">
        <f>ROUND(E253*U253,2)</f>
        <v>0.84</v>
      </c>
      <c r="W253" s="158"/>
      <c r="X253" s="158" t="s">
        <v>150</v>
      </c>
      <c r="Y253" s="158" t="s">
        <v>151</v>
      </c>
      <c r="Z253" s="148"/>
      <c r="AA253" s="148"/>
      <c r="AB253" s="148"/>
      <c r="AC253" s="148"/>
      <c r="AD253" s="148"/>
      <c r="AE253" s="148"/>
      <c r="AF253" s="148"/>
      <c r="AG253" s="148" t="s">
        <v>152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2" x14ac:dyDescent="0.25">
      <c r="A254" s="155"/>
      <c r="B254" s="156"/>
      <c r="C254" s="186" t="s">
        <v>266</v>
      </c>
      <c r="D254" s="159"/>
      <c r="E254" s="160">
        <v>5.0345000000000004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8"/>
      <c r="AA254" s="148"/>
      <c r="AB254" s="148"/>
      <c r="AC254" s="148"/>
      <c r="AD254" s="148"/>
      <c r="AE254" s="148"/>
      <c r="AF254" s="148"/>
      <c r="AG254" s="148" t="s">
        <v>154</v>
      </c>
      <c r="AH254" s="148">
        <v>5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0.399999999999999" outlineLevel="1" x14ac:dyDescent="0.25">
      <c r="A255" s="176">
        <v>88</v>
      </c>
      <c r="B255" s="177" t="s">
        <v>458</v>
      </c>
      <c r="C255" s="187" t="s">
        <v>459</v>
      </c>
      <c r="D255" s="178" t="s">
        <v>179</v>
      </c>
      <c r="E255" s="179">
        <v>1</v>
      </c>
      <c r="F255" s="180"/>
      <c r="G255" s="181">
        <f>ROUND(E255*F255,2)</f>
        <v>0</v>
      </c>
      <c r="H255" s="180"/>
      <c r="I255" s="181">
        <f>ROUND(E255*H255,2)</f>
        <v>0</v>
      </c>
      <c r="J255" s="180"/>
      <c r="K255" s="181">
        <f>ROUND(E255*J255,2)</f>
        <v>0</v>
      </c>
      <c r="L255" s="181">
        <v>21</v>
      </c>
      <c r="M255" s="181">
        <f>G255*(1+L255/100)</f>
        <v>0</v>
      </c>
      <c r="N255" s="179">
        <v>1.3999999999999999E-4</v>
      </c>
      <c r="O255" s="179">
        <f>ROUND(E255*N255,2)</f>
        <v>0</v>
      </c>
      <c r="P255" s="179">
        <v>0</v>
      </c>
      <c r="Q255" s="179">
        <f>ROUND(E255*P255,2)</f>
        <v>0</v>
      </c>
      <c r="R255" s="181"/>
      <c r="S255" s="181" t="s">
        <v>149</v>
      </c>
      <c r="T255" s="182" t="s">
        <v>149</v>
      </c>
      <c r="U255" s="158">
        <v>0.15</v>
      </c>
      <c r="V255" s="158">
        <f>ROUND(E255*U255,2)</f>
        <v>0.15</v>
      </c>
      <c r="W255" s="158"/>
      <c r="X255" s="158" t="s">
        <v>150</v>
      </c>
      <c r="Y255" s="158" t="s">
        <v>151</v>
      </c>
      <c r="Z255" s="148"/>
      <c r="AA255" s="148"/>
      <c r="AB255" s="148"/>
      <c r="AC255" s="148"/>
      <c r="AD255" s="148"/>
      <c r="AE255" s="148"/>
      <c r="AF255" s="148"/>
      <c r="AG255" s="148" t="s">
        <v>152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5">
      <c r="A256" s="176">
        <v>89</v>
      </c>
      <c r="B256" s="177" t="s">
        <v>460</v>
      </c>
      <c r="C256" s="187" t="s">
        <v>461</v>
      </c>
      <c r="D256" s="178" t="s">
        <v>355</v>
      </c>
      <c r="E256" s="179">
        <v>0.1401</v>
      </c>
      <c r="F256" s="180"/>
      <c r="G256" s="181">
        <f>ROUND(E256*F256,2)</f>
        <v>0</v>
      </c>
      <c r="H256" s="180"/>
      <c r="I256" s="181">
        <f>ROUND(E256*H256,2)</f>
        <v>0</v>
      </c>
      <c r="J256" s="180"/>
      <c r="K256" s="181">
        <f>ROUND(E256*J256,2)</f>
        <v>0</v>
      </c>
      <c r="L256" s="181">
        <v>21</v>
      </c>
      <c r="M256" s="181">
        <f>G256*(1+L256/100)</f>
        <v>0</v>
      </c>
      <c r="N256" s="179">
        <v>0</v>
      </c>
      <c r="O256" s="179">
        <f>ROUND(E256*N256,2)</f>
        <v>0</v>
      </c>
      <c r="P256" s="179">
        <v>0</v>
      </c>
      <c r="Q256" s="179">
        <f>ROUND(E256*P256,2)</f>
        <v>0</v>
      </c>
      <c r="R256" s="181"/>
      <c r="S256" s="181" t="s">
        <v>149</v>
      </c>
      <c r="T256" s="182" t="s">
        <v>149</v>
      </c>
      <c r="U256" s="158">
        <v>1.2649999999999999</v>
      </c>
      <c r="V256" s="158">
        <f>ROUND(E256*U256,2)</f>
        <v>0.18</v>
      </c>
      <c r="W256" s="158"/>
      <c r="X256" s="158" t="s">
        <v>356</v>
      </c>
      <c r="Y256" s="158" t="s">
        <v>151</v>
      </c>
      <c r="Z256" s="148"/>
      <c r="AA256" s="148"/>
      <c r="AB256" s="148"/>
      <c r="AC256" s="148"/>
      <c r="AD256" s="148"/>
      <c r="AE256" s="148"/>
      <c r="AF256" s="148"/>
      <c r="AG256" s="148" t="s">
        <v>357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x14ac:dyDescent="0.25">
      <c r="A257" s="162" t="s">
        <v>144</v>
      </c>
      <c r="B257" s="163" t="s">
        <v>103</v>
      </c>
      <c r="C257" s="184" t="s">
        <v>104</v>
      </c>
      <c r="D257" s="164"/>
      <c r="E257" s="165"/>
      <c r="F257" s="166"/>
      <c r="G257" s="166">
        <f>SUMIF(AG258:AG313,"&lt;&gt;NOR",G258:G313)</f>
        <v>0</v>
      </c>
      <c r="H257" s="166"/>
      <c r="I257" s="166">
        <f>SUM(I258:I313)</f>
        <v>0</v>
      </c>
      <c r="J257" s="166"/>
      <c r="K257" s="166">
        <f>SUM(K258:K313)</f>
        <v>0</v>
      </c>
      <c r="L257" s="166"/>
      <c r="M257" s="166">
        <f>SUM(M258:M313)</f>
        <v>0</v>
      </c>
      <c r="N257" s="165"/>
      <c r="O257" s="165">
        <f>SUM(O258:O313)</f>
        <v>0.89999999999999991</v>
      </c>
      <c r="P257" s="165"/>
      <c r="Q257" s="165">
        <f>SUM(Q258:Q313)</f>
        <v>0.8</v>
      </c>
      <c r="R257" s="166"/>
      <c r="S257" s="166"/>
      <c r="T257" s="167"/>
      <c r="U257" s="161"/>
      <c r="V257" s="161">
        <f>SUM(V258:V313)</f>
        <v>185.08</v>
      </c>
      <c r="W257" s="161"/>
      <c r="X257" s="161"/>
      <c r="Y257" s="161"/>
      <c r="AG257" t="s">
        <v>145</v>
      </c>
    </row>
    <row r="258" spans="1:60" outlineLevel="1" x14ac:dyDescent="0.25">
      <c r="A258" s="169">
        <v>90</v>
      </c>
      <c r="B258" s="170" t="s">
        <v>462</v>
      </c>
      <c r="C258" s="185" t="s">
        <v>463</v>
      </c>
      <c r="D258" s="171" t="s">
        <v>179</v>
      </c>
      <c r="E258" s="172">
        <v>202.89</v>
      </c>
      <c r="F258" s="173"/>
      <c r="G258" s="174">
        <f>ROUND(E258*F258,2)</f>
        <v>0</v>
      </c>
      <c r="H258" s="173"/>
      <c r="I258" s="174">
        <f>ROUND(E258*H258,2)</f>
        <v>0</v>
      </c>
      <c r="J258" s="173"/>
      <c r="K258" s="174">
        <f>ROUND(E258*J258,2)</f>
        <v>0</v>
      </c>
      <c r="L258" s="174">
        <v>21</v>
      </c>
      <c r="M258" s="174">
        <f>G258*(1+L258/100)</f>
        <v>0</v>
      </c>
      <c r="N258" s="172">
        <v>0</v>
      </c>
      <c r="O258" s="172">
        <f>ROUND(E258*N258,2)</f>
        <v>0</v>
      </c>
      <c r="P258" s="172">
        <v>8.0000000000000007E-5</v>
      </c>
      <c r="Q258" s="172">
        <f>ROUND(E258*P258,2)</f>
        <v>0.02</v>
      </c>
      <c r="R258" s="174"/>
      <c r="S258" s="174" t="s">
        <v>149</v>
      </c>
      <c r="T258" s="175" t="s">
        <v>149</v>
      </c>
      <c r="U258" s="158">
        <v>3.5000000000000003E-2</v>
      </c>
      <c r="V258" s="158">
        <f>ROUND(E258*U258,2)</f>
        <v>7.1</v>
      </c>
      <c r="W258" s="158"/>
      <c r="X258" s="158" t="s">
        <v>150</v>
      </c>
      <c r="Y258" s="158" t="s">
        <v>151</v>
      </c>
      <c r="Z258" s="148"/>
      <c r="AA258" s="148"/>
      <c r="AB258" s="148"/>
      <c r="AC258" s="148"/>
      <c r="AD258" s="148"/>
      <c r="AE258" s="148"/>
      <c r="AF258" s="148"/>
      <c r="AG258" s="148" t="s">
        <v>152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2" x14ac:dyDescent="0.25">
      <c r="A259" s="155"/>
      <c r="B259" s="156"/>
      <c r="C259" s="186" t="s">
        <v>464</v>
      </c>
      <c r="D259" s="159"/>
      <c r="E259" s="160">
        <v>42.84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8"/>
      <c r="AA259" s="148"/>
      <c r="AB259" s="148"/>
      <c r="AC259" s="148"/>
      <c r="AD259" s="148"/>
      <c r="AE259" s="148"/>
      <c r="AF259" s="148"/>
      <c r="AG259" s="148" t="s">
        <v>154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3" x14ac:dyDescent="0.25">
      <c r="A260" s="155"/>
      <c r="B260" s="156"/>
      <c r="C260" s="186" t="s">
        <v>465</v>
      </c>
      <c r="D260" s="159"/>
      <c r="E260" s="160">
        <v>28.09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8"/>
      <c r="AA260" s="148"/>
      <c r="AB260" s="148"/>
      <c r="AC260" s="148"/>
      <c r="AD260" s="148"/>
      <c r="AE260" s="148"/>
      <c r="AF260" s="148"/>
      <c r="AG260" s="148" t="s">
        <v>154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3" x14ac:dyDescent="0.25">
      <c r="A261" s="155"/>
      <c r="B261" s="156"/>
      <c r="C261" s="186" t="s">
        <v>466</v>
      </c>
      <c r="D261" s="159"/>
      <c r="E261" s="160">
        <v>48.24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8"/>
      <c r="AA261" s="148"/>
      <c r="AB261" s="148"/>
      <c r="AC261" s="148"/>
      <c r="AD261" s="148"/>
      <c r="AE261" s="148"/>
      <c r="AF261" s="148"/>
      <c r="AG261" s="148" t="s">
        <v>154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3" x14ac:dyDescent="0.25">
      <c r="A262" s="155"/>
      <c r="B262" s="156"/>
      <c r="C262" s="186" t="s">
        <v>467</v>
      </c>
      <c r="D262" s="159"/>
      <c r="E262" s="160">
        <v>49.96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8"/>
      <c r="AA262" s="148"/>
      <c r="AB262" s="148"/>
      <c r="AC262" s="148"/>
      <c r="AD262" s="148"/>
      <c r="AE262" s="148"/>
      <c r="AF262" s="148"/>
      <c r="AG262" s="148" t="s">
        <v>154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3" x14ac:dyDescent="0.25">
      <c r="A263" s="155"/>
      <c r="B263" s="156"/>
      <c r="C263" s="186" t="s">
        <v>468</v>
      </c>
      <c r="D263" s="159"/>
      <c r="E263" s="160">
        <v>20.86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154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3" x14ac:dyDescent="0.25">
      <c r="A264" s="155"/>
      <c r="B264" s="156"/>
      <c r="C264" s="186" t="s">
        <v>469</v>
      </c>
      <c r="D264" s="159"/>
      <c r="E264" s="160">
        <v>34.5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8"/>
      <c r="AA264" s="148"/>
      <c r="AB264" s="148"/>
      <c r="AC264" s="148"/>
      <c r="AD264" s="148"/>
      <c r="AE264" s="148"/>
      <c r="AF264" s="148"/>
      <c r="AG264" s="148" t="s">
        <v>154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3" x14ac:dyDescent="0.25">
      <c r="A265" s="155"/>
      <c r="B265" s="156"/>
      <c r="C265" s="186" t="s">
        <v>470</v>
      </c>
      <c r="D265" s="159"/>
      <c r="E265" s="160">
        <v>-21.6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8"/>
      <c r="AA265" s="148"/>
      <c r="AB265" s="148"/>
      <c r="AC265" s="148"/>
      <c r="AD265" s="148"/>
      <c r="AE265" s="148"/>
      <c r="AF265" s="148"/>
      <c r="AG265" s="148" t="s">
        <v>154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0.399999999999999" outlineLevel="1" x14ac:dyDescent="0.25">
      <c r="A266" s="169">
        <v>91</v>
      </c>
      <c r="B266" s="170" t="s">
        <v>471</v>
      </c>
      <c r="C266" s="185" t="s">
        <v>472</v>
      </c>
      <c r="D266" s="171" t="s">
        <v>148</v>
      </c>
      <c r="E266" s="172">
        <v>138.62463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2">
        <v>0</v>
      </c>
      <c r="O266" s="172">
        <f>ROUND(E266*N266,2)</f>
        <v>0</v>
      </c>
      <c r="P266" s="172">
        <v>3.5000000000000001E-3</v>
      </c>
      <c r="Q266" s="172">
        <f>ROUND(E266*P266,2)</f>
        <v>0.49</v>
      </c>
      <c r="R266" s="174"/>
      <c r="S266" s="174" t="s">
        <v>149</v>
      </c>
      <c r="T266" s="175" t="s">
        <v>149</v>
      </c>
      <c r="U266" s="158">
        <v>0.115</v>
      </c>
      <c r="V266" s="158">
        <f>ROUND(E266*U266,2)</f>
        <v>15.94</v>
      </c>
      <c r="W266" s="158"/>
      <c r="X266" s="158" t="s">
        <v>150</v>
      </c>
      <c r="Y266" s="158" t="s">
        <v>151</v>
      </c>
      <c r="Z266" s="148"/>
      <c r="AA266" s="148"/>
      <c r="AB266" s="148"/>
      <c r="AC266" s="148"/>
      <c r="AD266" s="148"/>
      <c r="AE266" s="148"/>
      <c r="AF266" s="148"/>
      <c r="AG266" s="148" t="s">
        <v>152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25">
      <c r="A267" s="155"/>
      <c r="B267" s="156"/>
      <c r="C267" s="186" t="s">
        <v>473</v>
      </c>
      <c r="D267" s="159"/>
      <c r="E267" s="160">
        <v>16.490379999999998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8"/>
      <c r="AA267" s="148"/>
      <c r="AB267" s="148"/>
      <c r="AC267" s="148"/>
      <c r="AD267" s="148"/>
      <c r="AE267" s="148"/>
      <c r="AF267" s="148"/>
      <c r="AG267" s="148" t="s">
        <v>154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0.399999999999999" outlineLevel="3" x14ac:dyDescent="0.25">
      <c r="A268" s="155"/>
      <c r="B268" s="156"/>
      <c r="C268" s="186" t="s">
        <v>474</v>
      </c>
      <c r="D268" s="159"/>
      <c r="E268" s="160">
        <v>45.619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8"/>
      <c r="AA268" s="148"/>
      <c r="AB268" s="148"/>
      <c r="AC268" s="148"/>
      <c r="AD268" s="148"/>
      <c r="AE268" s="148"/>
      <c r="AF268" s="148"/>
      <c r="AG268" s="148" t="s">
        <v>154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3" x14ac:dyDescent="0.25">
      <c r="A269" s="155"/>
      <c r="B269" s="156"/>
      <c r="C269" s="186" t="s">
        <v>475</v>
      </c>
      <c r="D269" s="159"/>
      <c r="E269" s="160">
        <v>18.540749999999999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154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0.399999999999999" outlineLevel="3" x14ac:dyDescent="0.25">
      <c r="A270" s="155"/>
      <c r="B270" s="156"/>
      <c r="C270" s="186" t="s">
        <v>476</v>
      </c>
      <c r="D270" s="159"/>
      <c r="E270" s="160">
        <v>57.974499999999999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8"/>
      <c r="AA270" s="148"/>
      <c r="AB270" s="148"/>
      <c r="AC270" s="148"/>
      <c r="AD270" s="148"/>
      <c r="AE270" s="148"/>
      <c r="AF270" s="148"/>
      <c r="AG270" s="148" t="s">
        <v>154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ht="20.399999999999999" outlineLevel="1" x14ac:dyDescent="0.25">
      <c r="A271" s="169">
        <v>92</v>
      </c>
      <c r="B271" s="170" t="s">
        <v>477</v>
      </c>
      <c r="C271" s="185" t="s">
        <v>478</v>
      </c>
      <c r="D271" s="171" t="s">
        <v>148</v>
      </c>
      <c r="E271" s="172">
        <v>83.087879999999998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72">
        <v>0</v>
      </c>
      <c r="O271" s="172">
        <f>ROUND(E271*N271,2)</f>
        <v>0</v>
      </c>
      <c r="P271" s="172">
        <v>3.5000000000000001E-3</v>
      </c>
      <c r="Q271" s="172">
        <f>ROUND(E271*P271,2)</f>
        <v>0.28999999999999998</v>
      </c>
      <c r="R271" s="174"/>
      <c r="S271" s="174" t="s">
        <v>149</v>
      </c>
      <c r="T271" s="175" t="s">
        <v>149</v>
      </c>
      <c r="U271" s="158">
        <v>0.105</v>
      </c>
      <c r="V271" s="158">
        <f>ROUND(E271*U271,2)</f>
        <v>8.7200000000000006</v>
      </c>
      <c r="W271" s="158"/>
      <c r="X271" s="158" t="s">
        <v>150</v>
      </c>
      <c r="Y271" s="158" t="s">
        <v>151</v>
      </c>
      <c r="Z271" s="148"/>
      <c r="AA271" s="148"/>
      <c r="AB271" s="148"/>
      <c r="AC271" s="148"/>
      <c r="AD271" s="148"/>
      <c r="AE271" s="148"/>
      <c r="AF271" s="148"/>
      <c r="AG271" s="148" t="s">
        <v>152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2" x14ac:dyDescent="0.25">
      <c r="A272" s="155"/>
      <c r="B272" s="156"/>
      <c r="C272" s="186" t="s">
        <v>479</v>
      </c>
      <c r="D272" s="159"/>
      <c r="E272" s="160">
        <v>39.31288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8"/>
      <c r="AA272" s="148"/>
      <c r="AB272" s="148"/>
      <c r="AC272" s="148"/>
      <c r="AD272" s="148"/>
      <c r="AE272" s="148"/>
      <c r="AF272" s="148"/>
      <c r="AG272" s="148" t="s">
        <v>154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3" x14ac:dyDescent="0.25">
      <c r="A273" s="155"/>
      <c r="B273" s="156"/>
      <c r="C273" s="186" t="s">
        <v>480</v>
      </c>
      <c r="D273" s="159"/>
      <c r="E273" s="160">
        <v>22.05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8"/>
      <c r="AA273" s="148"/>
      <c r="AB273" s="148"/>
      <c r="AC273" s="148"/>
      <c r="AD273" s="148"/>
      <c r="AE273" s="148"/>
      <c r="AF273" s="148"/>
      <c r="AG273" s="148" t="s">
        <v>154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3" x14ac:dyDescent="0.25">
      <c r="A274" s="155"/>
      <c r="B274" s="156"/>
      <c r="C274" s="186" t="s">
        <v>481</v>
      </c>
      <c r="D274" s="159"/>
      <c r="E274" s="160">
        <v>21.725000000000001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8"/>
      <c r="AA274" s="148"/>
      <c r="AB274" s="148"/>
      <c r="AC274" s="148"/>
      <c r="AD274" s="148"/>
      <c r="AE274" s="148"/>
      <c r="AF274" s="148"/>
      <c r="AG274" s="148" t="s">
        <v>154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5">
      <c r="A275" s="169">
        <v>93</v>
      </c>
      <c r="B275" s="170" t="s">
        <v>482</v>
      </c>
      <c r="C275" s="185" t="s">
        <v>483</v>
      </c>
      <c r="D275" s="171" t="s">
        <v>148</v>
      </c>
      <c r="E275" s="172">
        <v>220.36500000000001</v>
      </c>
      <c r="F275" s="173"/>
      <c r="G275" s="174">
        <f>ROUND(E275*F275,2)</f>
        <v>0</v>
      </c>
      <c r="H275" s="173"/>
      <c r="I275" s="174">
        <f>ROUND(E275*H275,2)</f>
        <v>0</v>
      </c>
      <c r="J275" s="173"/>
      <c r="K275" s="174">
        <f>ROUND(E275*J275,2)</f>
        <v>0</v>
      </c>
      <c r="L275" s="174">
        <v>21</v>
      </c>
      <c r="M275" s="174">
        <f>G275*(1+L275/100)</f>
        <v>0</v>
      </c>
      <c r="N275" s="172">
        <v>0</v>
      </c>
      <c r="O275" s="172">
        <f>ROUND(E275*N275,2)</f>
        <v>0</v>
      </c>
      <c r="P275" s="172">
        <v>0</v>
      </c>
      <c r="Q275" s="172">
        <f>ROUND(E275*P275,2)</f>
        <v>0</v>
      </c>
      <c r="R275" s="174"/>
      <c r="S275" s="174" t="s">
        <v>149</v>
      </c>
      <c r="T275" s="175" t="s">
        <v>149</v>
      </c>
      <c r="U275" s="158">
        <v>0.05</v>
      </c>
      <c r="V275" s="158">
        <f>ROUND(E275*U275,2)</f>
        <v>11.02</v>
      </c>
      <c r="W275" s="158"/>
      <c r="X275" s="158" t="s">
        <v>150</v>
      </c>
      <c r="Y275" s="158" t="s">
        <v>151</v>
      </c>
      <c r="Z275" s="148"/>
      <c r="AA275" s="148"/>
      <c r="AB275" s="148"/>
      <c r="AC275" s="148"/>
      <c r="AD275" s="148"/>
      <c r="AE275" s="148"/>
      <c r="AF275" s="148"/>
      <c r="AG275" s="148" t="s">
        <v>152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2" x14ac:dyDescent="0.25">
      <c r="A276" s="155"/>
      <c r="B276" s="156"/>
      <c r="C276" s="186" t="s">
        <v>484</v>
      </c>
      <c r="D276" s="159"/>
      <c r="E276" s="160"/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8"/>
      <c r="AA276" s="148"/>
      <c r="AB276" s="148"/>
      <c r="AC276" s="148"/>
      <c r="AD276" s="148"/>
      <c r="AE276" s="148"/>
      <c r="AF276" s="148"/>
      <c r="AG276" s="148" t="s">
        <v>154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3" x14ac:dyDescent="0.25">
      <c r="A277" s="155"/>
      <c r="B277" s="156"/>
      <c r="C277" s="186" t="s">
        <v>264</v>
      </c>
      <c r="D277" s="159"/>
      <c r="E277" s="160">
        <v>220.36500000000001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154</v>
      </c>
      <c r="AH277" s="148">
        <v>5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0.399999999999999" outlineLevel="1" x14ac:dyDescent="0.25">
      <c r="A278" s="169">
        <v>94</v>
      </c>
      <c r="B278" s="170" t="s">
        <v>485</v>
      </c>
      <c r="C278" s="185" t="s">
        <v>486</v>
      </c>
      <c r="D278" s="171" t="s">
        <v>148</v>
      </c>
      <c r="E278" s="172">
        <v>220.36500000000001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2">
        <v>0</v>
      </c>
      <c r="O278" s="172">
        <f>ROUND(E278*N278,2)</f>
        <v>0</v>
      </c>
      <c r="P278" s="172">
        <v>0</v>
      </c>
      <c r="Q278" s="172">
        <f>ROUND(E278*P278,2)</f>
        <v>0</v>
      </c>
      <c r="R278" s="174"/>
      <c r="S278" s="174" t="s">
        <v>149</v>
      </c>
      <c r="T278" s="175" t="s">
        <v>149</v>
      </c>
      <c r="U278" s="158">
        <v>1.6E-2</v>
      </c>
      <c r="V278" s="158">
        <f>ROUND(E278*U278,2)</f>
        <v>3.53</v>
      </c>
      <c r="W278" s="158"/>
      <c r="X278" s="158" t="s">
        <v>150</v>
      </c>
      <c r="Y278" s="158" t="s">
        <v>151</v>
      </c>
      <c r="Z278" s="148"/>
      <c r="AA278" s="148"/>
      <c r="AB278" s="148"/>
      <c r="AC278" s="148"/>
      <c r="AD278" s="148"/>
      <c r="AE278" s="148"/>
      <c r="AF278" s="148"/>
      <c r="AG278" s="148" t="s">
        <v>152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2" x14ac:dyDescent="0.25">
      <c r="A279" s="155"/>
      <c r="B279" s="156"/>
      <c r="C279" s="186" t="s">
        <v>264</v>
      </c>
      <c r="D279" s="159"/>
      <c r="E279" s="160">
        <v>220.36500000000001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8"/>
      <c r="AA279" s="148"/>
      <c r="AB279" s="148"/>
      <c r="AC279" s="148"/>
      <c r="AD279" s="148"/>
      <c r="AE279" s="148"/>
      <c r="AF279" s="148"/>
      <c r="AG279" s="148" t="s">
        <v>154</v>
      </c>
      <c r="AH279" s="148">
        <v>5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5">
      <c r="A280" s="169">
        <v>95</v>
      </c>
      <c r="B280" s="170" t="s">
        <v>267</v>
      </c>
      <c r="C280" s="185" t="s">
        <v>268</v>
      </c>
      <c r="D280" s="171" t="s">
        <v>148</v>
      </c>
      <c r="E280" s="172">
        <v>220.36500000000001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2">
        <v>2.5999999999999998E-4</v>
      </c>
      <c r="O280" s="172">
        <f>ROUND(E280*N280,2)</f>
        <v>0.06</v>
      </c>
      <c r="P280" s="172">
        <v>0</v>
      </c>
      <c r="Q280" s="172">
        <f>ROUND(E280*P280,2)</f>
        <v>0</v>
      </c>
      <c r="R280" s="174"/>
      <c r="S280" s="174" t="s">
        <v>149</v>
      </c>
      <c r="T280" s="175" t="s">
        <v>149</v>
      </c>
      <c r="U280" s="158">
        <v>0.09</v>
      </c>
      <c r="V280" s="158">
        <f>ROUND(E280*U280,2)</f>
        <v>19.829999999999998</v>
      </c>
      <c r="W280" s="158"/>
      <c r="X280" s="158" t="s">
        <v>150</v>
      </c>
      <c r="Y280" s="158" t="s">
        <v>151</v>
      </c>
      <c r="Z280" s="148"/>
      <c r="AA280" s="148"/>
      <c r="AB280" s="148"/>
      <c r="AC280" s="148"/>
      <c r="AD280" s="148"/>
      <c r="AE280" s="148"/>
      <c r="AF280" s="148"/>
      <c r="AG280" s="148" t="s">
        <v>152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2" x14ac:dyDescent="0.25">
      <c r="A281" s="155"/>
      <c r="B281" s="156"/>
      <c r="C281" s="186" t="s">
        <v>264</v>
      </c>
      <c r="D281" s="159"/>
      <c r="E281" s="160">
        <v>220.36500000000001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8"/>
      <c r="AA281" s="148"/>
      <c r="AB281" s="148"/>
      <c r="AC281" s="148"/>
      <c r="AD281" s="148"/>
      <c r="AE281" s="148"/>
      <c r="AF281" s="148"/>
      <c r="AG281" s="148" t="s">
        <v>154</v>
      </c>
      <c r="AH281" s="148">
        <v>5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ht="20.399999999999999" outlineLevel="1" x14ac:dyDescent="0.25">
      <c r="A282" s="169">
        <v>96</v>
      </c>
      <c r="B282" s="170" t="s">
        <v>487</v>
      </c>
      <c r="C282" s="185" t="s">
        <v>488</v>
      </c>
      <c r="D282" s="171" t="s">
        <v>179</v>
      </c>
      <c r="E282" s="172">
        <v>219.99</v>
      </c>
      <c r="F282" s="173"/>
      <c r="G282" s="174">
        <f>ROUND(E282*F282,2)</f>
        <v>0</v>
      </c>
      <c r="H282" s="173"/>
      <c r="I282" s="174">
        <f>ROUND(E282*H282,2)</f>
        <v>0</v>
      </c>
      <c r="J282" s="173"/>
      <c r="K282" s="174">
        <f>ROUND(E282*J282,2)</f>
        <v>0</v>
      </c>
      <c r="L282" s="174">
        <v>21</v>
      </c>
      <c r="M282" s="174">
        <f>G282*(1+L282/100)</f>
        <v>0</v>
      </c>
      <c r="N282" s="172">
        <v>3.0000000000000001E-5</v>
      </c>
      <c r="O282" s="172">
        <f>ROUND(E282*N282,2)</f>
        <v>0.01</v>
      </c>
      <c r="P282" s="172">
        <v>0</v>
      </c>
      <c r="Q282" s="172">
        <f>ROUND(E282*P282,2)</f>
        <v>0</v>
      </c>
      <c r="R282" s="174"/>
      <c r="S282" s="174" t="s">
        <v>149</v>
      </c>
      <c r="T282" s="175" t="s">
        <v>149</v>
      </c>
      <c r="U282" s="158">
        <v>0.13719999999999999</v>
      </c>
      <c r="V282" s="158">
        <f>ROUND(E282*U282,2)</f>
        <v>30.18</v>
      </c>
      <c r="W282" s="158"/>
      <c r="X282" s="158" t="s">
        <v>150</v>
      </c>
      <c r="Y282" s="158" t="s">
        <v>151</v>
      </c>
      <c r="Z282" s="148"/>
      <c r="AA282" s="148"/>
      <c r="AB282" s="148"/>
      <c r="AC282" s="148"/>
      <c r="AD282" s="148"/>
      <c r="AE282" s="148"/>
      <c r="AF282" s="148"/>
      <c r="AG282" s="148" t="s">
        <v>152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2" x14ac:dyDescent="0.25">
      <c r="A283" s="155"/>
      <c r="B283" s="156"/>
      <c r="C283" s="186" t="s">
        <v>489</v>
      </c>
      <c r="D283" s="159"/>
      <c r="E283" s="160">
        <v>79.680000000000007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8"/>
      <c r="AA283" s="148"/>
      <c r="AB283" s="148"/>
      <c r="AC283" s="148"/>
      <c r="AD283" s="148"/>
      <c r="AE283" s="148"/>
      <c r="AF283" s="148"/>
      <c r="AG283" s="148" t="s">
        <v>154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3" x14ac:dyDescent="0.25">
      <c r="A284" s="155"/>
      <c r="B284" s="156"/>
      <c r="C284" s="186" t="s">
        <v>490</v>
      </c>
      <c r="D284" s="159"/>
      <c r="E284" s="160">
        <v>55.94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8"/>
      <c r="AA284" s="148"/>
      <c r="AB284" s="148"/>
      <c r="AC284" s="148"/>
      <c r="AD284" s="148"/>
      <c r="AE284" s="148"/>
      <c r="AF284" s="148"/>
      <c r="AG284" s="148" t="s">
        <v>154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3" x14ac:dyDescent="0.25">
      <c r="A285" s="155"/>
      <c r="B285" s="156"/>
      <c r="C285" s="186" t="s">
        <v>491</v>
      </c>
      <c r="D285" s="159"/>
      <c r="E285" s="160">
        <v>32.61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8"/>
      <c r="AA285" s="148"/>
      <c r="AB285" s="148"/>
      <c r="AC285" s="148"/>
      <c r="AD285" s="148"/>
      <c r="AE285" s="148"/>
      <c r="AF285" s="148"/>
      <c r="AG285" s="148" t="s">
        <v>154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3" x14ac:dyDescent="0.25">
      <c r="A286" s="155"/>
      <c r="B286" s="156"/>
      <c r="C286" s="186" t="s">
        <v>492</v>
      </c>
      <c r="D286" s="159"/>
      <c r="E286" s="160">
        <v>49.96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8"/>
      <c r="AA286" s="148"/>
      <c r="AB286" s="148"/>
      <c r="AC286" s="148"/>
      <c r="AD286" s="148"/>
      <c r="AE286" s="148"/>
      <c r="AF286" s="148"/>
      <c r="AG286" s="148" t="s">
        <v>154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3" x14ac:dyDescent="0.25">
      <c r="A287" s="155"/>
      <c r="B287" s="156"/>
      <c r="C287" s="186" t="s">
        <v>493</v>
      </c>
      <c r="D287" s="159"/>
      <c r="E287" s="160">
        <v>30.6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8"/>
      <c r="AA287" s="148"/>
      <c r="AB287" s="148"/>
      <c r="AC287" s="148"/>
      <c r="AD287" s="148"/>
      <c r="AE287" s="148"/>
      <c r="AF287" s="148"/>
      <c r="AG287" s="148" t="s">
        <v>154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3" x14ac:dyDescent="0.25">
      <c r="A288" s="155"/>
      <c r="B288" s="156"/>
      <c r="C288" s="186" t="s">
        <v>494</v>
      </c>
      <c r="D288" s="159"/>
      <c r="E288" s="160">
        <v>-28.8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8"/>
      <c r="AA288" s="148"/>
      <c r="AB288" s="148"/>
      <c r="AC288" s="148"/>
      <c r="AD288" s="148"/>
      <c r="AE288" s="148"/>
      <c r="AF288" s="148"/>
      <c r="AG288" s="148" t="s">
        <v>154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5">
      <c r="A289" s="169">
        <v>97</v>
      </c>
      <c r="B289" s="170" t="s">
        <v>495</v>
      </c>
      <c r="C289" s="185" t="s">
        <v>496</v>
      </c>
      <c r="D289" s="171" t="s">
        <v>179</v>
      </c>
      <c r="E289" s="172">
        <v>230.98949999999999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2">
        <v>5.0000000000000002E-5</v>
      </c>
      <c r="O289" s="172">
        <f>ROUND(E289*N289,2)</f>
        <v>0.01</v>
      </c>
      <c r="P289" s="172">
        <v>0</v>
      </c>
      <c r="Q289" s="172">
        <f>ROUND(E289*P289,2)</f>
        <v>0</v>
      </c>
      <c r="R289" s="174" t="s">
        <v>287</v>
      </c>
      <c r="S289" s="174" t="s">
        <v>149</v>
      </c>
      <c r="T289" s="175" t="s">
        <v>149</v>
      </c>
      <c r="U289" s="158">
        <v>0</v>
      </c>
      <c r="V289" s="158">
        <f>ROUND(E289*U289,2)</f>
        <v>0</v>
      </c>
      <c r="W289" s="158"/>
      <c r="X289" s="158" t="s">
        <v>288</v>
      </c>
      <c r="Y289" s="158" t="s">
        <v>151</v>
      </c>
      <c r="Z289" s="148"/>
      <c r="AA289" s="148"/>
      <c r="AB289" s="148"/>
      <c r="AC289" s="148"/>
      <c r="AD289" s="148"/>
      <c r="AE289" s="148"/>
      <c r="AF289" s="148"/>
      <c r="AG289" s="148" t="s">
        <v>289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2" x14ac:dyDescent="0.25">
      <c r="A290" s="155"/>
      <c r="B290" s="156"/>
      <c r="C290" s="186" t="s">
        <v>497</v>
      </c>
      <c r="D290" s="159"/>
      <c r="E290" s="160">
        <v>230.98949999999999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8"/>
      <c r="AA290" s="148"/>
      <c r="AB290" s="148"/>
      <c r="AC290" s="148"/>
      <c r="AD290" s="148"/>
      <c r="AE290" s="148"/>
      <c r="AF290" s="148"/>
      <c r="AG290" s="148" t="s">
        <v>154</v>
      </c>
      <c r="AH290" s="148">
        <v>5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5">
      <c r="A291" s="169">
        <v>98</v>
      </c>
      <c r="B291" s="170" t="s">
        <v>498</v>
      </c>
      <c r="C291" s="185" t="s">
        <v>499</v>
      </c>
      <c r="D291" s="171" t="s">
        <v>148</v>
      </c>
      <c r="E291" s="172">
        <v>220.36500000000001</v>
      </c>
      <c r="F291" s="173"/>
      <c r="G291" s="174">
        <f>ROUND(E291*F291,2)</f>
        <v>0</v>
      </c>
      <c r="H291" s="173"/>
      <c r="I291" s="174">
        <f>ROUND(E291*H291,2)</f>
        <v>0</v>
      </c>
      <c r="J291" s="173"/>
      <c r="K291" s="174">
        <f>ROUND(E291*J291,2)</f>
        <v>0</v>
      </c>
      <c r="L291" s="174">
        <v>21</v>
      </c>
      <c r="M291" s="174">
        <f>G291*(1+L291/100)</f>
        <v>0</v>
      </c>
      <c r="N291" s="172">
        <v>3.8000000000000002E-4</v>
      </c>
      <c r="O291" s="172">
        <f>ROUND(E291*N291,2)</f>
        <v>0.08</v>
      </c>
      <c r="P291" s="172">
        <v>0</v>
      </c>
      <c r="Q291" s="172">
        <f>ROUND(E291*P291,2)</f>
        <v>0</v>
      </c>
      <c r="R291" s="174"/>
      <c r="S291" s="174" t="s">
        <v>149</v>
      </c>
      <c r="T291" s="175" t="s">
        <v>149</v>
      </c>
      <c r="U291" s="158">
        <v>0.38</v>
      </c>
      <c r="V291" s="158">
        <f>ROUND(E291*U291,2)</f>
        <v>83.74</v>
      </c>
      <c r="W291" s="158"/>
      <c r="X291" s="158" t="s">
        <v>150</v>
      </c>
      <c r="Y291" s="158" t="s">
        <v>151</v>
      </c>
      <c r="Z291" s="148"/>
      <c r="AA291" s="148"/>
      <c r="AB291" s="148"/>
      <c r="AC291" s="148"/>
      <c r="AD291" s="148"/>
      <c r="AE291" s="148"/>
      <c r="AF291" s="148"/>
      <c r="AG291" s="148" t="s">
        <v>152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25">
      <c r="A292" s="155"/>
      <c r="B292" s="156"/>
      <c r="C292" s="186" t="s">
        <v>500</v>
      </c>
      <c r="D292" s="159"/>
      <c r="E292" s="160"/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154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3" x14ac:dyDescent="0.25">
      <c r="A293" s="155"/>
      <c r="B293" s="156"/>
      <c r="C293" s="186" t="s">
        <v>501</v>
      </c>
      <c r="D293" s="159"/>
      <c r="E293" s="160">
        <v>55.35575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8"/>
      <c r="AA293" s="148"/>
      <c r="AB293" s="148"/>
      <c r="AC293" s="148"/>
      <c r="AD293" s="148"/>
      <c r="AE293" s="148"/>
      <c r="AF293" s="148"/>
      <c r="AG293" s="148" t="s">
        <v>154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3" x14ac:dyDescent="0.25">
      <c r="A294" s="155"/>
      <c r="B294" s="156"/>
      <c r="C294" s="186" t="s">
        <v>502</v>
      </c>
      <c r="D294" s="159"/>
      <c r="E294" s="160">
        <v>18.540749999999999</v>
      </c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8"/>
      <c r="AA294" s="148"/>
      <c r="AB294" s="148"/>
      <c r="AC294" s="148"/>
      <c r="AD294" s="148"/>
      <c r="AE294" s="148"/>
      <c r="AF294" s="148"/>
      <c r="AG294" s="148" t="s">
        <v>154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3" x14ac:dyDescent="0.25">
      <c r="A295" s="155"/>
      <c r="B295" s="156"/>
      <c r="C295" s="186" t="s">
        <v>503</v>
      </c>
      <c r="D295" s="159"/>
      <c r="E295" s="160">
        <v>47.463000000000001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8"/>
      <c r="AA295" s="148"/>
      <c r="AB295" s="148"/>
      <c r="AC295" s="148"/>
      <c r="AD295" s="148"/>
      <c r="AE295" s="148"/>
      <c r="AF295" s="148"/>
      <c r="AG295" s="148" t="s">
        <v>154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3" x14ac:dyDescent="0.25">
      <c r="A296" s="155"/>
      <c r="B296" s="156"/>
      <c r="C296" s="186" t="s">
        <v>504</v>
      </c>
      <c r="D296" s="159"/>
      <c r="E296" s="160">
        <v>-2.6315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8"/>
      <c r="AA296" s="148"/>
      <c r="AB296" s="148"/>
      <c r="AC296" s="148"/>
      <c r="AD296" s="148"/>
      <c r="AE296" s="148"/>
      <c r="AF296" s="148"/>
      <c r="AG296" s="148" t="s">
        <v>154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3" x14ac:dyDescent="0.25">
      <c r="A297" s="155"/>
      <c r="B297" s="156"/>
      <c r="C297" s="186" t="s">
        <v>505</v>
      </c>
      <c r="D297" s="159"/>
      <c r="E297" s="160"/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8"/>
      <c r="AA297" s="148"/>
      <c r="AB297" s="148"/>
      <c r="AC297" s="148"/>
      <c r="AD297" s="148"/>
      <c r="AE297" s="148"/>
      <c r="AF297" s="148"/>
      <c r="AG297" s="148" t="s">
        <v>154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3" x14ac:dyDescent="0.25">
      <c r="A298" s="155"/>
      <c r="B298" s="156"/>
      <c r="C298" s="186" t="s">
        <v>506</v>
      </c>
      <c r="D298" s="159"/>
      <c r="E298" s="160">
        <v>27.938500000000001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8"/>
      <c r="AA298" s="148"/>
      <c r="AB298" s="148"/>
      <c r="AC298" s="148"/>
      <c r="AD298" s="148"/>
      <c r="AE298" s="148"/>
      <c r="AF298" s="148"/>
      <c r="AG298" s="148" t="s">
        <v>154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3" x14ac:dyDescent="0.25">
      <c r="A299" s="155"/>
      <c r="B299" s="156"/>
      <c r="C299" s="186" t="s">
        <v>507</v>
      </c>
      <c r="D299" s="159"/>
      <c r="E299" s="160">
        <v>48.585999999999999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8"/>
      <c r="AA299" s="148"/>
      <c r="AB299" s="148"/>
      <c r="AC299" s="148"/>
      <c r="AD299" s="148"/>
      <c r="AE299" s="148"/>
      <c r="AF299" s="148"/>
      <c r="AG299" s="148" t="s">
        <v>154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3" x14ac:dyDescent="0.25">
      <c r="A300" s="155"/>
      <c r="B300" s="156"/>
      <c r="C300" s="186" t="s">
        <v>508</v>
      </c>
      <c r="D300" s="159"/>
      <c r="E300" s="160">
        <v>25.112500000000001</v>
      </c>
      <c r="F300" s="158"/>
      <c r="G300" s="15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8"/>
      <c r="AA300" s="148"/>
      <c r="AB300" s="148"/>
      <c r="AC300" s="148"/>
      <c r="AD300" s="148"/>
      <c r="AE300" s="148"/>
      <c r="AF300" s="148"/>
      <c r="AG300" s="148" t="s">
        <v>154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5">
      <c r="A301" s="169">
        <v>99</v>
      </c>
      <c r="B301" s="170" t="s">
        <v>509</v>
      </c>
      <c r="C301" s="185" t="s">
        <v>510</v>
      </c>
      <c r="D301" s="171" t="s">
        <v>148</v>
      </c>
      <c r="E301" s="172">
        <v>253.41974999999999</v>
      </c>
      <c r="F301" s="173"/>
      <c r="G301" s="174">
        <f>ROUND(E301*F301,2)</f>
        <v>0</v>
      </c>
      <c r="H301" s="173"/>
      <c r="I301" s="174">
        <f>ROUND(E301*H301,2)</f>
        <v>0</v>
      </c>
      <c r="J301" s="173"/>
      <c r="K301" s="174">
        <f>ROUND(E301*J301,2)</f>
        <v>0</v>
      </c>
      <c r="L301" s="174">
        <v>21</v>
      </c>
      <c r="M301" s="174">
        <f>G301*(1+L301/100)</f>
        <v>0</v>
      </c>
      <c r="N301" s="172">
        <v>2.8999999999999998E-3</v>
      </c>
      <c r="O301" s="172">
        <f>ROUND(E301*N301,2)</f>
        <v>0.73</v>
      </c>
      <c r="P301" s="172">
        <v>0</v>
      </c>
      <c r="Q301" s="172">
        <f>ROUND(E301*P301,2)</f>
        <v>0</v>
      </c>
      <c r="R301" s="174"/>
      <c r="S301" s="174" t="s">
        <v>442</v>
      </c>
      <c r="T301" s="175" t="s">
        <v>443</v>
      </c>
      <c r="U301" s="158">
        <v>0</v>
      </c>
      <c r="V301" s="158">
        <f>ROUND(E301*U301,2)</f>
        <v>0</v>
      </c>
      <c r="W301" s="158"/>
      <c r="X301" s="158" t="s">
        <v>288</v>
      </c>
      <c r="Y301" s="158" t="s">
        <v>151</v>
      </c>
      <c r="Z301" s="148"/>
      <c r="AA301" s="148"/>
      <c r="AB301" s="148"/>
      <c r="AC301" s="148"/>
      <c r="AD301" s="148"/>
      <c r="AE301" s="148"/>
      <c r="AF301" s="148"/>
      <c r="AG301" s="148" t="s">
        <v>289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2" x14ac:dyDescent="0.25">
      <c r="A302" s="155"/>
      <c r="B302" s="156"/>
      <c r="C302" s="247" t="s">
        <v>511</v>
      </c>
      <c r="D302" s="248"/>
      <c r="E302" s="248"/>
      <c r="F302" s="248"/>
      <c r="G302" s="24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8"/>
      <c r="AA302" s="148"/>
      <c r="AB302" s="148"/>
      <c r="AC302" s="148"/>
      <c r="AD302" s="148"/>
      <c r="AE302" s="148"/>
      <c r="AF302" s="148"/>
      <c r="AG302" s="148" t="s">
        <v>168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3" x14ac:dyDescent="0.25">
      <c r="A303" s="155"/>
      <c r="B303" s="156"/>
      <c r="C303" s="249" t="s">
        <v>512</v>
      </c>
      <c r="D303" s="250"/>
      <c r="E303" s="250"/>
      <c r="F303" s="250"/>
      <c r="G303" s="250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8"/>
      <c r="AA303" s="148"/>
      <c r="AB303" s="148"/>
      <c r="AC303" s="148"/>
      <c r="AD303" s="148"/>
      <c r="AE303" s="148"/>
      <c r="AF303" s="148"/>
      <c r="AG303" s="148" t="s">
        <v>168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3" x14ac:dyDescent="0.25">
      <c r="A304" s="155"/>
      <c r="B304" s="156"/>
      <c r="C304" s="249" t="s">
        <v>513</v>
      </c>
      <c r="D304" s="250"/>
      <c r="E304" s="250"/>
      <c r="F304" s="250"/>
      <c r="G304" s="250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8"/>
      <c r="AA304" s="148"/>
      <c r="AB304" s="148"/>
      <c r="AC304" s="148"/>
      <c r="AD304" s="148"/>
      <c r="AE304" s="148"/>
      <c r="AF304" s="148"/>
      <c r="AG304" s="148" t="s">
        <v>168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3" x14ac:dyDescent="0.25">
      <c r="A305" s="155"/>
      <c r="B305" s="156"/>
      <c r="C305" s="249" t="s">
        <v>514</v>
      </c>
      <c r="D305" s="250"/>
      <c r="E305" s="250"/>
      <c r="F305" s="250"/>
      <c r="G305" s="250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58"/>
      <c r="Z305" s="148"/>
      <c r="AA305" s="148"/>
      <c r="AB305" s="148"/>
      <c r="AC305" s="148"/>
      <c r="AD305" s="148"/>
      <c r="AE305" s="148"/>
      <c r="AF305" s="148"/>
      <c r="AG305" s="148" t="s">
        <v>168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3" x14ac:dyDescent="0.25">
      <c r="A306" s="155"/>
      <c r="B306" s="156"/>
      <c r="C306" s="249" t="s">
        <v>515</v>
      </c>
      <c r="D306" s="250"/>
      <c r="E306" s="250"/>
      <c r="F306" s="250"/>
      <c r="G306" s="250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8"/>
      <c r="AA306" s="148"/>
      <c r="AB306" s="148"/>
      <c r="AC306" s="148"/>
      <c r="AD306" s="148"/>
      <c r="AE306" s="148"/>
      <c r="AF306" s="148"/>
      <c r="AG306" s="148" t="s">
        <v>168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3" x14ac:dyDescent="0.25">
      <c r="A307" s="155"/>
      <c r="B307" s="156"/>
      <c r="C307" s="249" t="s">
        <v>516</v>
      </c>
      <c r="D307" s="250"/>
      <c r="E307" s="250"/>
      <c r="F307" s="250"/>
      <c r="G307" s="250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8"/>
      <c r="AA307" s="148"/>
      <c r="AB307" s="148"/>
      <c r="AC307" s="148"/>
      <c r="AD307" s="148"/>
      <c r="AE307" s="148"/>
      <c r="AF307" s="148"/>
      <c r="AG307" s="148" t="s">
        <v>168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ht="21" outlineLevel="3" x14ac:dyDescent="0.25">
      <c r="A308" s="155"/>
      <c r="B308" s="156"/>
      <c r="C308" s="249" t="s">
        <v>517</v>
      </c>
      <c r="D308" s="250"/>
      <c r="E308" s="250"/>
      <c r="F308" s="250"/>
      <c r="G308" s="250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8"/>
      <c r="AA308" s="148"/>
      <c r="AB308" s="148"/>
      <c r="AC308" s="148"/>
      <c r="AD308" s="148"/>
      <c r="AE308" s="148"/>
      <c r="AF308" s="148"/>
      <c r="AG308" s="148" t="s">
        <v>168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83" t="str">
        <f>C308</f>
        <v>VÝROBEK Z KOLEKCE S NEJMÉNĚ 5 ti DEKORY (vzory a různé barvy) ZA STEJNOU JC (pro vzorkování / výběr investora)</v>
      </c>
      <c r="BB308" s="148"/>
      <c r="BC308" s="148"/>
      <c r="BD308" s="148"/>
      <c r="BE308" s="148"/>
      <c r="BF308" s="148"/>
      <c r="BG308" s="148"/>
      <c r="BH308" s="148"/>
    </row>
    <row r="309" spans="1:60" outlineLevel="3" x14ac:dyDescent="0.25">
      <c r="A309" s="155"/>
      <c r="B309" s="156"/>
      <c r="C309" s="249" t="s">
        <v>518</v>
      </c>
      <c r="D309" s="250"/>
      <c r="E309" s="250"/>
      <c r="F309" s="250"/>
      <c r="G309" s="250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8"/>
      <c r="AA309" s="148"/>
      <c r="AB309" s="148"/>
      <c r="AC309" s="148"/>
      <c r="AD309" s="148"/>
      <c r="AE309" s="148"/>
      <c r="AF309" s="148"/>
      <c r="AG309" s="148" t="s">
        <v>168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2" x14ac:dyDescent="0.25">
      <c r="A310" s="155"/>
      <c r="B310" s="156"/>
      <c r="C310" s="186" t="s">
        <v>519</v>
      </c>
      <c r="D310" s="159"/>
      <c r="E310" s="160">
        <v>253.41974999999999</v>
      </c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8"/>
      <c r="AA310" s="148"/>
      <c r="AB310" s="148"/>
      <c r="AC310" s="148"/>
      <c r="AD310" s="148"/>
      <c r="AE310" s="148"/>
      <c r="AF310" s="148"/>
      <c r="AG310" s="148" t="s">
        <v>154</v>
      </c>
      <c r="AH310" s="148">
        <v>5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ht="20.399999999999999" outlineLevel="1" x14ac:dyDescent="0.25">
      <c r="A311" s="169">
        <v>100</v>
      </c>
      <c r="B311" s="170" t="s">
        <v>520</v>
      </c>
      <c r="C311" s="185" t="s">
        <v>521</v>
      </c>
      <c r="D311" s="171" t="s">
        <v>179</v>
      </c>
      <c r="E311" s="172">
        <v>14.4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2">
        <v>3.5E-4</v>
      </c>
      <c r="O311" s="172">
        <f>ROUND(E311*N311,2)</f>
        <v>0.01</v>
      </c>
      <c r="P311" s="172">
        <v>0</v>
      </c>
      <c r="Q311" s="172">
        <f>ROUND(E311*P311,2)</f>
        <v>0</v>
      </c>
      <c r="R311" s="174"/>
      <c r="S311" s="174" t="s">
        <v>149</v>
      </c>
      <c r="T311" s="175" t="s">
        <v>149</v>
      </c>
      <c r="U311" s="158">
        <v>0.28000000000000003</v>
      </c>
      <c r="V311" s="158">
        <f>ROUND(E311*U311,2)</f>
        <v>4.03</v>
      </c>
      <c r="W311" s="158"/>
      <c r="X311" s="158" t="s">
        <v>150</v>
      </c>
      <c r="Y311" s="158" t="s">
        <v>151</v>
      </c>
      <c r="Z311" s="148"/>
      <c r="AA311" s="148"/>
      <c r="AB311" s="148"/>
      <c r="AC311" s="148"/>
      <c r="AD311" s="148"/>
      <c r="AE311" s="148"/>
      <c r="AF311" s="148"/>
      <c r="AG311" s="148" t="s">
        <v>152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2" x14ac:dyDescent="0.25">
      <c r="A312" s="155"/>
      <c r="B312" s="156"/>
      <c r="C312" s="186" t="s">
        <v>522</v>
      </c>
      <c r="D312" s="159"/>
      <c r="E312" s="160">
        <v>14.4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8"/>
      <c r="AA312" s="148"/>
      <c r="AB312" s="148"/>
      <c r="AC312" s="148"/>
      <c r="AD312" s="148"/>
      <c r="AE312" s="148"/>
      <c r="AF312" s="148"/>
      <c r="AG312" s="148" t="s">
        <v>154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5">
      <c r="A313" s="176">
        <v>101</v>
      </c>
      <c r="B313" s="177" t="s">
        <v>523</v>
      </c>
      <c r="C313" s="187" t="s">
        <v>524</v>
      </c>
      <c r="D313" s="178" t="s">
        <v>355</v>
      </c>
      <c r="E313" s="179">
        <v>0.89914000000000005</v>
      </c>
      <c r="F313" s="180"/>
      <c r="G313" s="181">
        <f>ROUND(E313*F313,2)</f>
        <v>0</v>
      </c>
      <c r="H313" s="180"/>
      <c r="I313" s="181">
        <f>ROUND(E313*H313,2)</f>
        <v>0</v>
      </c>
      <c r="J313" s="180"/>
      <c r="K313" s="181">
        <f>ROUND(E313*J313,2)</f>
        <v>0</v>
      </c>
      <c r="L313" s="181">
        <v>21</v>
      </c>
      <c r="M313" s="181">
        <f>G313*(1+L313/100)</f>
        <v>0</v>
      </c>
      <c r="N313" s="179">
        <v>0</v>
      </c>
      <c r="O313" s="179">
        <f>ROUND(E313*N313,2)</f>
        <v>0</v>
      </c>
      <c r="P313" s="179">
        <v>0</v>
      </c>
      <c r="Q313" s="179">
        <f>ROUND(E313*P313,2)</f>
        <v>0</v>
      </c>
      <c r="R313" s="181"/>
      <c r="S313" s="181" t="s">
        <v>149</v>
      </c>
      <c r="T313" s="182" t="s">
        <v>149</v>
      </c>
      <c r="U313" s="158">
        <v>1.1020000000000001</v>
      </c>
      <c r="V313" s="158">
        <f>ROUND(E313*U313,2)</f>
        <v>0.99</v>
      </c>
      <c r="W313" s="158"/>
      <c r="X313" s="158" t="s">
        <v>356</v>
      </c>
      <c r="Y313" s="158" t="s">
        <v>151</v>
      </c>
      <c r="Z313" s="148"/>
      <c r="AA313" s="148"/>
      <c r="AB313" s="148"/>
      <c r="AC313" s="148"/>
      <c r="AD313" s="148"/>
      <c r="AE313" s="148"/>
      <c r="AF313" s="148"/>
      <c r="AG313" s="148" t="s">
        <v>357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x14ac:dyDescent="0.25">
      <c r="A314" s="162" t="s">
        <v>144</v>
      </c>
      <c r="B314" s="163" t="s">
        <v>105</v>
      </c>
      <c r="C314" s="184" t="s">
        <v>106</v>
      </c>
      <c r="D314" s="164"/>
      <c r="E314" s="165"/>
      <c r="F314" s="166"/>
      <c r="G314" s="166">
        <f>SUMIF(AG315:AG347,"&lt;&gt;NOR",G315:G347)</f>
        <v>0</v>
      </c>
      <c r="H314" s="166"/>
      <c r="I314" s="166">
        <f>SUM(I315:I347)</f>
        <v>0</v>
      </c>
      <c r="J314" s="166"/>
      <c r="K314" s="166">
        <f>SUM(K315:K347)</f>
        <v>0</v>
      </c>
      <c r="L314" s="166"/>
      <c r="M314" s="166">
        <f>SUM(M315:M347)</f>
        <v>0</v>
      </c>
      <c r="N314" s="165"/>
      <c r="O314" s="165">
        <f>SUM(O315:O347)</f>
        <v>0.35</v>
      </c>
      <c r="P314" s="165"/>
      <c r="Q314" s="165">
        <f>SUM(Q315:Q347)</f>
        <v>0</v>
      </c>
      <c r="R314" s="166"/>
      <c r="S314" s="166"/>
      <c r="T314" s="167"/>
      <c r="U314" s="161"/>
      <c r="V314" s="161">
        <f>SUM(V315:V347)</f>
        <v>31.630000000000006</v>
      </c>
      <c r="W314" s="161"/>
      <c r="X314" s="161"/>
      <c r="Y314" s="161"/>
      <c r="AG314" t="s">
        <v>145</v>
      </c>
    </row>
    <row r="315" spans="1:60" outlineLevel="1" x14ac:dyDescent="0.25">
      <c r="A315" s="169">
        <v>102</v>
      </c>
      <c r="B315" s="170" t="s">
        <v>525</v>
      </c>
      <c r="C315" s="185" t="s">
        <v>526</v>
      </c>
      <c r="D315" s="171" t="s">
        <v>148</v>
      </c>
      <c r="E315" s="172">
        <v>20.533000000000001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72">
        <v>2.1000000000000001E-4</v>
      </c>
      <c r="O315" s="172">
        <f>ROUND(E315*N315,2)</f>
        <v>0</v>
      </c>
      <c r="P315" s="172">
        <v>0</v>
      </c>
      <c r="Q315" s="172">
        <f>ROUND(E315*P315,2)</f>
        <v>0</v>
      </c>
      <c r="R315" s="174"/>
      <c r="S315" s="174" t="s">
        <v>149</v>
      </c>
      <c r="T315" s="175" t="s">
        <v>149</v>
      </c>
      <c r="U315" s="158">
        <v>0.05</v>
      </c>
      <c r="V315" s="158">
        <f>ROUND(E315*U315,2)</f>
        <v>1.03</v>
      </c>
      <c r="W315" s="158"/>
      <c r="X315" s="158" t="s">
        <v>150</v>
      </c>
      <c r="Y315" s="158" t="s">
        <v>151</v>
      </c>
      <c r="Z315" s="148"/>
      <c r="AA315" s="148"/>
      <c r="AB315" s="148"/>
      <c r="AC315" s="148"/>
      <c r="AD315" s="148"/>
      <c r="AE315" s="148"/>
      <c r="AF315" s="148"/>
      <c r="AG315" s="148" t="s">
        <v>152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2" x14ac:dyDescent="0.25">
      <c r="A316" s="155"/>
      <c r="B316" s="156"/>
      <c r="C316" s="247" t="s">
        <v>527</v>
      </c>
      <c r="D316" s="248"/>
      <c r="E316" s="248"/>
      <c r="F316" s="248"/>
      <c r="G316" s="24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8"/>
      <c r="AA316" s="148"/>
      <c r="AB316" s="148"/>
      <c r="AC316" s="148"/>
      <c r="AD316" s="148"/>
      <c r="AE316" s="148"/>
      <c r="AF316" s="148"/>
      <c r="AG316" s="148" t="s">
        <v>168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2" x14ac:dyDescent="0.25">
      <c r="A317" s="155"/>
      <c r="B317" s="156"/>
      <c r="C317" s="186" t="s">
        <v>528</v>
      </c>
      <c r="D317" s="159"/>
      <c r="E317" s="160">
        <v>18.402000000000001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8"/>
      <c r="AA317" s="148"/>
      <c r="AB317" s="148"/>
      <c r="AC317" s="148"/>
      <c r="AD317" s="148"/>
      <c r="AE317" s="148"/>
      <c r="AF317" s="148"/>
      <c r="AG317" s="148" t="s">
        <v>154</v>
      </c>
      <c r="AH317" s="148">
        <v>5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3" x14ac:dyDescent="0.25">
      <c r="A318" s="155"/>
      <c r="B318" s="156"/>
      <c r="C318" s="186" t="s">
        <v>529</v>
      </c>
      <c r="D318" s="159"/>
      <c r="E318" s="160">
        <v>0.151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8"/>
      <c r="AA318" s="148"/>
      <c r="AB318" s="148"/>
      <c r="AC318" s="148"/>
      <c r="AD318" s="148"/>
      <c r="AE318" s="148"/>
      <c r="AF318" s="148"/>
      <c r="AG318" s="148" t="s">
        <v>154</v>
      </c>
      <c r="AH318" s="148">
        <v>5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3" x14ac:dyDescent="0.25">
      <c r="A319" s="155"/>
      <c r="B319" s="156"/>
      <c r="C319" s="186" t="s">
        <v>530</v>
      </c>
      <c r="D319" s="159"/>
      <c r="E319" s="160">
        <v>1.98</v>
      </c>
      <c r="F319" s="158"/>
      <c r="G319" s="158"/>
      <c r="H319" s="158"/>
      <c r="I319" s="158"/>
      <c r="J319" s="158"/>
      <c r="K319" s="158"/>
      <c r="L319" s="158"/>
      <c r="M319" s="158"/>
      <c r="N319" s="157"/>
      <c r="O319" s="157"/>
      <c r="P319" s="157"/>
      <c r="Q319" s="157"/>
      <c r="R319" s="158"/>
      <c r="S319" s="158"/>
      <c r="T319" s="158"/>
      <c r="U319" s="158"/>
      <c r="V319" s="158"/>
      <c r="W319" s="158"/>
      <c r="X319" s="158"/>
      <c r="Y319" s="158"/>
      <c r="Z319" s="148"/>
      <c r="AA319" s="148"/>
      <c r="AB319" s="148"/>
      <c r="AC319" s="148"/>
      <c r="AD319" s="148"/>
      <c r="AE319" s="148"/>
      <c r="AF319" s="148"/>
      <c r="AG319" s="148" t="s">
        <v>154</v>
      </c>
      <c r="AH319" s="148">
        <v>5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ht="20.399999999999999" outlineLevel="1" x14ac:dyDescent="0.25">
      <c r="A320" s="169">
        <v>103</v>
      </c>
      <c r="B320" s="170" t="s">
        <v>531</v>
      </c>
      <c r="C320" s="185" t="s">
        <v>532</v>
      </c>
      <c r="D320" s="171" t="s">
        <v>148</v>
      </c>
      <c r="E320" s="172">
        <v>18.402000000000001</v>
      </c>
      <c r="F320" s="173"/>
      <c r="G320" s="174">
        <f>ROUND(E320*F320,2)</f>
        <v>0</v>
      </c>
      <c r="H320" s="173"/>
      <c r="I320" s="174">
        <f>ROUND(E320*H320,2)</f>
        <v>0</v>
      </c>
      <c r="J320" s="173"/>
      <c r="K320" s="174">
        <f>ROUND(E320*J320,2)</f>
        <v>0</v>
      </c>
      <c r="L320" s="174">
        <v>21</v>
      </c>
      <c r="M320" s="174">
        <f>G320*(1+L320/100)</f>
        <v>0</v>
      </c>
      <c r="N320" s="172">
        <v>5.2399999999999999E-3</v>
      </c>
      <c r="O320" s="172">
        <f>ROUND(E320*N320,2)</f>
        <v>0.1</v>
      </c>
      <c r="P320" s="172">
        <v>0</v>
      </c>
      <c r="Q320" s="172">
        <f>ROUND(E320*P320,2)</f>
        <v>0</v>
      </c>
      <c r="R320" s="174"/>
      <c r="S320" s="174" t="s">
        <v>149</v>
      </c>
      <c r="T320" s="175" t="s">
        <v>149</v>
      </c>
      <c r="U320" s="158">
        <v>1.224</v>
      </c>
      <c r="V320" s="158">
        <f>ROUND(E320*U320,2)</f>
        <v>22.52</v>
      </c>
      <c r="W320" s="158"/>
      <c r="X320" s="158" t="s">
        <v>150</v>
      </c>
      <c r="Y320" s="158" t="s">
        <v>151</v>
      </c>
      <c r="Z320" s="148"/>
      <c r="AA320" s="148"/>
      <c r="AB320" s="148"/>
      <c r="AC320" s="148"/>
      <c r="AD320" s="148"/>
      <c r="AE320" s="148"/>
      <c r="AF320" s="148"/>
      <c r="AG320" s="148" t="s">
        <v>152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2" x14ac:dyDescent="0.25">
      <c r="A321" s="155"/>
      <c r="B321" s="156"/>
      <c r="C321" s="186" t="s">
        <v>533</v>
      </c>
      <c r="D321" s="159"/>
      <c r="E321" s="160">
        <v>18.402000000000001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8"/>
      <c r="AA321" s="148"/>
      <c r="AB321" s="148"/>
      <c r="AC321" s="148"/>
      <c r="AD321" s="148"/>
      <c r="AE321" s="148"/>
      <c r="AF321" s="148"/>
      <c r="AG321" s="148" t="s">
        <v>154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ht="20.399999999999999" outlineLevel="1" x14ac:dyDescent="0.25">
      <c r="A322" s="169">
        <v>104</v>
      </c>
      <c r="B322" s="170" t="s">
        <v>534</v>
      </c>
      <c r="C322" s="185" t="s">
        <v>535</v>
      </c>
      <c r="D322" s="171" t="s">
        <v>148</v>
      </c>
      <c r="E322" s="172">
        <v>18.402000000000001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72">
        <v>0</v>
      </c>
      <c r="O322" s="172">
        <f>ROUND(E322*N322,2)</f>
        <v>0</v>
      </c>
      <c r="P322" s="172">
        <v>0</v>
      </c>
      <c r="Q322" s="172">
        <f>ROUND(E322*P322,2)</f>
        <v>0</v>
      </c>
      <c r="R322" s="174"/>
      <c r="S322" s="174" t="s">
        <v>149</v>
      </c>
      <c r="T322" s="175" t="s">
        <v>149</v>
      </c>
      <c r="U322" s="158">
        <v>0.13</v>
      </c>
      <c r="V322" s="158">
        <f>ROUND(E322*U322,2)</f>
        <v>2.39</v>
      </c>
      <c r="W322" s="158"/>
      <c r="X322" s="158" t="s">
        <v>150</v>
      </c>
      <c r="Y322" s="158" t="s">
        <v>151</v>
      </c>
      <c r="Z322" s="148"/>
      <c r="AA322" s="148"/>
      <c r="AB322" s="148"/>
      <c r="AC322" s="148"/>
      <c r="AD322" s="148"/>
      <c r="AE322" s="148"/>
      <c r="AF322" s="148"/>
      <c r="AG322" s="148" t="s">
        <v>152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2" x14ac:dyDescent="0.25">
      <c r="A323" s="155"/>
      <c r="B323" s="156"/>
      <c r="C323" s="186" t="s">
        <v>528</v>
      </c>
      <c r="D323" s="159"/>
      <c r="E323" s="160">
        <v>18.402000000000001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8"/>
      <c r="AA323" s="148"/>
      <c r="AB323" s="148"/>
      <c r="AC323" s="148"/>
      <c r="AD323" s="148"/>
      <c r="AE323" s="148"/>
      <c r="AF323" s="148"/>
      <c r="AG323" s="148" t="s">
        <v>154</v>
      </c>
      <c r="AH323" s="148">
        <v>5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ht="20.399999999999999" outlineLevel="1" x14ac:dyDescent="0.25">
      <c r="A324" s="169">
        <v>105</v>
      </c>
      <c r="B324" s="170" t="s">
        <v>536</v>
      </c>
      <c r="C324" s="185" t="s">
        <v>537</v>
      </c>
      <c r="D324" s="171" t="s">
        <v>179</v>
      </c>
      <c r="E324" s="172">
        <v>4.4000000000000004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72">
        <v>1E-4</v>
      </c>
      <c r="O324" s="172">
        <f>ROUND(E324*N324,2)</f>
        <v>0</v>
      </c>
      <c r="P324" s="172">
        <v>0</v>
      </c>
      <c r="Q324" s="172">
        <f>ROUND(E324*P324,2)</f>
        <v>0</v>
      </c>
      <c r="R324" s="174"/>
      <c r="S324" s="174" t="s">
        <v>149</v>
      </c>
      <c r="T324" s="175" t="s">
        <v>149</v>
      </c>
      <c r="U324" s="158">
        <v>0.12</v>
      </c>
      <c r="V324" s="158">
        <f>ROUND(E324*U324,2)</f>
        <v>0.53</v>
      </c>
      <c r="W324" s="158"/>
      <c r="X324" s="158" t="s">
        <v>150</v>
      </c>
      <c r="Y324" s="158" t="s">
        <v>151</v>
      </c>
      <c r="Z324" s="148"/>
      <c r="AA324" s="148"/>
      <c r="AB324" s="148"/>
      <c r="AC324" s="148"/>
      <c r="AD324" s="148"/>
      <c r="AE324" s="148"/>
      <c r="AF324" s="148"/>
      <c r="AG324" s="148" t="s">
        <v>152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2" x14ac:dyDescent="0.25">
      <c r="A325" s="155"/>
      <c r="B325" s="156"/>
      <c r="C325" s="186" t="s">
        <v>538</v>
      </c>
      <c r="D325" s="159"/>
      <c r="E325" s="160">
        <v>4.4000000000000004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8"/>
      <c r="AA325" s="148"/>
      <c r="AB325" s="148"/>
      <c r="AC325" s="148"/>
      <c r="AD325" s="148"/>
      <c r="AE325" s="148"/>
      <c r="AF325" s="148"/>
      <c r="AG325" s="148" t="s">
        <v>154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0.399999999999999" outlineLevel="1" x14ac:dyDescent="0.25">
      <c r="A326" s="169">
        <v>106</v>
      </c>
      <c r="B326" s="170" t="s">
        <v>539</v>
      </c>
      <c r="C326" s="185" t="s">
        <v>540</v>
      </c>
      <c r="D326" s="171" t="s">
        <v>179</v>
      </c>
      <c r="E326" s="172">
        <v>5.91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72">
        <v>1E-4</v>
      </c>
      <c r="O326" s="172">
        <f>ROUND(E326*N326,2)</f>
        <v>0</v>
      </c>
      <c r="P326" s="172">
        <v>0</v>
      </c>
      <c r="Q326" s="172">
        <f>ROUND(E326*P326,2)</f>
        <v>0</v>
      </c>
      <c r="R326" s="174"/>
      <c r="S326" s="174" t="s">
        <v>149</v>
      </c>
      <c r="T326" s="175" t="s">
        <v>149</v>
      </c>
      <c r="U326" s="158">
        <v>0.12</v>
      </c>
      <c r="V326" s="158">
        <f>ROUND(E326*U326,2)</f>
        <v>0.71</v>
      </c>
      <c r="W326" s="158"/>
      <c r="X326" s="158" t="s">
        <v>150</v>
      </c>
      <c r="Y326" s="158" t="s">
        <v>151</v>
      </c>
      <c r="Z326" s="148"/>
      <c r="AA326" s="148"/>
      <c r="AB326" s="148"/>
      <c r="AC326" s="148"/>
      <c r="AD326" s="148"/>
      <c r="AE326" s="148"/>
      <c r="AF326" s="148"/>
      <c r="AG326" s="148" t="s">
        <v>152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2" x14ac:dyDescent="0.25">
      <c r="A327" s="155"/>
      <c r="B327" s="156"/>
      <c r="C327" s="186" t="s">
        <v>541</v>
      </c>
      <c r="D327" s="159"/>
      <c r="E327" s="160">
        <v>5.91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8"/>
      <c r="AA327" s="148"/>
      <c r="AB327" s="148"/>
      <c r="AC327" s="148"/>
      <c r="AD327" s="148"/>
      <c r="AE327" s="148"/>
      <c r="AF327" s="148"/>
      <c r="AG327" s="148" t="s">
        <v>154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20.399999999999999" outlineLevel="1" x14ac:dyDescent="0.25">
      <c r="A328" s="169">
        <v>107</v>
      </c>
      <c r="B328" s="170" t="s">
        <v>542</v>
      </c>
      <c r="C328" s="185" t="s">
        <v>543</v>
      </c>
      <c r="D328" s="171" t="s">
        <v>179</v>
      </c>
      <c r="E328" s="172">
        <v>1.51</v>
      </c>
      <c r="F328" s="173"/>
      <c r="G328" s="174">
        <f>ROUND(E328*F328,2)</f>
        <v>0</v>
      </c>
      <c r="H328" s="173"/>
      <c r="I328" s="174">
        <f>ROUND(E328*H328,2)</f>
        <v>0</v>
      </c>
      <c r="J328" s="173"/>
      <c r="K328" s="174">
        <f>ROUND(E328*J328,2)</f>
        <v>0</v>
      </c>
      <c r="L328" s="174">
        <v>21</v>
      </c>
      <c r="M328" s="174">
        <f>G328*(1+L328/100)</f>
        <v>0</v>
      </c>
      <c r="N328" s="172">
        <v>5.5000000000000003E-4</v>
      </c>
      <c r="O328" s="172">
        <f>ROUND(E328*N328,2)</f>
        <v>0</v>
      </c>
      <c r="P328" s="172">
        <v>0</v>
      </c>
      <c r="Q328" s="172">
        <f>ROUND(E328*P328,2)</f>
        <v>0</v>
      </c>
      <c r="R328" s="174"/>
      <c r="S328" s="174" t="s">
        <v>149</v>
      </c>
      <c r="T328" s="175" t="s">
        <v>149</v>
      </c>
      <c r="U328" s="158">
        <v>0.41</v>
      </c>
      <c r="V328" s="158">
        <f>ROUND(E328*U328,2)</f>
        <v>0.62</v>
      </c>
      <c r="W328" s="158"/>
      <c r="X328" s="158" t="s">
        <v>150</v>
      </c>
      <c r="Y328" s="158" t="s">
        <v>151</v>
      </c>
      <c r="Z328" s="148"/>
      <c r="AA328" s="148"/>
      <c r="AB328" s="148"/>
      <c r="AC328" s="148"/>
      <c r="AD328" s="148"/>
      <c r="AE328" s="148"/>
      <c r="AF328" s="148"/>
      <c r="AG328" s="148" t="s">
        <v>152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2" x14ac:dyDescent="0.25">
      <c r="A329" s="155"/>
      <c r="B329" s="156"/>
      <c r="C329" s="186" t="s">
        <v>544</v>
      </c>
      <c r="D329" s="159"/>
      <c r="E329" s="160"/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8"/>
      <c r="AA329" s="148"/>
      <c r="AB329" s="148"/>
      <c r="AC329" s="148"/>
      <c r="AD329" s="148"/>
      <c r="AE329" s="148"/>
      <c r="AF329" s="148"/>
      <c r="AG329" s="148" t="s">
        <v>154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3" x14ac:dyDescent="0.25">
      <c r="A330" s="155"/>
      <c r="B330" s="156"/>
      <c r="C330" s="186" t="s">
        <v>545</v>
      </c>
      <c r="D330" s="159"/>
      <c r="E330" s="160">
        <v>1.51</v>
      </c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8"/>
      <c r="AA330" s="148"/>
      <c r="AB330" s="148"/>
      <c r="AC330" s="148"/>
      <c r="AD330" s="148"/>
      <c r="AE330" s="148"/>
      <c r="AF330" s="148"/>
      <c r="AG330" s="148" t="s">
        <v>154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ht="20.399999999999999" outlineLevel="1" x14ac:dyDescent="0.25">
      <c r="A331" s="169">
        <v>108</v>
      </c>
      <c r="B331" s="170" t="s">
        <v>546</v>
      </c>
      <c r="C331" s="185" t="s">
        <v>547</v>
      </c>
      <c r="D331" s="171" t="s">
        <v>179</v>
      </c>
      <c r="E331" s="172">
        <v>4.4000000000000004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72">
        <v>1.5100000000000001E-3</v>
      </c>
      <c r="O331" s="172">
        <f>ROUND(E331*N331,2)</f>
        <v>0.01</v>
      </c>
      <c r="P331" s="172">
        <v>0</v>
      </c>
      <c r="Q331" s="172">
        <f>ROUND(E331*P331,2)</f>
        <v>0</v>
      </c>
      <c r="R331" s="174"/>
      <c r="S331" s="174" t="s">
        <v>442</v>
      </c>
      <c r="T331" s="175" t="s">
        <v>443</v>
      </c>
      <c r="U331" s="158">
        <v>0.4</v>
      </c>
      <c r="V331" s="158">
        <f>ROUND(E331*U331,2)</f>
        <v>1.76</v>
      </c>
      <c r="W331" s="158"/>
      <c r="X331" s="158" t="s">
        <v>150</v>
      </c>
      <c r="Y331" s="158" t="s">
        <v>151</v>
      </c>
      <c r="Z331" s="148"/>
      <c r="AA331" s="148"/>
      <c r="AB331" s="148"/>
      <c r="AC331" s="148"/>
      <c r="AD331" s="148"/>
      <c r="AE331" s="148"/>
      <c r="AF331" s="148"/>
      <c r="AG331" s="148" t="s">
        <v>152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2" x14ac:dyDescent="0.25">
      <c r="A332" s="155"/>
      <c r="B332" s="156"/>
      <c r="C332" s="186" t="s">
        <v>548</v>
      </c>
      <c r="D332" s="159"/>
      <c r="E332" s="160"/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8"/>
      <c r="AA332" s="148"/>
      <c r="AB332" s="148"/>
      <c r="AC332" s="148"/>
      <c r="AD332" s="148"/>
      <c r="AE332" s="148"/>
      <c r="AF332" s="148"/>
      <c r="AG332" s="148" t="s">
        <v>154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3" x14ac:dyDescent="0.25">
      <c r="A333" s="155"/>
      <c r="B333" s="156"/>
      <c r="C333" s="186" t="s">
        <v>549</v>
      </c>
      <c r="D333" s="159"/>
      <c r="E333" s="160">
        <v>4.4000000000000004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8"/>
      <c r="AA333" s="148"/>
      <c r="AB333" s="148"/>
      <c r="AC333" s="148"/>
      <c r="AD333" s="148"/>
      <c r="AE333" s="148"/>
      <c r="AF333" s="148"/>
      <c r="AG333" s="148" t="s">
        <v>154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5">
      <c r="A334" s="169">
        <v>109</v>
      </c>
      <c r="B334" s="170" t="s">
        <v>550</v>
      </c>
      <c r="C334" s="185" t="s">
        <v>551</v>
      </c>
      <c r="D334" s="171" t="s">
        <v>179</v>
      </c>
      <c r="E334" s="172">
        <v>5.91</v>
      </c>
      <c r="F334" s="173"/>
      <c r="G334" s="174">
        <f>ROUND(E334*F334,2)</f>
        <v>0</v>
      </c>
      <c r="H334" s="173"/>
      <c r="I334" s="174">
        <f>ROUND(E334*H334,2)</f>
        <v>0</v>
      </c>
      <c r="J334" s="173"/>
      <c r="K334" s="174">
        <f>ROUND(E334*J334,2)</f>
        <v>0</v>
      </c>
      <c r="L334" s="174">
        <v>21</v>
      </c>
      <c r="M334" s="174">
        <f>G334*(1+L334/100)</f>
        <v>0</v>
      </c>
      <c r="N334" s="172">
        <v>0</v>
      </c>
      <c r="O334" s="172">
        <f>ROUND(E334*N334,2)</f>
        <v>0</v>
      </c>
      <c r="P334" s="172">
        <v>0</v>
      </c>
      <c r="Q334" s="172">
        <f>ROUND(E334*P334,2)</f>
        <v>0</v>
      </c>
      <c r="R334" s="174"/>
      <c r="S334" s="174" t="s">
        <v>149</v>
      </c>
      <c r="T334" s="175" t="s">
        <v>149</v>
      </c>
      <c r="U334" s="158">
        <v>0.154</v>
      </c>
      <c r="V334" s="158">
        <f>ROUND(E334*U334,2)</f>
        <v>0.91</v>
      </c>
      <c r="W334" s="158"/>
      <c r="X334" s="158" t="s">
        <v>150</v>
      </c>
      <c r="Y334" s="158" t="s">
        <v>151</v>
      </c>
      <c r="Z334" s="148"/>
      <c r="AA334" s="148"/>
      <c r="AB334" s="148"/>
      <c r="AC334" s="148"/>
      <c r="AD334" s="148"/>
      <c r="AE334" s="148"/>
      <c r="AF334" s="148"/>
      <c r="AG334" s="148" t="s">
        <v>152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2" x14ac:dyDescent="0.25">
      <c r="A335" s="155"/>
      <c r="B335" s="156"/>
      <c r="C335" s="186" t="s">
        <v>552</v>
      </c>
      <c r="D335" s="159"/>
      <c r="E335" s="160">
        <v>4.4000000000000004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8"/>
      <c r="AA335" s="148"/>
      <c r="AB335" s="148"/>
      <c r="AC335" s="148"/>
      <c r="AD335" s="148"/>
      <c r="AE335" s="148"/>
      <c r="AF335" s="148"/>
      <c r="AG335" s="148" t="s">
        <v>154</v>
      </c>
      <c r="AH335" s="148">
        <v>5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3" x14ac:dyDescent="0.25">
      <c r="A336" s="155"/>
      <c r="B336" s="156"/>
      <c r="C336" s="186" t="s">
        <v>553</v>
      </c>
      <c r="D336" s="159"/>
      <c r="E336" s="160">
        <v>1.51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8"/>
      <c r="AA336" s="148"/>
      <c r="AB336" s="148"/>
      <c r="AC336" s="148"/>
      <c r="AD336" s="148"/>
      <c r="AE336" s="148"/>
      <c r="AF336" s="148"/>
      <c r="AG336" s="148" t="s">
        <v>154</v>
      </c>
      <c r="AH336" s="148">
        <v>5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ht="20.399999999999999" outlineLevel="1" x14ac:dyDescent="0.25">
      <c r="A337" s="169">
        <v>110</v>
      </c>
      <c r="B337" s="170" t="s">
        <v>554</v>
      </c>
      <c r="C337" s="185" t="s">
        <v>555</v>
      </c>
      <c r="D337" s="171" t="s">
        <v>165</v>
      </c>
      <c r="E337" s="172">
        <v>5</v>
      </c>
      <c r="F337" s="173"/>
      <c r="G337" s="174">
        <f>ROUND(E337*F337,2)</f>
        <v>0</v>
      </c>
      <c r="H337" s="173"/>
      <c r="I337" s="174">
        <f>ROUND(E337*H337,2)</f>
        <v>0</v>
      </c>
      <c r="J337" s="173"/>
      <c r="K337" s="174">
        <f>ROUND(E337*J337,2)</f>
        <v>0</v>
      </c>
      <c r="L337" s="174">
        <v>21</v>
      </c>
      <c r="M337" s="174">
        <f>G337*(1+L337/100)</f>
        <v>0</v>
      </c>
      <c r="N337" s="172">
        <v>0</v>
      </c>
      <c r="O337" s="172">
        <f>ROUND(E337*N337,2)</f>
        <v>0</v>
      </c>
      <c r="P337" s="172">
        <v>0</v>
      </c>
      <c r="Q337" s="172">
        <f>ROUND(E337*P337,2)</f>
        <v>0</v>
      </c>
      <c r="R337" s="174"/>
      <c r="S337" s="174" t="s">
        <v>149</v>
      </c>
      <c r="T337" s="175" t="s">
        <v>149</v>
      </c>
      <c r="U337" s="158">
        <v>0.1</v>
      </c>
      <c r="V337" s="158">
        <f>ROUND(E337*U337,2)</f>
        <v>0.5</v>
      </c>
      <c r="W337" s="158"/>
      <c r="X337" s="158" t="s">
        <v>150</v>
      </c>
      <c r="Y337" s="158" t="s">
        <v>151</v>
      </c>
      <c r="Z337" s="148"/>
      <c r="AA337" s="148"/>
      <c r="AB337" s="148"/>
      <c r="AC337" s="148"/>
      <c r="AD337" s="148"/>
      <c r="AE337" s="148"/>
      <c r="AF337" s="148"/>
      <c r="AG337" s="148" t="s">
        <v>152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2" x14ac:dyDescent="0.25">
      <c r="A338" s="155"/>
      <c r="B338" s="156"/>
      <c r="C338" s="186" t="s">
        <v>556</v>
      </c>
      <c r="D338" s="159"/>
      <c r="E338" s="160"/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8"/>
      <c r="AA338" s="148"/>
      <c r="AB338" s="148"/>
      <c r="AC338" s="148"/>
      <c r="AD338" s="148"/>
      <c r="AE338" s="148"/>
      <c r="AF338" s="148"/>
      <c r="AG338" s="148" t="s">
        <v>154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3" x14ac:dyDescent="0.25">
      <c r="A339" s="155"/>
      <c r="B339" s="156"/>
      <c r="C339" s="186" t="s">
        <v>557</v>
      </c>
      <c r="D339" s="159"/>
      <c r="E339" s="160">
        <v>5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8"/>
      <c r="AA339" s="148"/>
      <c r="AB339" s="148"/>
      <c r="AC339" s="148"/>
      <c r="AD339" s="148"/>
      <c r="AE339" s="148"/>
      <c r="AF339" s="148"/>
      <c r="AG339" s="148" t="s">
        <v>154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ht="20.399999999999999" outlineLevel="1" x14ac:dyDescent="0.25">
      <c r="A340" s="169">
        <v>111</v>
      </c>
      <c r="B340" s="170" t="s">
        <v>558</v>
      </c>
      <c r="C340" s="185" t="s">
        <v>559</v>
      </c>
      <c r="D340" s="171" t="s">
        <v>165</v>
      </c>
      <c r="E340" s="172">
        <v>2</v>
      </c>
      <c r="F340" s="173"/>
      <c r="G340" s="174">
        <f>ROUND(E340*F340,2)</f>
        <v>0</v>
      </c>
      <c r="H340" s="173"/>
      <c r="I340" s="174">
        <f>ROUND(E340*H340,2)</f>
        <v>0</v>
      </c>
      <c r="J340" s="173"/>
      <c r="K340" s="174">
        <f>ROUND(E340*J340,2)</f>
        <v>0</v>
      </c>
      <c r="L340" s="174">
        <v>21</v>
      </c>
      <c r="M340" s="174">
        <f>G340*(1+L340/100)</f>
        <v>0</v>
      </c>
      <c r="N340" s="172">
        <v>1.0000000000000001E-5</v>
      </c>
      <c r="O340" s="172">
        <f>ROUND(E340*N340,2)</f>
        <v>0</v>
      </c>
      <c r="P340" s="172">
        <v>0</v>
      </c>
      <c r="Q340" s="172">
        <f>ROUND(E340*P340,2)</f>
        <v>0</v>
      </c>
      <c r="R340" s="174"/>
      <c r="S340" s="174" t="s">
        <v>149</v>
      </c>
      <c r="T340" s="175" t="s">
        <v>149</v>
      </c>
      <c r="U340" s="158">
        <v>0.11</v>
      </c>
      <c r="V340" s="158">
        <f>ROUND(E340*U340,2)</f>
        <v>0.22</v>
      </c>
      <c r="W340" s="158"/>
      <c r="X340" s="158" t="s">
        <v>150</v>
      </c>
      <c r="Y340" s="158" t="s">
        <v>151</v>
      </c>
      <c r="Z340" s="148"/>
      <c r="AA340" s="148"/>
      <c r="AB340" s="148"/>
      <c r="AC340" s="148"/>
      <c r="AD340" s="148"/>
      <c r="AE340" s="148"/>
      <c r="AF340" s="148"/>
      <c r="AG340" s="148" t="s">
        <v>152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2" x14ac:dyDescent="0.25">
      <c r="A341" s="155"/>
      <c r="B341" s="156"/>
      <c r="C341" s="186" t="s">
        <v>560</v>
      </c>
      <c r="D341" s="159"/>
      <c r="E341" s="160"/>
      <c r="F341" s="158"/>
      <c r="G341" s="158"/>
      <c r="H341" s="158"/>
      <c r="I341" s="158"/>
      <c r="J341" s="158"/>
      <c r="K341" s="158"/>
      <c r="L341" s="158"/>
      <c r="M341" s="158"/>
      <c r="N341" s="157"/>
      <c r="O341" s="157"/>
      <c r="P341" s="157"/>
      <c r="Q341" s="157"/>
      <c r="R341" s="158"/>
      <c r="S341" s="158"/>
      <c r="T341" s="158"/>
      <c r="U341" s="158"/>
      <c r="V341" s="158"/>
      <c r="W341" s="158"/>
      <c r="X341" s="158"/>
      <c r="Y341" s="158"/>
      <c r="Z341" s="148"/>
      <c r="AA341" s="148"/>
      <c r="AB341" s="148"/>
      <c r="AC341" s="148"/>
      <c r="AD341" s="148"/>
      <c r="AE341" s="148"/>
      <c r="AF341" s="148"/>
      <c r="AG341" s="148" t="s">
        <v>154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3" x14ac:dyDescent="0.25">
      <c r="A342" s="155"/>
      <c r="B342" s="156"/>
      <c r="C342" s="186" t="s">
        <v>561</v>
      </c>
      <c r="D342" s="159"/>
      <c r="E342" s="160">
        <v>2</v>
      </c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8"/>
      <c r="AA342" s="148"/>
      <c r="AB342" s="148"/>
      <c r="AC342" s="148"/>
      <c r="AD342" s="148"/>
      <c r="AE342" s="148"/>
      <c r="AF342" s="148"/>
      <c r="AG342" s="148" t="s">
        <v>154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ht="20.399999999999999" outlineLevel="1" x14ac:dyDescent="0.25">
      <c r="A343" s="169">
        <v>112</v>
      </c>
      <c r="B343" s="170" t="s">
        <v>562</v>
      </c>
      <c r="C343" s="185" t="s">
        <v>563</v>
      </c>
      <c r="D343" s="171" t="s">
        <v>148</v>
      </c>
      <c r="E343" s="172">
        <v>23.828250000000001</v>
      </c>
      <c r="F343" s="173"/>
      <c r="G343" s="174">
        <f>ROUND(E343*F343,2)</f>
        <v>0</v>
      </c>
      <c r="H343" s="173"/>
      <c r="I343" s="174">
        <f>ROUND(E343*H343,2)</f>
        <v>0</v>
      </c>
      <c r="J343" s="173"/>
      <c r="K343" s="174">
        <f>ROUND(E343*J343,2)</f>
        <v>0</v>
      </c>
      <c r="L343" s="174">
        <v>21</v>
      </c>
      <c r="M343" s="174">
        <f>G343*(1+L343/100)</f>
        <v>0</v>
      </c>
      <c r="N343" s="172">
        <v>0.01</v>
      </c>
      <c r="O343" s="172">
        <f>ROUND(E343*N343,2)</f>
        <v>0.24</v>
      </c>
      <c r="P343" s="172">
        <v>0</v>
      </c>
      <c r="Q343" s="172">
        <f>ROUND(E343*P343,2)</f>
        <v>0</v>
      </c>
      <c r="R343" s="174" t="s">
        <v>287</v>
      </c>
      <c r="S343" s="174" t="s">
        <v>149</v>
      </c>
      <c r="T343" s="175" t="s">
        <v>149</v>
      </c>
      <c r="U343" s="158">
        <v>0</v>
      </c>
      <c r="V343" s="158">
        <f>ROUND(E343*U343,2)</f>
        <v>0</v>
      </c>
      <c r="W343" s="158"/>
      <c r="X343" s="158" t="s">
        <v>288</v>
      </c>
      <c r="Y343" s="158" t="s">
        <v>151</v>
      </c>
      <c r="Z343" s="148"/>
      <c r="AA343" s="148"/>
      <c r="AB343" s="148"/>
      <c r="AC343" s="148"/>
      <c r="AD343" s="148"/>
      <c r="AE343" s="148"/>
      <c r="AF343" s="148"/>
      <c r="AG343" s="148" t="s">
        <v>289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2" x14ac:dyDescent="0.25">
      <c r="A344" s="155"/>
      <c r="B344" s="156"/>
      <c r="C344" s="186" t="s">
        <v>564</v>
      </c>
      <c r="D344" s="159"/>
      <c r="E344" s="160">
        <v>21.162299999999998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8"/>
      <c r="AA344" s="148"/>
      <c r="AB344" s="148"/>
      <c r="AC344" s="148"/>
      <c r="AD344" s="148"/>
      <c r="AE344" s="148"/>
      <c r="AF344" s="148"/>
      <c r="AG344" s="148" t="s">
        <v>154</v>
      </c>
      <c r="AH344" s="148">
        <v>5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3" x14ac:dyDescent="0.25">
      <c r="A345" s="155"/>
      <c r="B345" s="156"/>
      <c r="C345" s="186" t="s">
        <v>565</v>
      </c>
      <c r="D345" s="159"/>
      <c r="E345" s="160">
        <v>0.18875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8"/>
      <c r="AA345" s="148"/>
      <c r="AB345" s="148"/>
      <c r="AC345" s="148"/>
      <c r="AD345" s="148"/>
      <c r="AE345" s="148"/>
      <c r="AF345" s="148"/>
      <c r="AG345" s="148" t="s">
        <v>154</v>
      </c>
      <c r="AH345" s="148">
        <v>5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3" x14ac:dyDescent="0.25">
      <c r="A346" s="155"/>
      <c r="B346" s="156"/>
      <c r="C346" s="186" t="s">
        <v>566</v>
      </c>
      <c r="D346" s="159"/>
      <c r="E346" s="160">
        <v>2.4771999999999998</v>
      </c>
      <c r="F346" s="158"/>
      <c r="G346" s="158"/>
      <c r="H346" s="158"/>
      <c r="I346" s="158"/>
      <c r="J346" s="158"/>
      <c r="K346" s="158"/>
      <c r="L346" s="158"/>
      <c r="M346" s="158"/>
      <c r="N346" s="157"/>
      <c r="O346" s="157"/>
      <c r="P346" s="157"/>
      <c r="Q346" s="157"/>
      <c r="R346" s="158"/>
      <c r="S346" s="158"/>
      <c r="T346" s="158"/>
      <c r="U346" s="158"/>
      <c r="V346" s="158"/>
      <c r="W346" s="158"/>
      <c r="X346" s="158"/>
      <c r="Y346" s="158"/>
      <c r="Z346" s="148"/>
      <c r="AA346" s="148"/>
      <c r="AB346" s="148"/>
      <c r="AC346" s="148"/>
      <c r="AD346" s="148"/>
      <c r="AE346" s="148"/>
      <c r="AF346" s="148"/>
      <c r="AG346" s="148" t="s">
        <v>154</v>
      </c>
      <c r="AH346" s="148">
        <v>5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5">
      <c r="A347" s="176">
        <v>113</v>
      </c>
      <c r="B347" s="177" t="s">
        <v>567</v>
      </c>
      <c r="C347" s="187" t="s">
        <v>568</v>
      </c>
      <c r="D347" s="178" t="s">
        <v>355</v>
      </c>
      <c r="E347" s="179">
        <v>0.34755000000000003</v>
      </c>
      <c r="F347" s="180"/>
      <c r="G347" s="181">
        <f>ROUND(E347*F347,2)</f>
        <v>0</v>
      </c>
      <c r="H347" s="180"/>
      <c r="I347" s="181">
        <f>ROUND(E347*H347,2)</f>
        <v>0</v>
      </c>
      <c r="J347" s="180"/>
      <c r="K347" s="181">
        <f>ROUND(E347*J347,2)</f>
        <v>0</v>
      </c>
      <c r="L347" s="181">
        <v>21</v>
      </c>
      <c r="M347" s="181">
        <f>G347*(1+L347/100)</f>
        <v>0</v>
      </c>
      <c r="N347" s="179">
        <v>0</v>
      </c>
      <c r="O347" s="179">
        <f>ROUND(E347*N347,2)</f>
        <v>0</v>
      </c>
      <c r="P347" s="179">
        <v>0</v>
      </c>
      <c r="Q347" s="179">
        <f>ROUND(E347*P347,2)</f>
        <v>0</v>
      </c>
      <c r="R347" s="181"/>
      <c r="S347" s="181" t="s">
        <v>149</v>
      </c>
      <c r="T347" s="182" t="s">
        <v>149</v>
      </c>
      <c r="U347" s="158">
        <v>1.2649999999999999</v>
      </c>
      <c r="V347" s="158">
        <f>ROUND(E347*U347,2)</f>
        <v>0.44</v>
      </c>
      <c r="W347" s="158"/>
      <c r="X347" s="158" t="s">
        <v>356</v>
      </c>
      <c r="Y347" s="158" t="s">
        <v>151</v>
      </c>
      <c r="Z347" s="148"/>
      <c r="AA347" s="148"/>
      <c r="AB347" s="148"/>
      <c r="AC347" s="148"/>
      <c r="AD347" s="148"/>
      <c r="AE347" s="148"/>
      <c r="AF347" s="148"/>
      <c r="AG347" s="148" t="s">
        <v>357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x14ac:dyDescent="0.25">
      <c r="A348" s="162" t="s">
        <v>144</v>
      </c>
      <c r="B348" s="163" t="s">
        <v>107</v>
      </c>
      <c r="C348" s="184" t="s">
        <v>108</v>
      </c>
      <c r="D348" s="164"/>
      <c r="E348" s="165"/>
      <c r="F348" s="166"/>
      <c r="G348" s="166">
        <f>SUMIF(AG349:AG359,"&lt;&gt;NOR",G349:G359)</f>
        <v>0</v>
      </c>
      <c r="H348" s="166"/>
      <c r="I348" s="166">
        <f>SUM(I349:I359)</f>
        <v>0</v>
      </c>
      <c r="J348" s="166"/>
      <c r="K348" s="166">
        <f>SUM(K349:K359)</f>
        <v>0</v>
      </c>
      <c r="L348" s="166"/>
      <c r="M348" s="166">
        <f>SUM(M349:M359)</f>
        <v>0</v>
      </c>
      <c r="N348" s="165"/>
      <c r="O348" s="165">
        <f>SUM(O349:O359)</f>
        <v>0.01</v>
      </c>
      <c r="P348" s="165"/>
      <c r="Q348" s="165">
        <f>SUM(Q349:Q359)</f>
        <v>0</v>
      </c>
      <c r="R348" s="166"/>
      <c r="S348" s="166"/>
      <c r="T348" s="167"/>
      <c r="U348" s="161"/>
      <c r="V348" s="161">
        <f>SUM(V349:V359)</f>
        <v>5.94</v>
      </c>
      <c r="W348" s="161"/>
      <c r="X348" s="161"/>
      <c r="Y348" s="161"/>
      <c r="AG348" t="s">
        <v>145</v>
      </c>
    </row>
    <row r="349" spans="1:60" outlineLevel="1" x14ac:dyDescent="0.25">
      <c r="A349" s="169">
        <v>114</v>
      </c>
      <c r="B349" s="170" t="s">
        <v>569</v>
      </c>
      <c r="C349" s="185" t="s">
        <v>570</v>
      </c>
      <c r="D349" s="171" t="s">
        <v>148</v>
      </c>
      <c r="E349" s="172">
        <v>12.74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21</v>
      </c>
      <c r="M349" s="174">
        <f>G349*(1+L349/100)</f>
        <v>0</v>
      </c>
      <c r="N349" s="172">
        <v>1.0000000000000001E-5</v>
      </c>
      <c r="O349" s="172">
        <f>ROUND(E349*N349,2)</f>
        <v>0</v>
      </c>
      <c r="P349" s="172">
        <v>0</v>
      </c>
      <c r="Q349" s="172">
        <f>ROUND(E349*P349,2)</f>
        <v>0</v>
      </c>
      <c r="R349" s="174"/>
      <c r="S349" s="174" t="s">
        <v>149</v>
      </c>
      <c r="T349" s="175" t="s">
        <v>149</v>
      </c>
      <c r="U349" s="158">
        <v>7.1999999999999995E-2</v>
      </c>
      <c r="V349" s="158">
        <f>ROUND(E349*U349,2)</f>
        <v>0.92</v>
      </c>
      <c r="W349" s="158"/>
      <c r="X349" s="158" t="s">
        <v>150</v>
      </c>
      <c r="Y349" s="158" t="s">
        <v>151</v>
      </c>
      <c r="Z349" s="148"/>
      <c r="AA349" s="148"/>
      <c r="AB349" s="148"/>
      <c r="AC349" s="148"/>
      <c r="AD349" s="148"/>
      <c r="AE349" s="148"/>
      <c r="AF349" s="148"/>
      <c r="AG349" s="148" t="s">
        <v>152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2" x14ac:dyDescent="0.25">
      <c r="A350" s="155"/>
      <c r="B350" s="156"/>
      <c r="C350" s="186" t="s">
        <v>571</v>
      </c>
      <c r="D350" s="159"/>
      <c r="E350" s="160"/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8"/>
      <c r="AA350" s="148"/>
      <c r="AB350" s="148"/>
      <c r="AC350" s="148"/>
      <c r="AD350" s="148"/>
      <c r="AE350" s="148"/>
      <c r="AF350" s="148"/>
      <c r="AG350" s="148" t="s">
        <v>154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3" x14ac:dyDescent="0.25">
      <c r="A351" s="155"/>
      <c r="B351" s="156"/>
      <c r="C351" s="186" t="s">
        <v>572</v>
      </c>
      <c r="D351" s="159"/>
      <c r="E351" s="160">
        <v>9.36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8"/>
      <c r="AA351" s="148"/>
      <c r="AB351" s="148"/>
      <c r="AC351" s="148"/>
      <c r="AD351" s="148"/>
      <c r="AE351" s="148"/>
      <c r="AF351" s="148"/>
      <c r="AG351" s="148" t="s">
        <v>154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3" x14ac:dyDescent="0.25">
      <c r="A352" s="155"/>
      <c r="B352" s="156"/>
      <c r="C352" s="186" t="s">
        <v>573</v>
      </c>
      <c r="D352" s="159"/>
      <c r="E352" s="160">
        <v>3.38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8"/>
      <c r="AA352" s="148"/>
      <c r="AB352" s="148"/>
      <c r="AC352" s="148"/>
      <c r="AD352" s="148"/>
      <c r="AE352" s="148"/>
      <c r="AF352" s="148"/>
      <c r="AG352" s="148" t="s">
        <v>154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5">
      <c r="A353" s="169">
        <v>115</v>
      </c>
      <c r="B353" s="170" t="s">
        <v>574</v>
      </c>
      <c r="C353" s="185" t="s">
        <v>575</v>
      </c>
      <c r="D353" s="171" t="s">
        <v>148</v>
      </c>
      <c r="E353" s="172">
        <v>12.74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21</v>
      </c>
      <c r="M353" s="174">
        <f>G353*(1+L353/100)</f>
        <v>0</v>
      </c>
      <c r="N353" s="172">
        <v>4.8999999999999998E-4</v>
      </c>
      <c r="O353" s="172">
        <f>ROUND(E353*N353,2)</f>
        <v>0.01</v>
      </c>
      <c r="P353" s="172">
        <v>0</v>
      </c>
      <c r="Q353" s="172">
        <f>ROUND(E353*P353,2)</f>
        <v>0</v>
      </c>
      <c r="R353" s="174"/>
      <c r="S353" s="174" t="s">
        <v>149</v>
      </c>
      <c r="T353" s="175" t="s">
        <v>149</v>
      </c>
      <c r="U353" s="158">
        <v>0.24299999999999999</v>
      </c>
      <c r="V353" s="158">
        <f>ROUND(E353*U353,2)</f>
        <v>3.1</v>
      </c>
      <c r="W353" s="158"/>
      <c r="X353" s="158" t="s">
        <v>150</v>
      </c>
      <c r="Y353" s="158" t="s">
        <v>151</v>
      </c>
      <c r="Z353" s="148"/>
      <c r="AA353" s="148"/>
      <c r="AB353" s="148"/>
      <c r="AC353" s="148"/>
      <c r="AD353" s="148"/>
      <c r="AE353" s="148"/>
      <c r="AF353" s="148"/>
      <c r="AG353" s="148" t="s">
        <v>152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2" x14ac:dyDescent="0.25">
      <c r="A354" s="155"/>
      <c r="B354" s="156"/>
      <c r="C354" s="186" t="s">
        <v>576</v>
      </c>
      <c r="D354" s="159"/>
      <c r="E354" s="160">
        <v>12.74</v>
      </c>
      <c r="F354" s="158"/>
      <c r="G354" s="158"/>
      <c r="H354" s="158"/>
      <c r="I354" s="158"/>
      <c r="J354" s="158"/>
      <c r="K354" s="158"/>
      <c r="L354" s="158"/>
      <c r="M354" s="158"/>
      <c r="N354" s="157"/>
      <c r="O354" s="157"/>
      <c r="P354" s="157"/>
      <c r="Q354" s="157"/>
      <c r="R354" s="158"/>
      <c r="S354" s="158"/>
      <c r="T354" s="158"/>
      <c r="U354" s="158"/>
      <c r="V354" s="158"/>
      <c r="W354" s="158"/>
      <c r="X354" s="158"/>
      <c r="Y354" s="158"/>
      <c r="Z354" s="148"/>
      <c r="AA354" s="148"/>
      <c r="AB354" s="148"/>
      <c r="AC354" s="148"/>
      <c r="AD354" s="148"/>
      <c r="AE354" s="148"/>
      <c r="AF354" s="148"/>
      <c r="AG354" s="148" t="s">
        <v>154</v>
      </c>
      <c r="AH354" s="148">
        <v>5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5">
      <c r="A355" s="169">
        <v>116</v>
      </c>
      <c r="B355" s="170" t="s">
        <v>577</v>
      </c>
      <c r="C355" s="185" t="s">
        <v>578</v>
      </c>
      <c r="D355" s="171" t="s">
        <v>179</v>
      </c>
      <c r="E355" s="172">
        <v>20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72">
        <v>0</v>
      </c>
      <c r="O355" s="172">
        <f>ROUND(E355*N355,2)</f>
        <v>0</v>
      </c>
      <c r="P355" s="172">
        <v>0</v>
      </c>
      <c r="Q355" s="172">
        <f>ROUND(E355*P355,2)</f>
        <v>0</v>
      </c>
      <c r="R355" s="174"/>
      <c r="S355" s="174" t="s">
        <v>149</v>
      </c>
      <c r="T355" s="175" t="s">
        <v>149</v>
      </c>
      <c r="U355" s="158">
        <v>8.9999999999999993E-3</v>
      </c>
      <c r="V355" s="158">
        <f>ROUND(E355*U355,2)</f>
        <v>0.18</v>
      </c>
      <c r="W355" s="158"/>
      <c r="X355" s="158" t="s">
        <v>150</v>
      </c>
      <c r="Y355" s="158" t="s">
        <v>151</v>
      </c>
      <c r="Z355" s="148"/>
      <c r="AA355" s="148"/>
      <c r="AB355" s="148"/>
      <c r="AC355" s="148"/>
      <c r="AD355" s="148"/>
      <c r="AE355" s="148"/>
      <c r="AF355" s="148"/>
      <c r="AG355" s="148" t="s">
        <v>152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2" x14ac:dyDescent="0.25">
      <c r="A356" s="155"/>
      <c r="B356" s="156"/>
      <c r="C356" s="186" t="s">
        <v>579</v>
      </c>
      <c r="D356" s="159"/>
      <c r="E356" s="160"/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8"/>
      <c r="AA356" s="148"/>
      <c r="AB356" s="148"/>
      <c r="AC356" s="148"/>
      <c r="AD356" s="148"/>
      <c r="AE356" s="148"/>
      <c r="AF356" s="148"/>
      <c r="AG356" s="148" t="s">
        <v>154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3" x14ac:dyDescent="0.25">
      <c r="A357" s="155"/>
      <c r="B357" s="156"/>
      <c r="C357" s="186" t="s">
        <v>580</v>
      </c>
      <c r="D357" s="159"/>
      <c r="E357" s="160">
        <v>20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8"/>
      <c r="AA357" s="148"/>
      <c r="AB357" s="148"/>
      <c r="AC357" s="148"/>
      <c r="AD357" s="148"/>
      <c r="AE357" s="148"/>
      <c r="AF357" s="148"/>
      <c r="AG357" s="148" t="s">
        <v>154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5">
      <c r="A358" s="169">
        <v>117</v>
      </c>
      <c r="B358" s="170" t="s">
        <v>581</v>
      </c>
      <c r="C358" s="185" t="s">
        <v>582</v>
      </c>
      <c r="D358" s="171" t="s">
        <v>179</v>
      </c>
      <c r="E358" s="172">
        <v>20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2">
        <v>6.9999999999999994E-5</v>
      </c>
      <c r="O358" s="172">
        <f>ROUND(E358*N358,2)</f>
        <v>0</v>
      </c>
      <c r="P358" s="172">
        <v>0</v>
      </c>
      <c r="Q358" s="172">
        <f>ROUND(E358*P358,2)</f>
        <v>0</v>
      </c>
      <c r="R358" s="174"/>
      <c r="S358" s="174" t="s">
        <v>149</v>
      </c>
      <c r="T358" s="175" t="s">
        <v>149</v>
      </c>
      <c r="U358" s="158">
        <v>8.6999999999999994E-2</v>
      </c>
      <c r="V358" s="158">
        <f>ROUND(E358*U358,2)</f>
        <v>1.74</v>
      </c>
      <c r="W358" s="158"/>
      <c r="X358" s="158" t="s">
        <v>150</v>
      </c>
      <c r="Y358" s="158" t="s">
        <v>151</v>
      </c>
      <c r="Z358" s="148"/>
      <c r="AA358" s="148"/>
      <c r="AB358" s="148"/>
      <c r="AC358" s="148"/>
      <c r="AD358" s="148"/>
      <c r="AE358" s="148"/>
      <c r="AF358" s="148"/>
      <c r="AG358" s="148" t="s">
        <v>152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2" x14ac:dyDescent="0.25">
      <c r="A359" s="155"/>
      <c r="B359" s="156"/>
      <c r="C359" s="186" t="s">
        <v>583</v>
      </c>
      <c r="D359" s="159"/>
      <c r="E359" s="160">
        <v>20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8"/>
      <c r="AA359" s="148"/>
      <c r="AB359" s="148"/>
      <c r="AC359" s="148"/>
      <c r="AD359" s="148"/>
      <c r="AE359" s="148"/>
      <c r="AF359" s="148"/>
      <c r="AG359" s="148" t="s">
        <v>154</v>
      </c>
      <c r="AH359" s="148">
        <v>5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x14ac:dyDescent="0.25">
      <c r="A360" s="162" t="s">
        <v>144</v>
      </c>
      <c r="B360" s="163" t="s">
        <v>109</v>
      </c>
      <c r="C360" s="184" t="s">
        <v>110</v>
      </c>
      <c r="D360" s="164"/>
      <c r="E360" s="165"/>
      <c r="F360" s="166"/>
      <c r="G360" s="166">
        <f>SUMIF(AG361:AG380,"&lt;&gt;NOR",G361:G380)</f>
        <v>0</v>
      </c>
      <c r="H360" s="166"/>
      <c r="I360" s="166">
        <f>SUM(I361:I380)</f>
        <v>0</v>
      </c>
      <c r="J360" s="166"/>
      <c r="K360" s="166">
        <f>SUM(K361:K380)</f>
        <v>0</v>
      </c>
      <c r="L360" s="166"/>
      <c r="M360" s="166">
        <f>SUM(M361:M380)</f>
        <v>0</v>
      </c>
      <c r="N360" s="165"/>
      <c r="O360" s="165">
        <f>SUM(O361:O380)</f>
        <v>0.22000000000000003</v>
      </c>
      <c r="P360" s="165"/>
      <c r="Q360" s="165">
        <f>SUM(Q361:Q380)</f>
        <v>0.19</v>
      </c>
      <c r="R360" s="166"/>
      <c r="S360" s="166"/>
      <c r="T360" s="167"/>
      <c r="U360" s="161"/>
      <c r="V360" s="161">
        <f>SUM(V361:V380)</f>
        <v>79.39</v>
      </c>
      <c r="W360" s="161"/>
      <c r="X360" s="161"/>
      <c r="Y360" s="161"/>
      <c r="AG360" t="s">
        <v>145</v>
      </c>
    </row>
    <row r="361" spans="1:60" outlineLevel="1" x14ac:dyDescent="0.25">
      <c r="A361" s="169">
        <v>118</v>
      </c>
      <c r="B361" s="170" t="s">
        <v>584</v>
      </c>
      <c r="C361" s="185" t="s">
        <v>585</v>
      </c>
      <c r="D361" s="171" t="s">
        <v>148</v>
      </c>
      <c r="E361" s="172">
        <v>216.001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72">
        <v>0</v>
      </c>
      <c r="O361" s="172">
        <f>ROUND(E361*N361,2)</f>
        <v>0</v>
      </c>
      <c r="P361" s="172">
        <v>8.9999999999999998E-4</v>
      </c>
      <c r="Q361" s="172">
        <f>ROUND(E361*P361,2)</f>
        <v>0.19</v>
      </c>
      <c r="R361" s="174"/>
      <c r="S361" s="174" t="s">
        <v>149</v>
      </c>
      <c r="T361" s="175" t="s">
        <v>149</v>
      </c>
      <c r="U361" s="158">
        <v>7.6679999999999998E-2</v>
      </c>
      <c r="V361" s="158">
        <f>ROUND(E361*U361,2)</f>
        <v>16.559999999999999</v>
      </c>
      <c r="W361" s="158"/>
      <c r="X361" s="158" t="s">
        <v>150</v>
      </c>
      <c r="Y361" s="158" t="s">
        <v>151</v>
      </c>
      <c r="Z361" s="148"/>
      <c r="AA361" s="148"/>
      <c r="AB361" s="148"/>
      <c r="AC361" s="148"/>
      <c r="AD361" s="148"/>
      <c r="AE361" s="148"/>
      <c r="AF361" s="148"/>
      <c r="AG361" s="148" t="s">
        <v>152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2" x14ac:dyDescent="0.25">
      <c r="A362" s="155"/>
      <c r="B362" s="156"/>
      <c r="C362" s="186" t="s">
        <v>348</v>
      </c>
      <c r="D362" s="159"/>
      <c r="E362" s="160"/>
      <c r="F362" s="158"/>
      <c r="G362" s="158"/>
      <c r="H362" s="158"/>
      <c r="I362" s="158"/>
      <c r="J362" s="158"/>
      <c r="K362" s="158"/>
      <c r="L362" s="158"/>
      <c r="M362" s="158"/>
      <c r="N362" s="157"/>
      <c r="O362" s="157"/>
      <c r="P362" s="157"/>
      <c r="Q362" s="157"/>
      <c r="R362" s="158"/>
      <c r="S362" s="158"/>
      <c r="T362" s="158"/>
      <c r="U362" s="158"/>
      <c r="V362" s="158"/>
      <c r="W362" s="158"/>
      <c r="X362" s="158"/>
      <c r="Y362" s="158"/>
      <c r="Z362" s="148"/>
      <c r="AA362" s="148"/>
      <c r="AB362" s="148"/>
      <c r="AC362" s="148"/>
      <c r="AD362" s="148"/>
      <c r="AE362" s="148"/>
      <c r="AF362" s="148"/>
      <c r="AG362" s="148" t="s">
        <v>154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3" x14ac:dyDescent="0.25">
      <c r="A363" s="155"/>
      <c r="B363" s="156"/>
      <c r="C363" s="186" t="s">
        <v>349</v>
      </c>
      <c r="D363" s="159"/>
      <c r="E363" s="160">
        <v>216.001</v>
      </c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8"/>
      <c r="AA363" s="148"/>
      <c r="AB363" s="148"/>
      <c r="AC363" s="148"/>
      <c r="AD363" s="148"/>
      <c r="AE363" s="148"/>
      <c r="AF363" s="148"/>
      <c r="AG363" s="148" t="s">
        <v>154</v>
      </c>
      <c r="AH363" s="148">
        <v>5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20.399999999999999" outlineLevel="1" x14ac:dyDescent="0.25">
      <c r="A364" s="176">
        <v>119</v>
      </c>
      <c r="B364" s="177" t="s">
        <v>586</v>
      </c>
      <c r="C364" s="187" t="s">
        <v>587</v>
      </c>
      <c r="D364" s="178" t="s">
        <v>148</v>
      </c>
      <c r="E364" s="179">
        <v>50</v>
      </c>
      <c r="F364" s="180"/>
      <c r="G364" s="181">
        <f>ROUND(E364*F364,2)</f>
        <v>0</v>
      </c>
      <c r="H364" s="180"/>
      <c r="I364" s="181">
        <f>ROUND(E364*H364,2)</f>
        <v>0</v>
      </c>
      <c r="J364" s="180"/>
      <c r="K364" s="181">
        <f>ROUND(E364*J364,2)</f>
        <v>0</v>
      </c>
      <c r="L364" s="181">
        <v>21</v>
      </c>
      <c r="M364" s="181">
        <f>G364*(1+L364/100)</f>
        <v>0</v>
      </c>
      <c r="N364" s="179">
        <v>1.0000000000000001E-5</v>
      </c>
      <c r="O364" s="179">
        <f>ROUND(E364*N364,2)</f>
        <v>0</v>
      </c>
      <c r="P364" s="179">
        <v>0</v>
      </c>
      <c r="Q364" s="179">
        <f>ROUND(E364*P364,2)</f>
        <v>0</v>
      </c>
      <c r="R364" s="181"/>
      <c r="S364" s="181" t="s">
        <v>149</v>
      </c>
      <c r="T364" s="182" t="s">
        <v>149</v>
      </c>
      <c r="U364" s="158">
        <v>2.9000000000000001E-2</v>
      </c>
      <c r="V364" s="158">
        <f>ROUND(E364*U364,2)</f>
        <v>1.45</v>
      </c>
      <c r="W364" s="158"/>
      <c r="X364" s="158" t="s">
        <v>150</v>
      </c>
      <c r="Y364" s="158" t="s">
        <v>151</v>
      </c>
      <c r="Z364" s="148"/>
      <c r="AA364" s="148"/>
      <c r="AB364" s="148"/>
      <c r="AC364" s="148"/>
      <c r="AD364" s="148"/>
      <c r="AE364" s="148"/>
      <c r="AF364" s="148"/>
      <c r="AG364" s="148" t="s">
        <v>152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5">
      <c r="A365" s="176">
        <v>120</v>
      </c>
      <c r="B365" s="177" t="s">
        <v>588</v>
      </c>
      <c r="C365" s="187" t="s">
        <v>589</v>
      </c>
      <c r="D365" s="178" t="s">
        <v>148</v>
      </c>
      <c r="E365" s="179">
        <v>100</v>
      </c>
      <c r="F365" s="180"/>
      <c r="G365" s="181">
        <f>ROUND(E365*F365,2)</f>
        <v>0</v>
      </c>
      <c r="H365" s="180"/>
      <c r="I365" s="181">
        <f>ROUND(E365*H365,2)</f>
        <v>0</v>
      </c>
      <c r="J365" s="180"/>
      <c r="K365" s="181">
        <f>ROUND(E365*J365,2)</f>
        <v>0</v>
      </c>
      <c r="L365" s="181">
        <v>21</v>
      </c>
      <c r="M365" s="181">
        <f>G365*(1+L365/100)</f>
        <v>0</v>
      </c>
      <c r="N365" s="179">
        <v>3.5E-4</v>
      </c>
      <c r="O365" s="179">
        <f>ROUND(E365*N365,2)</f>
        <v>0.04</v>
      </c>
      <c r="P365" s="179">
        <v>0</v>
      </c>
      <c r="Q365" s="179">
        <f>ROUND(E365*P365,2)</f>
        <v>0</v>
      </c>
      <c r="R365" s="181"/>
      <c r="S365" s="181" t="s">
        <v>149</v>
      </c>
      <c r="T365" s="182" t="s">
        <v>149</v>
      </c>
      <c r="U365" s="158">
        <v>1.35E-2</v>
      </c>
      <c r="V365" s="158">
        <f>ROUND(E365*U365,2)</f>
        <v>1.35</v>
      </c>
      <c r="W365" s="158"/>
      <c r="X365" s="158" t="s">
        <v>150</v>
      </c>
      <c r="Y365" s="158" t="s">
        <v>151</v>
      </c>
      <c r="Z365" s="148"/>
      <c r="AA365" s="148"/>
      <c r="AB365" s="148"/>
      <c r="AC365" s="148"/>
      <c r="AD365" s="148"/>
      <c r="AE365" s="148"/>
      <c r="AF365" s="148"/>
      <c r="AG365" s="148" t="s">
        <v>152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5">
      <c r="A366" s="169">
        <v>121</v>
      </c>
      <c r="B366" s="170" t="s">
        <v>590</v>
      </c>
      <c r="C366" s="185" t="s">
        <v>591</v>
      </c>
      <c r="D366" s="171" t="s">
        <v>148</v>
      </c>
      <c r="E366" s="172">
        <v>424.262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2">
        <v>1.7000000000000001E-4</v>
      </c>
      <c r="O366" s="172">
        <f>ROUND(E366*N366,2)</f>
        <v>7.0000000000000007E-2</v>
      </c>
      <c r="P366" s="172">
        <v>0</v>
      </c>
      <c r="Q366" s="172">
        <f>ROUND(E366*P366,2)</f>
        <v>0</v>
      </c>
      <c r="R366" s="174"/>
      <c r="S366" s="174" t="s">
        <v>149</v>
      </c>
      <c r="T366" s="175" t="s">
        <v>149</v>
      </c>
      <c r="U366" s="158">
        <v>3.2480000000000002E-2</v>
      </c>
      <c r="V366" s="158">
        <f>ROUND(E366*U366,2)</f>
        <v>13.78</v>
      </c>
      <c r="W366" s="158"/>
      <c r="X366" s="158" t="s">
        <v>150</v>
      </c>
      <c r="Y366" s="158" t="s">
        <v>151</v>
      </c>
      <c r="Z366" s="148"/>
      <c r="AA366" s="148"/>
      <c r="AB366" s="148"/>
      <c r="AC366" s="148"/>
      <c r="AD366" s="148"/>
      <c r="AE366" s="148"/>
      <c r="AF366" s="148"/>
      <c r="AG366" s="148" t="s">
        <v>152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2" x14ac:dyDescent="0.25">
      <c r="A367" s="155"/>
      <c r="B367" s="156"/>
      <c r="C367" s="186" t="s">
        <v>592</v>
      </c>
      <c r="D367" s="159"/>
      <c r="E367" s="160">
        <v>424.262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8"/>
      <c r="AA367" s="148"/>
      <c r="AB367" s="148"/>
      <c r="AC367" s="148"/>
      <c r="AD367" s="148"/>
      <c r="AE367" s="148"/>
      <c r="AF367" s="148"/>
      <c r="AG367" s="148" t="s">
        <v>154</v>
      </c>
      <c r="AH367" s="148">
        <v>5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ht="30.6" outlineLevel="1" x14ac:dyDescent="0.25">
      <c r="A368" s="169">
        <v>122</v>
      </c>
      <c r="B368" s="170" t="s">
        <v>593</v>
      </c>
      <c r="C368" s="185" t="s">
        <v>594</v>
      </c>
      <c r="D368" s="171" t="s">
        <v>148</v>
      </c>
      <c r="E368" s="172">
        <v>424.262</v>
      </c>
      <c r="F368" s="173"/>
      <c r="G368" s="174">
        <f>ROUND(E368*F368,2)</f>
        <v>0</v>
      </c>
      <c r="H368" s="173"/>
      <c r="I368" s="174">
        <f>ROUND(E368*H368,2)</f>
        <v>0</v>
      </c>
      <c r="J368" s="173"/>
      <c r="K368" s="174">
        <f>ROUND(E368*J368,2)</f>
        <v>0</v>
      </c>
      <c r="L368" s="174">
        <v>21</v>
      </c>
      <c r="M368" s="174">
        <f>G368*(1+L368/100)</f>
        <v>0</v>
      </c>
      <c r="N368" s="172">
        <v>2.5000000000000001E-4</v>
      </c>
      <c r="O368" s="172">
        <f>ROUND(E368*N368,2)</f>
        <v>0.11</v>
      </c>
      <c r="P368" s="172">
        <v>0</v>
      </c>
      <c r="Q368" s="172">
        <f>ROUND(E368*P368,2)</f>
        <v>0</v>
      </c>
      <c r="R368" s="174"/>
      <c r="S368" s="174" t="s">
        <v>149</v>
      </c>
      <c r="T368" s="175" t="s">
        <v>149</v>
      </c>
      <c r="U368" s="158">
        <v>0.10902000000000001</v>
      </c>
      <c r="V368" s="158">
        <f>ROUND(E368*U368,2)</f>
        <v>46.25</v>
      </c>
      <c r="W368" s="158"/>
      <c r="X368" s="158" t="s">
        <v>150</v>
      </c>
      <c r="Y368" s="158" t="s">
        <v>151</v>
      </c>
      <c r="Z368" s="148"/>
      <c r="AA368" s="148"/>
      <c r="AB368" s="148"/>
      <c r="AC368" s="148"/>
      <c r="AD368" s="148"/>
      <c r="AE368" s="148"/>
      <c r="AF368" s="148"/>
      <c r="AG368" s="148" t="s">
        <v>152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2" x14ac:dyDescent="0.25">
      <c r="A369" s="155"/>
      <c r="B369" s="156"/>
      <c r="C369" s="186" t="s">
        <v>595</v>
      </c>
      <c r="D369" s="159"/>
      <c r="E369" s="160"/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8"/>
      <c r="AA369" s="148"/>
      <c r="AB369" s="148"/>
      <c r="AC369" s="148"/>
      <c r="AD369" s="148"/>
      <c r="AE369" s="148"/>
      <c r="AF369" s="148"/>
      <c r="AG369" s="148" t="s">
        <v>154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3" x14ac:dyDescent="0.25">
      <c r="A370" s="155"/>
      <c r="B370" s="156"/>
      <c r="C370" s="186" t="s">
        <v>596</v>
      </c>
      <c r="D370" s="159"/>
      <c r="E370" s="160">
        <v>214.26900000000001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8"/>
      <c r="AA370" s="148"/>
      <c r="AB370" s="148"/>
      <c r="AC370" s="148"/>
      <c r="AD370" s="148"/>
      <c r="AE370" s="148"/>
      <c r="AF370" s="148"/>
      <c r="AG370" s="148" t="s">
        <v>154</v>
      </c>
      <c r="AH370" s="148">
        <v>5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3" x14ac:dyDescent="0.25">
      <c r="A371" s="155"/>
      <c r="B371" s="156"/>
      <c r="C371" s="186" t="s">
        <v>597</v>
      </c>
      <c r="D371" s="159"/>
      <c r="E371" s="160">
        <v>24.3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8"/>
      <c r="AA371" s="148"/>
      <c r="AB371" s="148"/>
      <c r="AC371" s="148"/>
      <c r="AD371" s="148"/>
      <c r="AE371" s="148"/>
      <c r="AF371" s="148"/>
      <c r="AG371" s="148" t="s">
        <v>154</v>
      </c>
      <c r="AH371" s="148">
        <v>5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3" x14ac:dyDescent="0.25">
      <c r="A372" s="155"/>
      <c r="B372" s="156"/>
      <c r="C372" s="186" t="s">
        <v>384</v>
      </c>
      <c r="D372" s="159"/>
      <c r="E372" s="160"/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8"/>
      <c r="AA372" s="148"/>
      <c r="AB372" s="148"/>
      <c r="AC372" s="148"/>
      <c r="AD372" s="148"/>
      <c r="AE372" s="148"/>
      <c r="AF372" s="148"/>
      <c r="AG372" s="148" t="s">
        <v>154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3" x14ac:dyDescent="0.25">
      <c r="A373" s="155"/>
      <c r="B373" s="156"/>
      <c r="C373" s="186" t="s">
        <v>385</v>
      </c>
      <c r="D373" s="159"/>
      <c r="E373" s="160">
        <v>107.15300000000001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8"/>
      <c r="AA373" s="148"/>
      <c r="AB373" s="148"/>
      <c r="AC373" s="148"/>
      <c r="AD373" s="148"/>
      <c r="AE373" s="148"/>
      <c r="AF373" s="148"/>
      <c r="AG373" s="148" t="s">
        <v>154</v>
      </c>
      <c r="AH373" s="148">
        <v>5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3" x14ac:dyDescent="0.25">
      <c r="A374" s="155"/>
      <c r="B374" s="156"/>
      <c r="C374" s="186" t="s">
        <v>386</v>
      </c>
      <c r="D374" s="159"/>
      <c r="E374" s="160">
        <v>5.0345000000000004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8"/>
      <c r="AA374" s="148"/>
      <c r="AB374" s="148"/>
      <c r="AC374" s="148"/>
      <c r="AD374" s="148"/>
      <c r="AE374" s="148"/>
      <c r="AF374" s="148"/>
      <c r="AG374" s="148" t="s">
        <v>154</v>
      </c>
      <c r="AH374" s="148">
        <v>5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3" x14ac:dyDescent="0.25">
      <c r="A375" s="155"/>
      <c r="B375" s="156"/>
      <c r="C375" s="186" t="s">
        <v>389</v>
      </c>
      <c r="D375" s="159"/>
      <c r="E375" s="160"/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8"/>
      <c r="AA375" s="148"/>
      <c r="AB375" s="148"/>
      <c r="AC375" s="148"/>
      <c r="AD375" s="148"/>
      <c r="AE375" s="148"/>
      <c r="AF375" s="148"/>
      <c r="AG375" s="148" t="s">
        <v>154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3" x14ac:dyDescent="0.25">
      <c r="A376" s="155"/>
      <c r="B376" s="156"/>
      <c r="C376" s="186" t="s">
        <v>390</v>
      </c>
      <c r="D376" s="159"/>
      <c r="E376" s="160">
        <v>19.32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8"/>
      <c r="AA376" s="148"/>
      <c r="AB376" s="148"/>
      <c r="AC376" s="148"/>
      <c r="AD376" s="148"/>
      <c r="AE376" s="148"/>
      <c r="AF376" s="148"/>
      <c r="AG376" s="148" t="s">
        <v>154</v>
      </c>
      <c r="AH376" s="148">
        <v>5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3" x14ac:dyDescent="0.25">
      <c r="A377" s="155"/>
      <c r="B377" s="156"/>
      <c r="C377" s="186" t="s">
        <v>391</v>
      </c>
      <c r="D377" s="159"/>
      <c r="E377" s="160">
        <v>70.7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8"/>
      <c r="AA377" s="148"/>
      <c r="AB377" s="148"/>
      <c r="AC377" s="148"/>
      <c r="AD377" s="148"/>
      <c r="AE377" s="148"/>
      <c r="AF377" s="148"/>
      <c r="AG377" s="148" t="s">
        <v>154</v>
      </c>
      <c r="AH377" s="148">
        <v>5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3" x14ac:dyDescent="0.25">
      <c r="A378" s="155"/>
      <c r="B378" s="156"/>
      <c r="C378" s="186" t="s">
        <v>176</v>
      </c>
      <c r="D378" s="159"/>
      <c r="E378" s="160">
        <v>1.8875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8"/>
      <c r="AA378" s="148"/>
      <c r="AB378" s="148"/>
      <c r="AC378" s="148"/>
      <c r="AD378" s="148"/>
      <c r="AE378" s="148"/>
      <c r="AF378" s="148"/>
      <c r="AG378" s="148" t="s">
        <v>154</v>
      </c>
      <c r="AH378" s="148">
        <v>5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3" x14ac:dyDescent="0.25">
      <c r="A379" s="155"/>
      <c r="B379" s="156"/>
      <c r="C379" s="186" t="s">
        <v>598</v>
      </c>
      <c r="D379" s="159"/>
      <c r="E379" s="160"/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8"/>
      <c r="AA379" s="148"/>
      <c r="AB379" s="148"/>
      <c r="AC379" s="148"/>
      <c r="AD379" s="148"/>
      <c r="AE379" s="148"/>
      <c r="AF379" s="148"/>
      <c r="AG379" s="148" t="s">
        <v>154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3" x14ac:dyDescent="0.25">
      <c r="A380" s="155"/>
      <c r="B380" s="156"/>
      <c r="C380" s="186" t="s">
        <v>599</v>
      </c>
      <c r="D380" s="159"/>
      <c r="E380" s="160">
        <v>-18.402000000000001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8"/>
      <c r="AA380" s="148"/>
      <c r="AB380" s="148"/>
      <c r="AC380" s="148"/>
      <c r="AD380" s="148"/>
      <c r="AE380" s="148"/>
      <c r="AF380" s="148"/>
      <c r="AG380" s="148" t="s">
        <v>154</v>
      </c>
      <c r="AH380" s="148">
        <v>5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x14ac:dyDescent="0.25">
      <c r="A381" s="162" t="s">
        <v>144</v>
      </c>
      <c r="B381" s="163" t="s">
        <v>111</v>
      </c>
      <c r="C381" s="184" t="s">
        <v>112</v>
      </c>
      <c r="D381" s="164"/>
      <c r="E381" s="165"/>
      <c r="F381" s="166"/>
      <c r="G381" s="166">
        <f>SUMIF(AG382:AG383,"&lt;&gt;NOR",G382:G383)</f>
        <v>0</v>
      </c>
      <c r="H381" s="166"/>
      <c r="I381" s="166">
        <f>SUM(I382:I383)</f>
        <v>0</v>
      </c>
      <c r="J381" s="166"/>
      <c r="K381" s="166">
        <f>SUM(K382:K383)</f>
        <v>0</v>
      </c>
      <c r="L381" s="166"/>
      <c r="M381" s="166">
        <f>SUM(M382:M383)</f>
        <v>0</v>
      </c>
      <c r="N381" s="165"/>
      <c r="O381" s="165">
        <f>SUM(O382:O383)</f>
        <v>0</v>
      </c>
      <c r="P381" s="165"/>
      <c r="Q381" s="165">
        <f>SUM(Q382:Q383)</f>
        <v>0</v>
      </c>
      <c r="R381" s="166"/>
      <c r="S381" s="166"/>
      <c r="T381" s="167"/>
      <c r="U381" s="161"/>
      <c r="V381" s="161">
        <f>SUM(V382:V383)</f>
        <v>0</v>
      </c>
      <c r="W381" s="161"/>
      <c r="X381" s="161"/>
      <c r="Y381" s="161"/>
      <c r="AG381" t="s">
        <v>145</v>
      </c>
    </row>
    <row r="382" spans="1:60" outlineLevel="1" x14ac:dyDescent="0.25">
      <c r="A382" s="176">
        <v>123</v>
      </c>
      <c r="B382" s="177" t="s">
        <v>600</v>
      </c>
      <c r="C382" s="187" t="s">
        <v>601</v>
      </c>
      <c r="D382" s="178" t="s">
        <v>602</v>
      </c>
      <c r="E382" s="179">
        <v>1</v>
      </c>
      <c r="F382" s="180"/>
      <c r="G382" s="181">
        <f>ROUND(E382*F382,2)</f>
        <v>0</v>
      </c>
      <c r="H382" s="180"/>
      <c r="I382" s="181">
        <f>ROUND(E382*H382,2)</f>
        <v>0</v>
      </c>
      <c r="J382" s="180"/>
      <c r="K382" s="181">
        <f>ROUND(E382*J382,2)</f>
        <v>0</v>
      </c>
      <c r="L382" s="181">
        <v>21</v>
      </c>
      <c r="M382" s="181">
        <f>G382*(1+L382/100)</f>
        <v>0</v>
      </c>
      <c r="N382" s="179">
        <v>0</v>
      </c>
      <c r="O382" s="179">
        <f>ROUND(E382*N382,2)</f>
        <v>0</v>
      </c>
      <c r="P382" s="179">
        <v>0</v>
      </c>
      <c r="Q382" s="179">
        <f>ROUND(E382*P382,2)</f>
        <v>0</v>
      </c>
      <c r="R382" s="181"/>
      <c r="S382" s="181" t="s">
        <v>442</v>
      </c>
      <c r="T382" s="182" t="s">
        <v>443</v>
      </c>
      <c r="U382" s="158">
        <v>0</v>
      </c>
      <c r="V382" s="158">
        <f>ROUND(E382*U382,2)</f>
        <v>0</v>
      </c>
      <c r="W382" s="158"/>
      <c r="X382" s="158" t="s">
        <v>255</v>
      </c>
      <c r="Y382" s="158" t="s">
        <v>151</v>
      </c>
      <c r="Z382" s="148"/>
      <c r="AA382" s="148"/>
      <c r="AB382" s="148"/>
      <c r="AC382" s="148"/>
      <c r="AD382" s="148"/>
      <c r="AE382" s="148"/>
      <c r="AF382" s="148"/>
      <c r="AG382" s="148" t="s">
        <v>256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5">
      <c r="A383" s="176">
        <v>124</v>
      </c>
      <c r="B383" s="177" t="s">
        <v>603</v>
      </c>
      <c r="C383" s="187" t="s">
        <v>604</v>
      </c>
      <c r="D383" s="178" t="s">
        <v>602</v>
      </c>
      <c r="E383" s="179">
        <v>1</v>
      </c>
      <c r="F383" s="180"/>
      <c r="G383" s="181">
        <f>ROUND(E383*F383,2)</f>
        <v>0</v>
      </c>
      <c r="H383" s="180"/>
      <c r="I383" s="181">
        <f>ROUND(E383*H383,2)</f>
        <v>0</v>
      </c>
      <c r="J383" s="180"/>
      <c r="K383" s="181">
        <f>ROUND(E383*J383,2)</f>
        <v>0</v>
      </c>
      <c r="L383" s="181">
        <v>21</v>
      </c>
      <c r="M383" s="181">
        <f>G383*(1+L383/100)</f>
        <v>0</v>
      </c>
      <c r="N383" s="179">
        <v>0</v>
      </c>
      <c r="O383" s="179">
        <f>ROUND(E383*N383,2)</f>
        <v>0</v>
      </c>
      <c r="P383" s="179">
        <v>0</v>
      </c>
      <c r="Q383" s="179">
        <f>ROUND(E383*P383,2)</f>
        <v>0</v>
      </c>
      <c r="R383" s="181"/>
      <c r="S383" s="181" t="s">
        <v>442</v>
      </c>
      <c r="T383" s="182" t="s">
        <v>443</v>
      </c>
      <c r="U383" s="158">
        <v>0</v>
      </c>
      <c r="V383" s="158">
        <f>ROUND(E383*U383,2)</f>
        <v>0</v>
      </c>
      <c r="W383" s="158"/>
      <c r="X383" s="158" t="s">
        <v>255</v>
      </c>
      <c r="Y383" s="158" t="s">
        <v>151</v>
      </c>
      <c r="Z383" s="148"/>
      <c r="AA383" s="148"/>
      <c r="AB383" s="148"/>
      <c r="AC383" s="148"/>
      <c r="AD383" s="148"/>
      <c r="AE383" s="148"/>
      <c r="AF383" s="148"/>
      <c r="AG383" s="148" t="s">
        <v>256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x14ac:dyDescent="0.25">
      <c r="A384" s="162" t="s">
        <v>144</v>
      </c>
      <c r="B384" s="163" t="s">
        <v>113</v>
      </c>
      <c r="C384" s="184" t="s">
        <v>114</v>
      </c>
      <c r="D384" s="164"/>
      <c r="E384" s="165"/>
      <c r="F384" s="166"/>
      <c r="G384" s="166">
        <f>SUMIF(AG385:AG415,"&lt;&gt;NOR",G385:G415)</f>
        <v>0</v>
      </c>
      <c r="H384" s="166"/>
      <c r="I384" s="166">
        <f>SUM(I385:I415)</f>
        <v>0</v>
      </c>
      <c r="J384" s="166"/>
      <c r="K384" s="166">
        <f>SUM(K385:K415)</f>
        <v>0</v>
      </c>
      <c r="L384" s="166"/>
      <c r="M384" s="166">
        <f>SUM(M385:M415)</f>
        <v>0</v>
      </c>
      <c r="N384" s="165"/>
      <c r="O384" s="165">
        <f>SUM(O385:O415)</f>
        <v>0</v>
      </c>
      <c r="P384" s="165"/>
      <c r="Q384" s="165">
        <f>SUM(Q385:Q415)</f>
        <v>0</v>
      </c>
      <c r="R384" s="166"/>
      <c r="S384" s="166"/>
      <c r="T384" s="167"/>
      <c r="U384" s="161"/>
      <c r="V384" s="161">
        <f>SUM(V385:V415)</f>
        <v>61.16</v>
      </c>
      <c r="W384" s="161"/>
      <c r="X384" s="161"/>
      <c r="Y384" s="161"/>
      <c r="AG384" t="s">
        <v>145</v>
      </c>
    </row>
    <row r="385" spans="1:60" ht="30.6" outlineLevel="1" x14ac:dyDescent="0.25">
      <c r="A385" s="176">
        <v>125</v>
      </c>
      <c r="B385" s="177" t="s">
        <v>605</v>
      </c>
      <c r="C385" s="187" t="s">
        <v>606</v>
      </c>
      <c r="D385" s="178" t="s">
        <v>355</v>
      </c>
      <c r="E385" s="179">
        <v>16.283999999999999</v>
      </c>
      <c r="F385" s="180"/>
      <c r="G385" s="181">
        <f>ROUND(E385*F385,2)</f>
        <v>0</v>
      </c>
      <c r="H385" s="180"/>
      <c r="I385" s="181">
        <f>ROUND(E385*H385,2)</f>
        <v>0</v>
      </c>
      <c r="J385" s="180"/>
      <c r="K385" s="181">
        <f>ROUND(E385*J385,2)</f>
        <v>0</v>
      </c>
      <c r="L385" s="181">
        <v>21</v>
      </c>
      <c r="M385" s="181">
        <f>G385*(1+L385/100)</f>
        <v>0</v>
      </c>
      <c r="N385" s="179">
        <v>0</v>
      </c>
      <c r="O385" s="179">
        <f>ROUND(E385*N385,2)</f>
        <v>0</v>
      </c>
      <c r="P385" s="179">
        <v>0</v>
      </c>
      <c r="Q385" s="179">
        <f>ROUND(E385*P385,2)</f>
        <v>0</v>
      </c>
      <c r="R385" s="181"/>
      <c r="S385" s="181" t="s">
        <v>442</v>
      </c>
      <c r="T385" s="182" t="s">
        <v>254</v>
      </c>
      <c r="U385" s="158">
        <v>3.7559999999999998</v>
      </c>
      <c r="V385" s="158">
        <f>ROUND(E385*U385,2)</f>
        <v>61.16</v>
      </c>
      <c r="W385" s="158"/>
      <c r="X385" s="158" t="s">
        <v>607</v>
      </c>
      <c r="Y385" s="158" t="s">
        <v>151</v>
      </c>
      <c r="Z385" s="148"/>
      <c r="AA385" s="148"/>
      <c r="AB385" s="148"/>
      <c r="AC385" s="148"/>
      <c r="AD385" s="148"/>
      <c r="AE385" s="148"/>
      <c r="AF385" s="148"/>
      <c r="AG385" s="148" t="s">
        <v>608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5">
      <c r="A386" s="169">
        <v>126</v>
      </c>
      <c r="B386" s="170" t="s">
        <v>609</v>
      </c>
      <c r="C386" s="185" t="s">
        <v>610</v>
      </c>
      <c r="D386" s="171" t="s">
        <v>355</v>
      </c>
      <c r="E386" s="172">
        <v>5.4370900000000004</v>
      </c>
      <c r="F386" s="173"/>
      <c r="G386" s="174">
        <f>ROUND(E386*F386,2)</f>
        <v>0</v>
      </c>
      <c r="H386" s="173"/>
      <c r="I386" s="174">
        <f>ROUND(E386*H386,2)</f>
        <v>0</v>
      </c>
      <c r="J386" s="173"/>
      <c r="K386" s="174">
        <f>ROUND(E386*J386,2)</f>
        <v>0</v>
      </c>
      <c r="L386" s="174">
        <v>21</v>
      </c>
      <c r="M386" s="174">
        <f>G386*(1+L386/100)</f>
        <v>0</v>
      </c>
      <c r="N386" s="172">
        <v>0</v>
      </c>
      <c r="O386" s="172">
        <f>ROUND(E386*N386,2)</f>
        <v>0</v>
      </c>
      <c r="P386" s="172">
        <v>0</v>
      </c>
      <c r="Q386" s="172">
        <f>ROUND(E386*P386,2)</f>
        <v>0</v>
      </c>
      <c r="R386" s="174"/>
      <c r="S386" s="174" t="s">
        <v>149</v>
      </c>
      <c r="T386" s="175" t="s">
        <v>149</v>
      </c>
      <c r="U386" s="158">
        <v>0</v>
      </c>
      <c r="V386" s="158">
        <f>ROUND(E386*U386,2)</f>
        <v>0</v>
      </c>
      <c r="W386" s="158"/>
      <c r="X386" s="158" t="s">
        <v>150</v>
      </c>
      <c r="Y386" s="158" t="s">
        <v>151</v>
      </c>
      <c r="Z386" s="148"/>
      <c r="AA386" s="148"/>
      <c r="AB386" s="148"/>
      <c r="AC386" s="148"/>
      <c r="AD386" s="148"/>
      <c r="AE386" s="148"/>
      <c r="AF386" s="148"/>
      <c r="AG386" s="148" t="s">
        <v>152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2" x14ac:dyDescent="0.25">
      <c r="A387" s="155"/>
      <c r="B387" s="156"/>
      <c r="C387" s="247" t="s">
        <v>611</v>
      </c>
      <c r="D387" s="248"/>
      <c r="E387" s="248"/>
      <c r="F387" s="248"/>
      <c r="G387" s="248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58"/>
      <c r="Z387" s="148"/>
      <c r="AA387" s="148"/>
      <c r="AB387" s="148"/>
      <c r="AC387" s="148"/>
      <c r="AD387" s="148"/>
      <c r="AE387" s="148"/>
      <c r="AF387" s="148"/>
      <c r="AG387" s="148" t="s">
        <v>168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2" x14ac:dyDescent="0.25">
      <c r="A388" s="155"/>
      <c r="B388" s="156"/>
      <c r="C388" s="186" t="s">
        <v>612</v>
      </c>
      <c r="D388" s="159"/>
      <c r="E388" s="160">
        <v>0.98640000000000005</v>
      </c>
      <c r="F388" s="158"/>
      <c r="G388" s="158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8"/>
      <c r="AA388" s="148"/>
      <c r="AB388" s="148"/>
      <c r="AC388" s="148"/>
      <c r="AD388" s="148"/>
      <c r="AE388" s="148"/>
      <c r="AF388" s="148"/>
      <c r="AG388" s="148" t="s">
        <v>154</v>
      </c>
      <c r="AH388" s="148">
        <v>7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3" x14ac:dyDescent="0.25">
      <c r="A389" s="155"/>
      <c r="B389" s="156"/>
      <c r="C389" s="186" t="s">
        <v>613</v>
      </c>
      <c r="D389" s="159"/>
      <c r="E389" s="160">
        <v>0.99360000000000004</v>
      </c>
      <c r="F389" s="158"/>
      <c r="G389" s="1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8"/>
      <c r="AA389" s="148"/>
      <c r="AB389" s="148"/>
      <c r="AC389" s="148"/>
      <c r="AD389" s="148"/>
      <c r="AE389" s="148"/>
      <c r="AF389" s="148"/>
      <c r="AG389" s="148" t="s">
        <v>154</v>
      </c>
      <c r="AH389" s="148">
        <v>7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3" x14ac:dyDescent="0.25">
      <c r="A390" s="155"/>
      <c r="B390" s="156"/>
      <c r="C390" s="186" t="s">
        <v>614</v>
      </c>
      <c r="D390" s="159"/>
      <c r="E390" s="160">
        <v>0.71299999999999997</v>
      </c>
      <c r="F390" s="158"/>
      <c r="G390" s="158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8"/>
      <c r="AA390" s="148"/>
      <c r="AB390" s="148"/>
      <c r="AC390" s="148"/>
      <c r="AD390" s="148"/>
      <c r="AE390" s="148"/>
      <c r="AF390" s="148"/>
      <c r="AG390" s="148" t="s">
        <v>154</v>
      </c>
      <c r="AH390" s="148">
        <v>7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3" x14ac:dyDescent="0.25">
      <c r="A391" s="155"/>
      <c r="B391" s="156"/>
      <c r="C391" s="186" t="s">
        <v>615</v>
      </c>
      <c r="D391" s="159"/>
      <c r="E391" s="160">
        <v>0.24562999999999999</v>
      </c>
      <c r="F391" s="158"/>
      <c r="G391" s="158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8"/>
      <c r="AA391" s="148"/>
      <c r="AB391" s="148"/>
      <c r="AC391" s="148"/>
      <c r="AD391" s="148"/>
      <c r="AE391" s="148"/>
      <c r="AF391" s="148"/>
      <c r="AG391" s="148" t="s">
        <v>154</v>
      </c>
      <c r="AH391" s="148">
        <v>7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3" x14ac:dyDescent="0.25">
      <c r="A392" s="155"/>
      <c r="B392" s="156"/>
      <c r="C392" s="186" t="s">
        <v>616</v>
      </c>
      <c r="D392" s="159"/>
      <c r="E392" s="160">
        <v>0.22605</v>
      </c>
      <c r="F392" s="158"/>
      <c r="G392" s="158"/>
      <c r="H392" s="158"/>
      <c r="I392" s="158"/>
      <c r="J392" s="158"/>
      <c r="K392" s="158"/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Y392" s="158"/>
      <c r="Z392" s="148"/>
      <c r="AA392" s="148"/>
      <c r="AB392" s="148"/>
      <c r="AC392" s="148"/>
      <c r="AD392" s="148"/>
      <c r="AE392" s="148"/>
      <c r="AF392" s="148"/>
      <c r="AG392" s="148" t="s">
        <v>154</v>
      </c>
      <c r="AH392" s="148">
        <v>7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3" x14ac:dyDescent="0.25">
      <c r="A393" s="155"/>
      <c r="B393" s="156"/>
      <c r="C393" s="186" t="s">
        <v>617</v>
      </c>
      <c r="D393" s="159"/>
      <c r="E393" s="160">
        <v>3.4200000000000001E-2</v>
      </c>
      <c r="F393" s="158"/>
      <c r="G393" s="158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8"/>
      <c r="AA393" s="148"/>
      <c r="AB393" s="148"/>
      <c r="AC393" s="148"/>
      <c r="AD393" s="148"/>
      <c r="AE393" s="148"/>
      <c r="AF393" s="148"/>
      <c r="AG393" s="148" t="s">
        <v>154</v>
      </c>
      <c r="AH393" s="148">
        <v>7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3" x14ac:dyDescent="0.25">
      <c r="A394" s="155"/>
      <c r="B394" s="156"/>
      <c r="C394" s="186" t="s">
        <v>618</v>
      </c>
      <c r="D394" s="159"/>
      <c r="E394" s="160">
        <v>0.41399999999999998</v>
      </c>
      <c r="F394" s="158"/>
      <c r="G394" s="158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58"/>
      <c r="Z394" s="148"/>
      <c r="AA394" s="148"/>
      <c r="AB394" s="148"/>
      <c r="AC394" s="148"/>
      <c r="AD394" s="148"/>
      <c r="AE394" s="148"/>
      <c r="AF394" s="148"/>
      <c r="AG394" s="148" t="s">
        <v>154</v>
      </c>
      <c r="AH394" s="148">
        <v>7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3" x14ac:dyDescent="0.25">
      <c r="A395" s="155"/>
      <c r="B395" s="156"/>
      <c r="C395" s="186" t="s">
        <v>619</v>
      </c>
      <c r="D395" s="159"/>
      <c r="E395" s="160">
        <v>3.1199999999999999E-3</v>
      </c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8"/>
      <c r="AA395" s="148"/>
      <c r="AB395" s="148"/>
      <c r="AC395" s="148"/>
      <c r="AD395" s="148"/>
      <c r="AE395" s="148"/>
      <c r="AF395" s="148"/>
      <c r="AG395" s="148" t="s">
        <v>154</v>
      </c>
      <c r="AH395" s="148">
        <v>7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3" x14ac:dyDescent="0.25">
      <c r="A396" s="155"/>
      <c r="B396" s="156"/>
      <c r="C396" s="186" t="s">
        <v>620</v>
      </c>
      <c r="D396" s="159"/>
      <c r="E396" s="160">
        <v>8.5999999999999998E-4</v>
      </c>
      <c r="F396" s="158"/>
      <c r="G396" s="158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8"/>
      <c r="AA396" s="148"/>
      <c r="AB396" s="148"/>
      <c r="AC396" s="148"/>
      <c r="AD396" s="148"/>
      <c r="AE396" s="148"/>
      <c r="AF396" s="148"/>
      <c r="AG396" s="148" t="s">
        <v>154</v>
      </c>
      <c r="AH396" s="148">
        <v>7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3" x14ac:dyDescent="0.25">
      <c r="A397" s="155"/>
      <c r="B397" s="156"/>
      <c r="C397" s="186" t="s">
        <v>621</v>
      </c>
      <c r="D397" s="159"/>
      <c r="E397" s="160">
        <v>0.13100000000000001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8"/>
      <c r="AA397" s="148"/>
      <c r="AB397" s="148"/>
      <c r="AC397" s="148"/>
      <c r="AD397" s="148"/>
      <c r="AE397" s="148"/>
      <c r="AF397" s="148"/>
      <c r="AG397" s="148" t="s">
        <v>154</v>
      </c>
      <c r="AH397" s="148">
        <v>7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3" x14ac:dyDescent="0.25">
      <c r="A398" s="155"/>
      <c r="B398" s="156"/>
      <c r="C398" s="186" t="s">
        <v>622</v>
      </c>
      <c r="D398" s="159"/>
      <c r="E398" s="160">
        <v>0.17399999999999999</v>
      </c>
      <c r="F398" s="158"/>
      <c r="G398" s="158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58"/>
      <c r="Z398" s="148"/>
      <c r="AA398" s="148"/>
      <c r="AB398" s="148"/>
      <c r="AC398" s="148"/>
      <c r="AD398" s="148"/>
      <c r="AE398" s="148"/>
      <c r="AF398" s="148"/>
      <c r="AG398" s="148" t="s">
        <v>154</v>
      </c>
      <c r="AH398" s="148">
        <v>7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3" x14ac:dyDescent="0.25">
      <c r="A399" s="155"/>
      <c r="B399" s="156"/>
      <c r="C399" s="186" t="s">
        <v>623</v>
      </c>
      <c r="D399" s="159"/>
      <c r="E399" s="160">
        <v>0.52859999999999996</v>
      </c>
      <c r="F399" s="158"/>
      <c r="G399" s="158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58"/>
      <c r="Z399" s="148"/>
      <c r="AA399" s="148"/>
      <c r="AB399" s="148"/>
      <c r="AC399" s="148"/>
      <c r="AD399" s="148"/>
      <c r="AE399" s="148"/>
      <c r="AF399" s="148"/>
      <c r="AG399" s="148" t="s">
        <v>154</v>
      </c>
      <c r="AH399" s="148">
        <v>7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3" x14ac:dyDescent="0.25">
      <c r="A400" s="155"/>
      <c r="B400" s="156"/>
      <c r="C400" s="186" t="s">
        <v>624</v>
      </c>
      <c r="D400" s="159"/>
      <c r="E400" s="160">
        <v>1.6230000000000001E-2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8"/>
      <c r="AA400" s="148"/>
      <c r="AB400" s="148"/>
      <c r="AC400" s="148"/>
      <c r="AD400" s="148"/>
      <c r="AE400" s="148"/>
      <c r="AF400" s="148"/>
      <c r="AG400" s="148" t="s">
        <v>154</v>
      </c>
      <c r="AH400" s="148">
        <v>7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3" x14ac:dyDescent="0.25">
      <c r="A401" s="155"/>
      <c r="B401" s="156"/>
      <c r="C401" s="186" t="s">
        <v>625</v>
      </c>
      <c r="D401" s="159"/>
      <c r="E401" s="160">
        <v>0.48519000000000001</v>
      </c>
      <c r="F401" s="158"/>
      <c r="G401" s="158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58"/>
      <c r="Z401" s="148"/>
      <c r="AA401" s="148"/>
      <c r="AB401" s="148"/>
      <c r="AC401" s="148"/>
      <c r="AD401" s="148"/>
      <c r="AE401" s="148"/>
      <c r="AF401" s="148"/>
      <c r="AG401" s="148" t="s">
        <v>154</v>
      </c>
      <c r="AH401" s="148">
        <v>7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3" x14ac:dyDescent="0.25">
      <c r="A402" s="155"/>
      <c r="B402" s="156"/>
      <c r="C402" s="186" t="s">
        <v>626</v>
      </c>
      <c r="D402" s="159"/>
      <c r="E402" s="160">
        <v>0.29081000000000001</v>
      </c>
      <c r="F402" s="158"/>
      <c r="G402" s="158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58"/>
      <c r="Z402" s="148"/>
      <c r="AA402" s="148"/>
      <c r="AB402" s="148"/>
      <c r="AC402" s="148"/>
      <c r="AD402" s="148"/>
      <c r="AE402" s="148"/>
      <c r="AF402" s="148"/>
      <c r="AG402" s="148" t="s">
        <v>154</v>
      </c>
      <c r="AH402" s="148">
        <v>7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3" x14ac:dyDescent="0.25">
      <c r="A403" s="155"/>
      <c r="B403" s="156"/>
      <c r="C403" s="186" t="s">
        <v>627</v>
      </c>
      <c r="D403" s="159"/>
      <c r="E403" s="160">
        <v>0.19439999999999999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8"/>
      <c r="AA403" s="148"/>
      <c r="AB403" s="148"/>
      <c r="AC403" s="148"/>
      <c r="AD403" s="148"/>
      <c r="AE403" s="148"/>
      <c r="AF403" s="148"/>
      <c r="AG403" s="148" t="s">
        <v>154</v>
      </c>
      <c r="AH403" s="148">
        <v>7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5">
      <c r="A404" s="169">
        <v>127</v>
      </c>
      <c r="B404" s="170" t="s">
        <v>628</v>
      </c>
      <c r="C404" s="185" t="s">
        <v>629</v>
      </c>
      <c r="D404" s="171" t="s">
        <v>355</v>
      </c>
      <c r="E404" s="172">
        <v>13.539910000000001</v>
      </c>
      <c r="F404" s="173"/>
      <c r="G404" s="174">
        <f>ROUND(E404*F404,2)</f>
        <v>0</v>
      </c>
      <c r="H404" s="173"/>
      <c r="I404" s="174">
        <f>ROUND(E404*H404,2)</f>
        <v>0</v>
      </c>
      <c r="J404" s="173"/>
      <c r="K404" s="174">
        <f>ROUND(E404*J404,2)</f>
        <v>0</v>
      </c>
      <c r="L404" s="174">
        <v>21</v>
      </c>
      <c r="M404" s="174">
        <f>G404*(1+L404/100)</f>
        <v>0</v>
      </c>
      <c r="N404" s="172">
        <v>0</v>
      </c>
      <c r="O404" s="172">
        <f>ROUND(E404*N404,2)</f>
        <v>0</v>
      </c>
      <c r="P404" s="172">
        <v>0</v>
      </c>
      <c r="Q404" s="172">
        <f>ROUND(E404*P404,2)</f>
        <v>0</v>
      </c>
      <c r="R404" s="174"/>
      <c r="S404" s="174" t="s">
        <v>149</v>
      </c>
      <c r="T404" s="175" t="s">
        <v>149</v>
      </c>
      <c r="U404" s="158">
        <v>0</v>
      </c>
      <c r="V404" s="158">
        <f>ROUND(E404*U404,2)</f>
        <v>0</v>
      </c>
      <c r="W404" s="158"/>
      <c r="X404" s="158" t="s">
        <v>150</v>
      </c>
      <c r="Y404" s="158" t="s">
        <v>151</v>
      </c>
      <c r="Z404" s="148"/>
      <c r="AA404" s="148"/>
      <c r="AB404" s="148"/>
      <c r="AC404" s="148"/>
      <c r="AD404" s="148"/>
      <c r="AE404" s="148"/>
      <c r="AF404" s="148"/>
      <c r="AG404" s="148" t="s">
        <v>152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2" x14ac:dyDescent="0.25">
      <c r="A405" s="155"/>
      <c r="B405" s="156"/>
      <c r="C405" s="186" t="s">
        <v>630</v>
      </c>
      <c r="D405" s="159"/>
      <c r="E405" s="160">
        <v>4.1700000000000001E-3</v>
      </c>
      <c r="F405" s="158"/>
      <c r="G405" s="158"/>
      <c r="H405" s="158"/>
      <c r="I405" s="158"/>
      <c r="J405" s="158"/>
      <c r="K405" s="158"/>
      <c r="L405" s="158"/>
      <c r="M405" s="158"/>
      <c r="N405" s="157"/>
      <c r="O405" s="157"/>
      <c r="P405" s="157"/>
      <c r="Q405" s="157"/>
      <c r="R405" s="158"/>
      <c r="S405" s="158"/>
      <c r="T405" s="158"/>
      <c r="U405" s="158"/>
      <c r="V405" s="158"/>
      <c r="W405" s="158"/>
      <c r="X405" s="158"/>
      <c r="Y405" s="158"/>
      <c r="Z405" s="148"/>
      <c r="AA405" s="148"/>
      <c r="AB405" s="148"/>
      <c r="AC405" s="148"/>
      <c r="AD405" s="148"/>
      <c r="AE405" s="148"/>
      <c r="AF405" s="148"/>
      <c r="AG405" s="148" t="s">
        <v>154</v>
      </c>
      <c r="AH405" s="148">
        <v>7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3" x14ac:dyDescent="0.25">
      <c r="A406" s="155"/>
      <c r="B406" s="156"/>
      <c r="C406" s="186" t="s">
        <v>631</v>
      </c>
      <c r="D406" s="159"/>
      <c r="E406" s="160">
        <v>2.1749999999999999E-2</v>
      </c>
      <c r="F406" s="158"/>
      <c r="G406" s="158"/>
      <c r="H406" s="158"/>
      <c r="I406" s="158"/>
      <c r="J406" s="158"/>
      <c r="K406" s="158"/>
      <c r="L406" s="158"/>
      <c r="M406" s="158"/>
      <c r="N406" s="157"/>
      <c r="O406" s="157"/>
      <c r="P406" s="157"/>
      <c r="Q406" s="157"/>
      <c r="R406" s="158"/>
      <c r="S406" s="158"/>
      <c r="T406" s="158"/>
      <c r="U406" s="158"/>
      <c r="V406" s="158"/>
      <c r="W406" s="158"/>
      <c r="X406" s="158"/>
      <c r="Y406" s="158"/>
      <c r="Z406" s="148"/>
      <c r="AA406" s="148"/>
      <c r="AB406" s="148"/>
      <c r="AC406" s="148"/>
      <c r="AD406" s="148"/>
      <c r="AE406" s="148"/>
      <c r="AF406" s="148"/>
      <c r="AG406" s="148" t="s">
        <v>154</v>
      </c>
      <c r="AH406" s="148">
        <v>7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3" x14ac:dyDescent="0.25">
      <c r="A407" s="155"/>
      <c r="B407" s="156"/>
      <c r="C407" s="186" t="s">
        <v>632</v>
      </c>
      <c r="D407" s="159"/>
      <c r="E407" s="160">
        <v>9.7479999999999997E-2</v>
      </c>
      <c r="F407" s="158"/>
      <c r="G407" s="158"/>
      <c r="H407" s="158"/>
      <c r="I407" s="158"/>
      <c r="J407" s="158"/>
      <c r="K407" s="158"/>
      <c r="L407" s="158"/>
      <c r="M407" s="158"/>
      <c r="N407" s="157"/>
      <c r="O407" s="157"/>
      <c r="P407" s="157"/>
      <c r="Q407" s="157"/>
      <c r="R407" s="158"/>
      <c r="S407" s="158"/>
      <c r="T407" s="158"/>
      <c r="U407" s="158"/>
      <c r="V407" s="158"/>
      <c r="W407" s="158"/>
      <c r="X407" s="158"/>
      <c r="Y407" s="158"/>
      <c r="Z407" s="148"/>
      <c r="AA407" s="148"/>
      <c r="AB407" s="148"/>
      <c r="AC407" s="148"/>
      <c r="AD407" s="148"/>
      <c r="AE407" s="148"/>
      <c r="AF407" s="148"/>
      <c r="AG407" s="148" t="s">
        <v>154</v>
      </c>
      <c r="AH407" s="148">
        <v>7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3" x14ac:dyDescent="0.25">
      <c r="A408" s="155"/>
      <c r="B408" s="156"/>
      <c r="C408" s="186" t="s">
        <v>633</v>
      </c>
      <c r="D408" s="159"/>
      <c r="E408" s="160">
        <v>1.043E-2</v>
      </c>
      <c r="F408" s="158"/>
      <c r="G408" s="158"/>
      <c r="H408" s="158"/>
      <c r="I408" s="158"/>
      <c r="J408" s="158"/>
      <c r="K408" s="158"/>
      <c r="L408" s="158"/>
      <c r="M408" s="158"/>
      <c r="N408" s="157"/>
      <c r="O408" s="157"/>
      <c r="P408" s="157"/>
      <c r="Q408" s="157"/>
      <c r="R408" s="158"/>
      <c r="S408" s="158"/>
      <c r="T408" s="158"/>
      <c r="U408" s="158"/>
      <c r="V408" s="158"/>
      <c r="W408" s="158"/>
      <c r="X408" s="158"/>
      <c r="Y408" s="158"/>
      <c r="Z408" s="148"/>
      <c r="AA408" s="148"/>
      <c r="AB408" s="148"/>
      <c r="AC408" s="148"/>
      <c r="AD408" s="148"/>
      <c r="AE408" s="148"/>
      <c r="AF408" s="148"/>
      <c r="AG408" s="148" t="s">
        <v>154</v>
      </c>
      <c r="AH408" s="148">
        <v>7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3" x14ac:dyDescent="0.25">
      <c r="A409" s="155"/>
      <c r="B409" s="156"/>
      <c r="C409" s="186" t="s">
        <v>634</v>
      </c>
      <c r="D409" s="159"/>
      <c r="E409" s="160">
        <v>2.86869</v>
      </c>
      <c r="F409" s="158"/>
      <c r="G409" s="158"/>
      <c r="H409" s="158"/>
      <c r="I409" s="158"/>
      <c r="J409" s="158"/>
      <c r="K409" s="158"/>
      <c r="L409" s="158"/>
      <c r="M409" s="158"/>
      <c r="N409" s="157"/>
      <c r="O409" s="157"/>
      <c r="P409" s="157"/>
      <c r="Q409" s="157"/>
      <c r="R409" s="158"/>
      <c r="S409" s="158"/>
      <c r="T409" s="158"/>
      <c r="U409" s="158"/>
      <c r="V409" s="158"/>
      <c r="W409" s="158"/>
      <c r="X409" s="158"/>
      <c r="Y409" s="158"/>
      <c r="Z409" s="148"/>
      <c r="AA409" s="148"/>
      <c r="AB409" s="148"/>
      <c r="AC409" s="148"/>
      <c r="AD409" s="148"/>
      <c r="AE409" s="148"/>
      <c r="AF409" s="148"/>
      <c r="AG409" s="148" t="s">
        <v>154</v>
      </c>
      <c r="AH409" s="148">
        <v>7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3" x14ac:dyDescent="0.25">
      <c r="A410" s="155"/>
      <c r="B410" s="156"/>
      <c r="C410" s="186" t="s">
        <v>635</v>
      </c>
      <c r="D410" s="159"/>
      <c r="E410" s="160">
        <v>2.86869</v>
      </c>
      <c r="F410" s="158"/>
      <c r="G410" s="158"/>
      <c r="H410" s="158"/>
      <c r="I410" s="158"/>
      <c r="J410" s="158"/>
      <c r="K410" s="158"/>
      <c r="L410" s="158"/>
      <c r="M410" s="158"/>
      <c r="N410" s="157"/>
      <c r="O410" s="157"/>
      <c r="P410" s="157"/>
      <c r="Q410" s="157"/>
      <c r="R410" s="158"/>
      <c r="S410" s="158"/>
      <c r="T410" s="158"/>
      <c r="U410" s="158"/>
      <c r="V410" s="158"/>
      <c r="W410" s="158"/>
      <c r="X410" s="158"/>
      <c r="Y410" s="158"/>
      <c r="Z410" s="148"/>
      <c r="AA410" s="148"/>
      <c r="AB410" s="148"/>
      <c r="AC410" s="148"/>
      <c r="AD410" s="148"/>
      <c r="AE410" s="148"/>
      <c r="AF410" s="148"/>
      <c r="AG410" s="148" t="s">
        <v>154</v>
      </c>
      <c r="AH410" s="148">
        <v>7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3" x14ac:dyDescent="0.25">
      <c r="A411" s="155"/>
      <c r="B411" s="156"/>
      <c r="C411" s="186" t="s">
        <v>636</v>
      </c>
      <c r="D411" s="159"/>
      <c r="E411" s="160">
        <v>0.28079999999999999</v>
      </c>
      <c r="F411" s="158"/>
      <c r="G411" s="158"/>
      <c r="H411" s="158"/>
      <c r="I411" s="158"/>
      <c r="J411" s="158"/>
      <c r="K411" s="158"/>
      <c r="L411" s="158"/>
      <c r="M411" s="158"/>
      <c r="N411" s="157"/>
      <c r="O411" s="157"/>
      <c r="P411" s="157"/>
      <c r="Q411" s="157"/>
      <c r="R411" s="158"/>
      <c r="S411" s="158"/>
      <c r="T411" s="158"/>
      <c r="U411" s="158"/>
      <c r="V411" s="158"/>
      <c r="W411" s="158"/>
      <c r="X411" s="158"/>
      <c r="Y411" s="158"/>
      <c r="Z411" s="148"/>
      <c r="AA411" s="148"/>
      <c r="AB411" s="148"/>
      <c r="AC411" s="148"/>
      <c r="AD411" s="148"/>
      <c r="AE411" s="148"/>
      <c r="AF411" s="148"/>
      <c r="AG411" s="148" t="s">
        <v>154</v>
      </c>
      <c r="AH411" s="148">
        <v>7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3" x14ac:dyDescent="0.25">
      <c r="A412" s="155"/>
      <c r="B412" s="156"/>
      <c r="C412" s="186" t="s">
        <v>637</v>
      </c>
      <c r="D412" s="159"/>
      <c r="E412" s="160">
        <v>4.6749599999999996</v>
      </c>
      <c r="F412" s="158"/>
      <c r="G412" s="158"/>
      <c r="H412" s="158"/>
      <c r="I412" s="158"/>
      <c r="J412" s="158"/>
      <c r="K412" s="158"/>
      <c r="L412" s="158"/>
      <c r="M412" s="158"/>
      <c r="N412" s="157"/>
      <c r="O412" s="157"/>
      <c r="P412" s="157"/>
      <c r="Q412" s="157"/>
      <c r="R412" s="158"/>
      <c r="S412" s="158"/>
      <c r="T412" s="158"/>
      <c r="U412" s="158"/>
      <c r="V412" s="158"/>
      <c r="W412" s="158"/>
      <c r="X412" s="158"/>
      <c r="Y412" s="158"/>
      <c r="Z412" s="148"/>
      <c r="AA412" s="148"/>
      <c r="AB412" s="148"/>
      <c r="AC412" s="148"/>
      <c r="AD412" s="148"/>
      <c r="AE412" s="148"/>
      <c r="AF412" s="148"/>
      <c r="AG412" s="148" t="s">
        <v>154</v>
      </c>
      <c r="AH412" s="148">
        <v>7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3" x14ac:dyDescent="0.25">
      <c r="A413" s="155"/>
      <c r="B413" s="156"/>
      <c r="C413" s="186" t="s">
        <v>638</v>
      </c>
      <c r="D413" s="159"/>
      <c r="E413" s="160">
        <v>1.03E-2</v>
      </c>
      <c r="F413" s="158"/>
      <c r="G413" s="158"/>
      <c r="H413" s="158"/>
      <c r="I413" s="158"/>
      <c r="J413" s="158"/>
      <c r="K413" s="158"/>
      <c r="L413" s="158"/>
      <c r="M413" s="158"/>
      <c r="N413" s="157"/>
      <c r="O413" s="157"/>
      <c r="P413" s="157"/>
      <c r="Q413" s="157"/>
      <c r="R413" s="158"/>
      <c r="S413" s="158"/>
      <c r="T413" s="158"/>
      <c r="U413" s="158"/>
      <c r="V413" s="158"/>
      <c r="W413" s="158"/>
      <c r="X413" s="158"/>
      <c r="Y413" s="158"/>
      <c r="Z413" s="148"/>
      <c r="AA413" s="148"/>
      <c r="AB413" s="148"/>
      <c r="AC413" s="148"/>
      <c r="AD413" s="148"/>
      <c r="AE413" s="148"/>
      <c r="AF413" s="148"/>
      <c r="AG413" s="148" t="s">
        <v>154</v>
      </c>
      <c r="AH413" s="148">
        <v>7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3" x14ac:dyDescent="0.25">
      <c r="A414" s="155"/>
      <c r="B414" s="156"/>
      <c r="C414" s="186" t="s">
        <v>639</v>
      </c>
      <c r="D414" s="159"/>
      <c r="E414" s="160">
        <v>0.54264000000000001</v>
      </c>
      <c r="F414" s="158"/>
      <c r="G414" s="158"/>
      <c r="H414" s="158"/>
      <c r="I414" s="158"/>
      <c r="J414" s="158"/>
      <c r="K414" s="158"/>
      <c r="L414" s="158"/>
      <c r="M414" s="158"/>
      <c r="N414" s="157"/>
      <c r="O414" s="157"/>
      <c r="P414" s="157"/>
      <c r="Q414" s="157"/>
      <c r="R414" s="158"/>
      <c r="S414" s="158"/>
      <c r="T414" s="158"/>
      <c r="U414" s="158"/>
      <c r="V414" s="158"/>
      <c r="W414" s="158"/>
      <c r="X414" s="158"/>
      <c r="Y414" s="158"/>
      <c r="Z414" s="148"/>
      <c r="AA414" s="148"/>
      <c r="AB414" s="148"/>
      <c r="AC414" s="148"/>
      <c r="AD414" s="148"/>
      <c r="AE414" s="148"/>
      <c r="AF414" s="148"/>
      <c r="AG414" s="148" t="s">
        <v>154</v>
      </c>
      <c r="AH414" s="148">
        <v>7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3" x14ac:dyDescent="0.25">
      <c r="A415" s="155"/>
      <c r="B415" s="156"/>
      <c r="C415" s="186" t="s">
        <v>640</v>
      </c>
      <c r="D415" s="159"/>
      <c r="E415" s="160">
        <v>2.1600100000000002</v>
      </c>
      <c r="F415" s="158"/>
      <c r="G415" s="158"/>
      <c r="H415" s="158"/>
      <c r="I415" s="158"/>
      <c r="J415" s="158"/>
      <c r="K415" s="158"/>
      <c r="L415" s="158"/>
      <c r="M415" s="158"/>
      <c r="N415" s="157"/>
      <c r="O415" s="157"/>
      <c r="P415" s="157"/>
      <c r="Q415" s="157"/>
      <c r="R415" s="158"/>
      <c r="S415" s="158"/>
      <c r="T415" s="158"/>
      <c r="U415" s="158"/>
      <c r="V415" s="158"/>
      <c r="W415" s="158"/>
      <c r="X415" s="158"/>
      <c r="Y415" s="158"/>
      <c r="Z415" s="148"/>
      <c r="AA415" s="148"/>
      <c r="AB415" s="148"/>
      <c r="AC415" s="148"/>
      <c r="AD415" s="148"/>
      <c r="AE415" s="148"/>
      <c r="AF415" s="148"/>
      <c r="AG415" s="148" t="s">
        <v>154</v>
      </c>
      <c r="AH415" s="148">
        <v>7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x14ac:dyDescent="0.25">
      <c r="A416" s="162" t="s">
        <v>144</v>
      </c>
      <c r="B416" s="163" t="s">
        <v>116</v>
      </c>
      <c r="C416" s="184" t="s">
        <v>29</v>
      </c>
      <c r="D416" s="164"/>
      <c r="E416" s="165"/>
      <c r="F416" s="166"/>
      <c r="G416" s="166">
        <f>SUMIF(AG417:AG420,"&lt;&gt;NOR",G417:G420)</f>
        <v>0</v>
      </c>
      <c r="H416" s="166"/>
      <c r="I416" s="166">
        <f>SUM(I417:I420)</f>
        <v>0</v>
      </c>
      <c r="J416" s="166"/>
      <c r="K416" s="166">
        <f>SUM(K417:K420)</f>
        <v>0</v>
      </c>
      <c r="L416" s="166"/>
      <c r="M416" s="166">
        <f>SUM(M417:M420)</f>
        <v>0</v>
      </c>
      <c r="N416" s="165"/>
      <c r="O416" s="165">
        <f>SUM(O417:O420)</f>
        <v>0</v>
      </c>
      <c r="P416" s="165"/>
      <c r="Q416" s="165">
        <f>SUM(Q417:Q420)</f>
        <v>0</v>
      </c>
      <c r="R416" s="166"/>
      <c r="S416" s="166"/>
      <c r="T416" s="167"/>
      <c r="U416" s="161"/>
      <c r="V416" s="161">
        <f>SUM(V417:V420)</f>
        <v>0</v>
      </c>
      <c r="W416" s="161"/>
      <c r="X416" s="161"/>
      <c r="Y416" s="161"/>
      <c r="AG416" t="s">
        <v>145</v>
      </c>
    </row>
    <row r="417" spans="1:60" outlineLevel="1" x14ac:dyDescent="0.25">
      <c r="A417" s="169">
        <v>128</v>
      </c>
      <c r="B417" s="170" t="s">
        <v>641</v>
      </c>
      <c r="C417" s="185" t="s">
        <v>642</v>
      </c>
      <c r="D417" s="171" t="s">
        <v>643</v>
      </c>
      <c r="E417" s="172">
        <v>1</v>
      </c>
      <c r="F417" s="173"/>
      <c r="G417" s="174">
        <f>ROUND(E417*F417,2)</f>
        <v>0</v>
      </c>
      <c r="H417" s="173"/>
      <c r="I417" s="174">
        <f>ROUND(E417*H417,2)</f>
        <v>0</v>
      </c>
      <c r="J417" s="173"/>
      <c r="K417" s="174">
        <f>ROUND(E417*J417,2)</f>
        <v>0</v>
      </c>
      <c r="L417" s="174">
        <v>21</v>
      </c>
      <c r="M417" s="174">
        <f>G417*(1+L417/100)</f>
        <v>0</v>
      </c>
      <c r="N417" s="172">
        <v>0</v>
      </c>
      <c r="O417" s="172">
        <f>ROUND(E417*N417,2)</f>
        <v>0</v>
      </c>
      <c r="P417" s="172">
        <v>0</v>
      </c>
      <c r="Q417" s="172">
        <f>ROUND(E417*P417,2)</f>
        <v>0</v>
      </c>
      <c r="R417" s="174"/>
      <c r="S417" s="174" t="s">
        <v>149</v>
      </c>
      <c r="T417" s="175" t="s">
        <v>443</v>
      </c>
      <c r="U417" s="158">
        <v>0</v>
      </c>
      <c r="V417" s="158">
        <f>ROUND(E417*U417,2)</f>
        <v>0</v>
      </c>
      <c r="W417" s="158"/>
      <c r="X417" s="158" t="s">
        <v>644</v>
      </c>
      <c r="Y417" s="158" t="s">
        <v>151</v>
      </c>
      <c r="Z417" s="148"/>
      <c r="AA417" s="148"/>
      <c r="AB417" s="148"/>
      <c r="AC417" s="148"/>
      <c r="AD417" s="148"/>
      <c r="AE417" s="148"/>
      <c r="AF417" s="148"/>
      <c r="AG417" s="148" t="s">
        <v>645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ht="21" outlineLevel="2" x14ac:dyDescent="0.25">
      <c r="A418" s="155"/>
      <c r="B418" s="156"/>
      <c r="C418" s="247" t="s">
        <v>646</v>
      </c>
      <c r="D418" s="248"/>
      <c r="E418" s="248"/>
      <c r="F418" s="248"/>
      <c r="G418" s="248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8"/>
      <c r="AA418" s="148"/>
      <c r="AB418" s="148"/>
      <c r="AC418" s="148"/>
      <c r="AD418" s="148"/>
      <c r="AE418" s="148"/>
      <c r="AF418" s="148"/>
      <c r="AG418" s="148" t="s">
        <v>168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83" t="str">
        <f>C418</f>
        <v>Náklady na ztížené provádění stavebních prací v důsledku nepřerušeného provozu na staveništi nebo v případech nepřerušeného provozu v objektech v nichž se stavební práce provádí.</v>
      </c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5">
      <c r="A419" s="169">
        <v>129</v>
      </c>
      <c r="B419" s="170" t="s">
        <v>647</v>
      </c>
      <c r="C419" s="185" t="s">
        <v>648</v>
      </c>
      <c r="D419" s="171" t="s">
        <v>643</v>
      </c>
      <c r="E419" s="172">
        <v>1</v>
      </c>
      <c r="F419" s="173"/>
      <c r="G419" s="174">
        <f>ROUND(E419*F419,2)</f>
        <v>0</v>
      </c>
      <c r="H419" s="173"/>
      <c r="I419" s="174">
        <f>ROUND(E419*H419,2)</f>
        <v>0</v>
      </c>
      <c r="J419" s="173"/>
      <c r="K419" s="174">
        <f>ROUND(E419*J419,2)</f>
        <v>0</v>
      </c>
      <c r="L419" s="174">
        <v>21</v>
      </c>
      <c r="M419" s="174">
        <f>G419*(1+L419/100)</f>
        <v>0</v>
      </c>
      <c r="N419" s="172">
        <v>0</v>
      </c>
      <c r="O419" s="172">
        <f>ROUND(E419*N419,2)</f>
        <v>0</v>
      </c>
      <c r="P419" s="172">
        <v>0</v>
      </c>
      <c r="Q419" s="172">
        <f>ROUND(E419*P419,2)</f>
        <v>0</v>
      </c>
      <c r="R419" s="174"/>
      <c r="S419" s="174" t="s">
        <v>149</v>
      </c>
      <c r="T419" s="175" t="s">
        <v>443</v>
      </c>
      <c r="U419" s="158">
        <v>0</v>
      </c>
      <c r="V419" s="158">
        <f>ROUND(E419*U419,2)</f>
        <v>0</v>
      </c>
      <c r="W419" s="158"/>
      <c r="X419" s="158" t="s">
        <v>644</v>
      </c>
      <c r="Y419" s="158" t="s">
        <v>151</v>
      </c>
      <c r="Z419" s="148"/>
      <c r="AA419" s="148"/>
      <c r="AB419" s="148"/>
      <c r="AC419" s="148"/>
      <c r="AD419" s="148"/>
      <c r="AE419" s="148"/>
      <c r="AF419" s="148"/>
      <c r="AG419" s="148" t="s">
        <v>645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2" x14ac:dyDescent="0.25">
      <c r="A420" s="155"/>
      <c r="B420" s="156"/>
      <c r="C420" s="247" t="s">
        <v>649</v>
      </c>
      <c r="D420" s="248"/>
      <c r="E420" s="248"/>
      <c r="F420" s="248"/>
      <c r="G420" s="24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8"/>
      <c r="AA420" s="148"/>
      <c r="AB420" s="148"/>
      <c r="AC420" s="148"/>
      <c r="AD420" s="148"/>
      <c r="AE420" s="148"/>
      <c r="AF420" s="148"/>
      <c r="AG420" s="148" t="s">
        <v>168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x14ac:dyDescent="0.25">
      <c r="A421" s="162" t="s">
        <v>144</v>
      </c>
      <c r="B421" s="163" t="s">
        <v>117</v>
      </c>
      <c r="C421" s="184" t="s">
        <v>30</v>
      </c>
      <c r="D421" s="164"/>
      <c r="E421" s="165"/>
      <c r="F421" s="166"/>
      <c r="G421" s="166">
        <f>SUMIF(AG422:AG429,"&lt;&gt;NOR",G422:G429)</f>
        <v>0</v>
      </c>
      <c r="H421" s="166"/>
      <c r="I421" s="166">
        <f>SUM(I422:I429)</f>
        <v>0</v>
      </c>
      <c r="J421" s="166"/>
      <c r="K421" s="166">
        <f>SUM(K422:K429)</f>
        <v>0</v>
      </c>
      <c r="L421" s="166"/>
      <c r="M421" s="166">
        <f>SUM(M422:M429)</f>
        <v>0</v>
      </c>
      <c r="N421" s="165"/>
      <c r="O421" s="165">
        <f>SUM(O422:O429)</f>
        <v>0</v>
      </c>
      <c r="P421" s="165"/>
      <c r="Q421" s="165">
        <f>SUM(Q422:Q429)</f>
        <v>0</v>
      </c>
      <c r="R421" s="166"/>
      <c r="S421" s="166"/>
      <c r="T421" s="167"/>
      <c r="U421" s="161"/>
      <c r="V421" s="161">
        <f>SUM(V422:V429)</f>
        <v>0</v>
      </c>
      <c r="W421" s="161"/>
      <c r="X421" s="161"/>
      <c r="Y421" s="161"/>
      <c r="AG421" t="s">
        <v>145</v>
      </c>
    </row>
    <row r="422" spans="1:60" outlineLevel="1" x14ac:dyDescent="0.25">
      <c r="A422" s="169">
        <v>130</v>
      </c>
      <c r="B422" s="170" t="s">
        <v>650</v>
      </c>
      <c r="C422" s="185" t="s">
        <v>651</v>
      </c>
      <c r="D422" s="171" t="s">
        <v>643</v>
      </c>
      <c r="E422" s="172">
        <v>1</v>
      </c>
      <c r="F422" s="173"/>
      <c r="G422" s="174">
        <f>ROUND(E422*F422,2)</f>
        <v>0</v>
      </c>
      <c r="H422" s="173"/>
      <c r="I422" s="174">
        <f>ROUND(E422*H422,2)</f>
        <v>0</v>
      </c>
      <c r="J422" s="173"/>
      <c r="K422" s="174">
        <f>ROUND(E422*J422,2)</f>
        <v>0</v>
      </c>
      <c r="L422" s="174">
        <v>21</v>
      </c>
      <c r="M422" s="174">
        <f>G422*(1+L422/100)</f>
        <v>0</v>
      </c>
      <c r="N422" s="172">
        <v>0</v>
      </c>
      <c r="O422" s="172">
        <f>ROUND(E422*N422,2)</f>
        <v>0</v>
      </c>
      <c r="P422" s="172">
        <v>0</v>
      </c>
      <c r="Q422" s="172">
        <f>ROUND(E422*P422,2)</f>
        <v>0</v>
      </c>
      <c r="R422" s="174"/>
      <c r="S422" s="174" t="s">
        <v>149</v>
      </c>
      <c r="T422" s="175" t="s">
        <v>443</v>
      </c>
      <c r="U422" s="158">
        <v>0</v>
      </c>
      <c r="V422" s="158">
        <f>ROUND(E422*U422,2)</f>
        <v>0</v>
      </c>
      <c r="W422" s="158"/>
      <c r="X422" s="158" t="s">
        <v>644</v>
      </c>
      <c r="Y422" s="158" t="s">
        <v>151</v>
      </c>
      <c r="Z422" s="148"/>
      <c r="AA422" s="148"/>
      <c r="AB422" s="148"/>
      <c r="AC422" s="148"/>
      <c r="AD422" s="148"/>
      <c r="AE422" s="148"/>
      <c r="AF422" s="148"/>
      <c r="AG422" s="148" t="s">
        <v>645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2" x14ac:dyDescent="0.25">
      <c r="A423" s="155"/>
      <c r="B423" s="156"/>
      <c r="C423" s="247" t="s">
        <v>652</v>
      </c>
      <c r="D423" s="248"/>
      <c r="E423" s="248"/>
      <c r="F423" s="248"/>
      <c r="G423" s="24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8"/>
      <c r="AA423" s="148"/>
      <c r="AB423" s="148"/>
      <c r="AC423" s="148"/>
      <c r="AD423" s="148"/>
      <c r="AE423" s="148"/>
      <c r="AF423" s="148"/>
      <c r="AG423" s="148" t="s">
        <v>168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5">
      <c r="A424" s="169">
        <v>131</v>
      </c>
      <c r="B424" s="170" t="s">
        <v>653</v>
      </c>
      <c r="C424" s="185" t="s">
        <v>654</v>
      </c>
      <c r="D424" s="171" t="s">
        <v>643</v>
      </c>
      <c r="E424" s="172">
        <v>1</v>
      </c>
      <c r="F424" s="173"/>
      <c r="G424" s="174">
        <f>ROUND(E424*F424,2)</f>
        <v>0</v>
      </c>
      <c r="H424" s="173"/>
      <c r="I424" s="174">
        <f>ROUND(E424*H424,2)</f>
        <v>0</v>
      </c>
      <c r="J424" s="173"/>
      <c r="K424" s="174">
        <f>ROUND(E424*J424,2)</f>
        <v>0</v>
      </c>
      <c r="L424" s="174">
        <v>21</v>
      </c>
      <c r="M424" s="174">
        <f>G424*(1+L424/100)</f>
        <v>0</v>
      </c>
      <c r="N424" s="172">
        <v>0</v>
      </c>
      <c r="O424" s="172">
        <f>ROUND(E424*N424,2)</f>
        <v>0</v>
      </c>
      <c r="P424" s="172">
        <v>0</v>
      </c>
      <c r="Q424" s="172">
        <f>ROUND(E424*P424,2)</f>
        <v>0</v>
      </c>
      <c r="R424" s="174"/>
      <c r="S424" s="174" t="s">
        <v>149</v>
      </c>
      <c r="T424" s="175" t="s">
        <v>443</v>
      </c>
      <c r="U424" s="158">
        <v>0</v>
      </c>
      <c r="V424" s="158">
        <f>ROUND(E424*U424,2)</f>
        <v>0</v>
      </c>
      <c r="W424" s="158"/>
      <c r="X424" s="158" t="s">
        <v>644</v>
      </c>
      <c r="Y424" s="158" t="s">
        <v>151</v>
      </c>
      <c r="Z424" s="148"/>
      <c r="AA424" s="148"/>
      <c r="AB424" s="148"/>
      <c r="AC424" s="148"/>
      <c r="AD424" s="148"/>
      <c r="AE424" s="148"/>
      <c r="AF424" s="148"/>
      <c r="AG424" s="148" t="s">
        <v>645</v>
      </c>
      <c r="AH424" s="148"/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2" x14ac:dyDescent="0.25">
      <c r="A425" s="155"/>
      <c r="B425" s="156"/>
      <c r="C425" s="247" t="s">
        <v>655</v>
      </c>
      <c r="D425" s="248"/>
      <c r="E425" s="248"/>
      <c r="F425" s="248"/>
      <c r="G425" s="248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8"/>
      <c r="AA425" s="148"/>
      <c r="AB425" s="148"/>
      <c r="AC425" s="148"/>
      <c r="AD425" s="148"/>
      <c r="AE425" s="148"/>
      <c r="AF425" s="148"/>
      <c r="AG425" s="148" t="s">
        <v>168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5">
      <c r="A426" s="169">
        <v>132</v>
      </c>
      <c r="B426" s="170" t="s">
        <v>656</v>
      </c>
      <c r="C426" s="185" t="s">
        <v>657</v>
      </c>
      <c r="D426" s="171" t="s">
        <v>643</v>
      </c>
      <c r="E426" s="172">
        <v>1</v>
      </c>
      <c r="F426" s="173"/>
      <c r="G426" s="174">
        <f>ROUND(E426*F426,2)</f>
        <v>0</v>
      </c>
      <c r="H426" s="173"/>
      <c r="I426" s="174">
        <f>ROUND(E426*H426,2)</f>
        <v>0</v>
      </c>
      <c r="J426" s="173"/>
      <c r="K426" s="174">
        <f>ROUND(E426*J426,2)</f>
        <v>0</v>
      </c>
      <c r="L426" s="174">
        <v>21</v>
      </c>
      <c r="M426" s="174">
        <f>G426*(1+L426/100)</f>
        <v>0</v>
      </c>
      <c r="N426" s="172">
        <v>0</v>
      </c>
      <c r="O426" s="172">
        <f>ROUND(E426*N426,2)</f>
        <v>0</v>
      </c>
      <c r="P426" s="172">
        <v>0</v>
      </c>
      <c r="Q426" s="172">
        <f>ROUND(E426*P426,2)</f>
        <v>0</v>
      </c>
      <c r="R426" s="174"/>
      <c r="S426" s="174" t="s">
        <v>149</v>
      </c>
      <c r="T426" s="175" t="s">
        <v>443</v>
      </c>
      <c r="U426" s="158">
        <v>0</v>
      </c>
      <c r="V426" s="158">
        <f>ROUND(E426*U426,2)</f>
        <v>0</v>
      </c>
      <c r="W426" s="158"/>
      <c r="X426" s="158" t="s">
        <v>644</v>
      </c>
      <c r="Y426" s="158" t="s">
        <v>151</v>
      </c>
      <c r="Z426" s="148"/>
      <c r="AA426" s="148"/>
      <c r="AB426" s="148"/>
      <c r="AC426" s="148"/>
      <c r="AD426" s="148"/>
      <c r="AE426" s="148"/>
      <c r="AF426" s="148"/>
      <c r="AG426" s="148" t="s">
        <v>645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ht="31.2" outlineLevel="2" x14ac:dyDescent="0.25">
      <c r="A427" s="155"/>
      <c r="B427" s="156"/>
      <c r="C427" s="247" t="s">
        <v>658</v>
      </c>
      <c r="D427" s="248"/>
      <c r="E427" s="248"/>
      <c r="F427" s="248"/>
      <c r="G427" s="24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8"/>
      <c r="AA427" s="148"/>
      <c r="AB427" s="148"/>
      <c r="AC427" s="148"/>
      <c r="AD427" s="148"/>
      <c r="AE427" s="148"/>
      <c r="AF427" s="148"/>
      <c r="AG427" s="148" t="s">
        <v>168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83" t="str">
        <f>C427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5">
      <c r="A428" s="169">
        <v>133</v>
      </c>
      <c r="B428" s="170" t="s">
        <v>659</v>
      </c>
      <c r="C428" s="185" t="s">
        <v>660</v>
      </c>
      <c r="D428" s="171" t="s">
        <v>643</v>
      </c>
      <c r="E428" s="172">
        <v>1</v>
      </c>
      <c r="F428" s="173"/>
      <c r="G428" s="174">
        <f>ROUND(E428*F428,2)</f>
        <v>0</v>
      </c>
      <c r="H428" s="173"/>
      <c r="I428" s="174">
        <f>ROUND(E428*H428,2)</f>
        <v>0</v>
      </c>
      <c r="J428" s="173"/>
      <c r="K428" s="174">
        <f>ROUND(E428*J428,2)</f>
        <v>0</v>
      </c>
      <c r="L428" s="174">
        <v>21</v>
      </c>
      <c r="M428" s="174">
        <f>G428*(1+L428/100)</f>
        <v>0</v>
      </c>
      <c r="N428" s="172">
        <v>0</v>
      </c>
      <c r="O428" s="172">
        <f>ROUND(E428*N428,2)</f>
        <v>0</v>
      </c>
      <c r="P428" s="172">
        <v>0</v>
      </c>
      <c r="Q428" s="172">
        <f>ROUND(E428*P428,2)</f>
        <v>0</v>
      </c>
      <c r="R428" s="174"/>
      <c r="S428" s="174" t="s">
        <v>149</v>
      </c>
      <c r="T428" s="175" t="s">
        <v>443</v>
      </c>
      <c r="U428" s="158">
        <v>0</v>
      </c>
      <c r="V428" s="158">
        <f>ROUND(E428*U428,2)</f>
        <v>0</v>
      </c>
      <c r="W428" s="158"/>
      <c r="X428" s="158" t="s">
        <v>644</v>
      </c>
      <c r="Y428" s="158" t="s">
        <v>151</v>
      </c>
      <c r="Z428" s="148"/>
      <c r="AA428" s="148"/>
      <c r="AB428" s="148"/>
      <c r="AC428" s="148"/>
      <c r="AD428" s="148"/>
      <c r="AE428" s="148"/>
      <c r="AF428" s="148"/>
      <c r="AG428" s="148" t="s">
        <v>645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2" x14ac:dyDescent="0.25">
      <c r="A429" s="155"/>
      <c r="B429" s="156"/>
      <c r="C429" s="247" t="s">
        <v>661</v>
      </c>
      <c r="D429" s="248"/>
      <c r="E429" s="248"/>
      <c r="F429" s="248"/>
      <c r="G429" s="248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8"/>
      <c r="AA429" s="148"/>
      <c r="AB429" s="148"/>
      <c r="AC429" s="148"/>
      <c r="AD429" s="148"/>
      <c r="AE429" s="148"/>
      <c r="AF429" s="148"/>
      <c r="AG429" s="148" t="s">
        <v>168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83" t="str">
        <f>C429</f>
        <v>Náklady zhotovitele, které vzniknou v souvislosti s povinnostmi zhotovitele při předání a převzetí díla.</v>
      </c>
      <c r="BB429" s="148"/>
      <c r="BC429" s="148"/>
      <c r="BD429" s="148"/>
      <c r="BE429" s="148"/>
      <c r="BF429" s="148"/>
      <c r="BG429" s="148"/>
      <c r="BH429" s="148"/>
    </row>
    <row r="430" spans="1:60" x14ac:dyDescent="0.25">
      <c r="A430" s="3"/>
      <c r="B430" s="4"/>
      <c r="C430" s="188"/>
      <c r="D430" s="6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AE430">
        <v>12</v>
      </c>
      <c r="AF430">
        <v>21</v>
      </c>
      <c r="AG430" t="s">
        <v>130</v>
      </c>
    </row>
    <row r="431" spans="1:60" x14ac:dyDescent="0.25">
      <c r="A431" s="151"/>
      <c r="B431" s="152" t="s">
        <v>31</v>
      </c>
      <c r="C431" s="189"/>
      <c r="D431" s="153"/>
      <c r="E431" s="154"/>
      <c r="F431" s="154"/>
      <c r="G431" s="168">
        <f>G8+G36+G64+G70+G103+G112+G138+G140+G142+G180+G182+G199+G210+G213+G219+G231+G236+G242+G257+G314+G348+G360+G381+G384+G416+G421</f>
        <v>0</v>
      </c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AE431">
        <f>SUMIF(L7:L429,AE430,G7:G429)</f>
        <v>0</v>
      </c>
      <c r="AF431">
        <f>SUMIF(L7:L429,AF430,G7:G429)</f>
        <v>0</v>
      </c>
      <c r="AG431" t="s">
        <v>662</v>
      </c>
    </row>
    <row r="432" spans="1:60" x14ac:dyDescent="0.25">
      <c r="A432" s="3"/>
      <c r="B432" s="4"/>
      <c r="C432" s="188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33" x14ac:dyDescent="0.25">
      <c r="A433" s="3"/>
      <c r="B433" s="4"/>
      <c r="C433" s="188"/>
      <c r="D433" s="6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33" x14ac:dyDescent="0.25">
      <c r="A434" s="258" t="s">
        <v>663</v>
      </c>
      <c r="B434" s="258"/>
      <c r="C434" s="259"/>
      <c r="D434" s="6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33" x14ac:dyDescent="0.25">
      <c r="A435" s="260"/>
      <c r="B435" s="261"/>
      <c r="C435" s="262"/>
      <c r="D435" s="261"/>
      <c r="E435" s="261"/>
      <c r="F435" s="261"/>
      <c r="G435" s="26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AG435" t="s">
        <v>664</v>
      </c>
    </row>
    <row r="436" spans="1:33" x14ac:dyDescent="0.25">
      <c r="A436" s="264"/>
      <c r="B436" s="265"/>
      <c r="C436" s="266"/>
      <c r="D436" s="265"/>
      <c r="E436" s="265"/>
      <c r="F436" s="265"/>
      <c r="G436" s="267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33" x14ac:dyDescent="0.25">
      <c r="A437" s="264"/>
      <c r="B437" s="265"/>
      <c r="C437" s="266"/>
      <c r="D437" s="265"/>
      <c r="E437" s="265"/>
      <c r="F437" s="265"/>
      <c r="G437" s="267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33" x14ac:dyDescent="0.25">
      <c r="A438" s="264"/>
      <c r="B438" s="265"/>
      <c r="C438" s="266"/>
      <c r="D438" s="265"/>
      <c r="E438" s="265"/>
      <c r="F438" s="265"/>
      <c r="G438" s="267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33" x14ac:dyDescent="0.25">
      <c r="A439" s="268"/>
      <c r="B439" s="269"/>
      <c r="C439" s="270"/>
      <c r="D439" s="269"/>
      <c r="E439" s="269"/>
      <c r="F439" s="269"/>
      <c r="G439" s="271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33" x14ac:dyDescent="0.25">
      <c r="A440" s="3"/>
      <c r="B440" s="4"/>
      <c r="C440" s="188"/>
      <c r="D440" s="6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33" x14ac:dyDescent="0.25">
      <c r="C441" s="190"/>
      <c r="D441" s="10"/>
      <c r="AG441" t="s">
        <v>666</v>
      </c>
    </row>
    <row r="442" spans="1:33" x14ac:dyDescent="0.25">
      <c r="D442" s="10"/>
    </row>
    <row r="443" spans="1:33" x14ac:dyDescent="0.25">
      <c r="D443" s="10"/>
    </row>
    <row r="444" spans="1:33" x14ac:dyDescent="0.25">
      <c r="D444" s="10"/>
    </row>
    <row r="445" spans="1:33" x14ac:dyDescent="0.25">
      <c r="D445" s="10"/>
    </row>
    <row r="446" spans="1:33" x14ac:dyDescent="0.25">
      <c r="D446" s="10"/>
    </row>
    <row r="447" spans="1:33" x14ac:dyDescent="0.25">
      <c r="D447" s="10"/>
    </row>
    <row r="448" spans="1:33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3yNUhi0JO4O8tXtfnkAkzmDYyWfSjM4P7/4QIof9Z7kmM+i2rlPZiLAQ4M8XNmaUGPI0Z6Pp829BOazTq64Yg==" saltValue="Tfo+Zh2BsHxBp7C0RNQvug==" spinCount="100000" sheet="1" formatRows="0"/>
  <mergeCells count="54">
    <mergeCell ref="A435:G439"/>
    <mergeCell ref="C20:G20"/>
    <mergeCell ref="C21:G21"/>
    <mergeCell ref="C22:G22"/>
    <mergeCell ref="C23:G23"/>
    <mergeCell ref="A1:G1"/>
    <mergeCell ref="C2:G2"/>
    <mergeCell ref="C3:G3"/>
    <mergeCell ref="C4:G4"/>
    <mergeCell ref="A434:C434"/>
    <mergeCell ref="C120:G120"/>
    <mergeCell ref="C38:G38"/>
    <mergeCell ref="C48:G48"/>
    <mergeCell ref="C72:G72"/>
    <mergeCell ref="C99:G99"/>
    <mergeCell ref="C100:G100"/>
    <mergeCell ref="C101:G101"/>
    <mergeCell ref="C114:G114"/>
    <mergeCell ref="C115:G115"/>
    <mergeCell ref="C116:G116"/>
    <mergeCell ref="C117:G117"/>
    <mergeCell ref="C119:G119"/>
    <mergeCell ref="C201:G201"/>
    <mergeCell ref="C121:G121"/>
    <mergeCell ref="C122:G122"/>
    <mergeCell ref="C124:G124"/>
    <mergeCell ref="C125:G125"/>
    <mergeCell ref="C126:G126"/>
    <mergeCell ref="C128:G128"/>
    <mergeCell ref="C135:G135"/>
    <mergeCell ref="C136:G136"/>
    <mergeCell ref="C137:G137"/>
    <mergeCell ref="C163:G163"/>
    <mergeCell ref="C186:G186"/>
    <mergeCell ref="C309:G309"/>
    <mergeCell ref="C215:G215"/>
    <mergeCell ref="C216:G216"/>
    <mergeCell ref="C225:G225"/>
    <mergeCell ref="C233:G233"/>
    <mergeCell ref="C302:G302"/>
    <mergeCell ref="C303:G303"/>
    <mergeCell ref="C304:G304"/>
    <mergeCell ref="C305:G305"/>
    <mergeCell ref="C306:G306"/>
    <mergeCell ref="C307:G307"/>
    <mergeCell ref="C308:G308"/>
    <mergeCell ref="C427:G427"/>
    <mergeCell ref="C429:G429"/>
    <mergeCell ref="C316:G316"/>
    <mergeCell ref="C387:G387"/>
    <mergeCell ref="C418:G418"/>
    <mergeCell ref="C420:G420"/>
    <mergeCell ref="C423:G423"/>
    <mergeCell ref="C425:G42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F27" sqref="F27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272" t="s">
        <v>41</v>
      </c>
      <c r="B2" s="272"/>
      <c r="C2" s="272"/>
      <c r="D2" s="272"/>
      <c r="E2" s="272"/>
      <c r="F2" s="272"/>
      <c r="G2" s="272"/>
    </row>
  </sheetData>
  <sheetProtection algorithmName="SHA-512" hashValue="YTSHuSAEDV8ncRaIExTvxCaYPC48TQSF9A2mk74Pm3RdMlCh8bUZsafbdyxGozwTtDF9jhpgHGYtaASQrdUzDg==" saltValue="THio8u4YuidcOfz/QOWkr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01 01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Kamila Ambrožová</cp:lastModifiedBy>
  <cp:lastPrinted>2025-05-13T12:18:57Z</cp:lastPrinted>
  <dcterms:created xsi:type="dcterms:W3CDTF">2009-04-08T07:15:50Z</dcterms:created>
  <dcterms:modified xsi:type="dcterms:W3CDTF">2025-05-13T12:19:00Z</dcterms:modified>
</cp:coreProperties>
</file>