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113ambrozova\Documents\DOKUMENTY\Oprava kanalizace u MŠ 2025\"/>
    </mc:Choice>
  </mc:AlternateContent>
  <bookViews>
    <workbookView xWindow="0" yWindow="0" windowWidth="23040" windowHeight="8784"/>
  </bookViews>
  <sheets>
    <sheet name="Rekapitulace stavby" sheetId="1" r:id="rId1"/>
    <sheet name="01 - Oprava kanalizace" sheetId="2" r:id="rId2"/>
    <sheet name="02 - VRN" sheetId="3" r:id="rId3"/>
    <sheet name="Seznam figur" sheetId="4" r:id="rId4"/>
    <sheet name="Pokyny pro vyplnění" sheetId="5" r:id="rId5"/>
  </sheets>
  <definedNames>
    <definedName name="_xlnm._FilterDatabase" localSheetId="1" hidden="1">'01 - Oprava kanalizace'!$C$90:$K$431</definedName>
    <definedName name="_xlnm._FilterDatabase" localSheetId="2" hidden="1">'02 - VRN'!$C$83:$K$116</definedName>
    <definedName name="_xlnm.Print_Titles" localSheetId="1">'01 - Oprava kanalizace'!$90:$90</definedName>
    <definedName name="_xlnm.Print_Titles" localSheetId="2">'02 - VRN'!$83:$83</definedName>
    <definedName name="_xlnm.Print_Titles" localSheetId="0">'Rekapitulace stavby'!$52:$52</definedName>
    <definedName name="_xlnm.Print_Titles" localSheetId="3">'Seznam figur'!$9:$9</definedName>
    <definedName name="_xlnm.Print_Area" localSheetId="1">'01 - Oprava kanalizace'!$C$4:$J$39,'01 - Oprava kanalizace'!$C$45:$J$72,'01 - Oprava kanalizace'!$C$78:$K$431</definedName>
    <definedName name="_xlnm.Print_Area" localSheetId="2">'02 - VRN'!$C$4:$J$39,'02 - VRN'!$C$45:$J$65,'02 - VRN'!$C$71:$K$116</definedName>
    <definedName name="_xlnm.Print_Area" localSheetId="4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stavby'!$C$42:$AQ$57</definedName>
    <definedName name="_xlnm.Print_Area" localSheetId="3">'Seznam figur'!$C$4:$G$85</definedName>
  </definedNames>
  <calcPr calcId="162913"/>
</workbook>
</file>

<file path=xl/calcChain.xml><?xml version="1.0" encoding="utf-8"?>
<calcChain xmlns="http://schemas.openxmlformats.org/spreadsheetml/2006/main">
  <c r="D7" i="4" l="1"/>
  <c r="J37" i="3"/>
  <c r="J36" i="3"/>
  <c r="AY56" i="1" s="1"/>
  <c r="J35" i="3"/>
  <c r="AX56" i="1"/>
  <c r="BI114" i="3"/>
  <c r="BH114" i="3"/>
  <c r="BG114" i="3"/>
  <c r="BF114" i="3"/>
  <c r="T114" i="3"/>
  <c r="T113" i="3"/>
  <c r="R114" i="3"/>
  <c r="R113" i="3"/>
  <c r="P114" i="3"/>
  <c r="P113" i="3"/>
  <c r="BI109" i="3"/>
  <c r="BH109" i="3"/>
  <c r="BG109" i="3"/>
  <c r="BF109" i="3"/>
  <c r="T109" i="3"/>
  <c r="T108" i="3"/>
  <c r="R109" i="3"/>
  <c r="R108" i="3" s="1"/>
  <c r="P109" i="3"/>
  <c r="P108" i="3"/>
  <c r="BI104" i="3"/>
  <c r="BH104" i="3"/>
  <c r="BG104" i="3"/>
  <c r="BF104" i="3"/>
  <c r="T104" i="3"/>
  <c r="R104" i="3"/>
  <c r="P104" i="3"/>
  <c r="BI100" i="3"/>
  <c r="BH100" i="3"/>
  <c r="BG100" i="3"/>
  <c r="BF100" i="3"/>
  <c r="T100" i="3"/>
  <c r="R100" i="3"/>
  <c r="P100" i="3"/>
  <c r="BI95" i="3"/>
  <c r="BH95" i="3"/>
  <c r="BG95" i="3"/>
  <c r="BF95" i="3"/>
  <c r="T95" i="3"/>
  <c r="R95" i="3"/>
  <c r="P95" i="3"/>
  <c r="BI91" i="3"/>
  <c r="BH91" i="3"/>
  <c r="BG91" i="3"/>
  <c r="BF91" i="3"/>
  <c r="T91" i="3"/>
  <c r="R91" i="3"/>
  <c r="P91" i="3"/>
  <c r="BI87" i="3"/>
  <c r="BH87" i="3"/>
  <c r="BG87" i="3"/>
  <c r="BF87" i="3"/>
  <c r="T87" i="3"/>
  <c r="R87" i="3"/>
  <c r="P87" i="3"/>
  <c r="J81" i="3"/>
  <c r="J80" i="3"/>
  <c r="F80" i="3"/>
  <c r="F78" i="3"/>
  <c r="E76" i="3"/>
  <c r="J55" i="3"/>
  <c r="J54" i="3"/>
  <c r="F54" i="3"/>
  <c r="F52" i="3"/>
  <c r="E50" i="3"/>
  <c r="J18" i="3"/>
  <c r="E18" i="3"/>
  <c r="F81" i="3"/>
  <c r="J17" i="3"/>
  <c r="J12" i="3"/>
  <c r="J78" i="3"/>
  <c r="E7" i="3"/>
  <c r="E74" i="3"/>
  <c r="J37" i="2"/>
  <c r="J36" i="2"/>
  <c r="AY55" i="1"/>
  <c r="J35" i="2"/>
  <c r="AX55" i="1" s="1"/>
  <c r="BI428" i="2"/>
  <c r="BH428" i="2"/>
  <c r="BG428" i="2"/>
  <c r="BF428" i="2"/>
  <c r="T428" i="2"/>
  <c r="T427" i="2"/>
  <c r="T426" i="2"/>
  <c r="R428" i="2"/>
  <c r="R427" i="2"/>
  <c r="R426" i="2"/>
  <c r="P428" i="2"/>
  <c r="P427" i="2"/>
  <c r="P426" i="2" s="1"/>
  <c r="BI423" i="2"/>
  <c r="BH423" i="2"/>
  <c r="BG423" i="2"/>
  <c r="BF423" i="2"/>
  <c r="T423" i="2"/>
  <c r="R423" i="2"/>
  <c r="P423" i="2"/>
  <c r="BI421" i="2"/>
  <c r="BH421" i="2"/>
  <c r="BG421" i="2"/>
  <c r="BF421" i="2"/>
  <c r="T421" i="2"/>
  <c r="R421" i="2"/>
  <c r="P421" i="2"/>
  <c r="BI418" i="2"/>
  <c r="BH418" i="2"/>
  <c r="BG418" i="2"/>
  <c r="BF418" i="2"/>
  <c r="T418" i="2"/>
  <c r="R418" i="2"/>
  <c r="P418" i="2"/>
  <c r="BI413" i="2"/>
  <c r="BH413" i="2"/>
  <c r="BG413" i="2"/>
  <c r="BF413" i="2"/>
  <c r="T413" i="2"/>
  <c r="R413" i="2"/>
  <c r="P413" i="2"/>
  <c r="BI410" i="2"/>
  <c r="BH410" i="2"/>
  <c r="BG410" i="2"/>
  <c r="BF410" i="2"/>
  <c r="T410" i="2"/>
  <c r="R410" i="2"/>
  <c r="P410" i="2"/>
  <c r="BI406" i="2"/>
  <c r="BH406" i="2"/>
  <c r="BG406" i="2"/>
  <c r="BF406" i="2"/>
  <c r="T406" i="2"/>
  <c r="R406" i="2"/>
  <c r="P406" i="2"/>
  <c r="BI403" i="2"/>
  <c r="BH403" i="2"/>
  <c r="BG403" i="2"/>
  <c r="BF403" i="2"/>
  <c r="T403" i="2"/>
  <c r="R403" i="2"/>
  <c r="P403" i="2"/>
  <c r="BI399" i="2"/>
  <c r="BH399" i="2"/>
  <c r="BG399" i="2"/>
  <c r="BF399" i="2"/>
  <c r="T399" i="2"/>
  <c r="R399" i="2"/>
  <c r="P399" i="2"/>
  <c r="BI396" i="2"/>
  <c r="BH396" i="2"/>
  <c r="BG396" i="2"/>
  <c r="BF396" i="2"/>
  <c r="T396" i="2"/>
  <c r="R396" i="2"/>
  <c r="P396" i="2"/>
  <c r="BI391" i="2"/>
  <c r="BH391" i="2"/>
  <c r="BG391" i="2"/>
  <c r="BF391" i="2"/>
  <c r="T391" i="2"/>
  <c r="R391" i="2"/>
  <c r="P391" i="2"/>
  <c r="BI387" i="2"/>
  <c r="BH387" i="2"/>
  <c r="BG387" i="2"/>
  <c r="BF387" i="2"/>
  <c r="T387" i="2"/>
  <c r="R387" i="2"/>
  <c r="P387" i="2"/>
  <c r="BI383" i="2"/>
  <c r="BH383" i="2"/>
  <c r="BG383" i="2"/>
  <c r="BF383" i="2"/>
  <c r="T383" i="2"/>
  <c r="R383" i="2"/>
  <c r="P383" i="2"/>
  <c r="BI379" i="2"/>
  <c r="BH379" i="2"/>
  <c r="BG379" i="2"/>
  <c r="BF379" i="2"/>
  <c r="T379" i="2"/>
  <c r="R379" i="2"/>
  <c r="P379" i="2"/>
  <c r="BI377" i="2"/>
  <c r="BH377" i="2"/>
  <c r="BG377" i="2"/>
  <c r="BF377" i="2"/>
  <c r="T377" i="2"/>
  <c r="R377" i="2"/>
  <c r="P377" i="2"/>
  <c r="BI373" i="2"/>
  <c r="BH373" i="2"/>
  <c r="BG373" i="2"/>
  <c r="BF373" i="2"/>
  <c r="T373" i="2"/>
  <c r="R373" i="2"/>
  <c r="P373" i="2"/>
  <c r="BI369" i="2"/>
  <c r="BH369" i="2"/>
  <c r="BG369" i="2"/>
  <c r="BF369" i="2"/>
  <c r="T369" i="2"/>
  <c r="R369" i="2"/>
  <c r="P369" i="2"/>
  <c r="BI365" i="2"/>
  <c r="BH365" i="2"/>
  <c r="BG365" i="2"/>
  <c r="BF365" i="2"/>
  <c r="T365" i="2"/>
  <c r="R365" i="2"/>
  <c r="P365" i="2"/>
  <c r="BI362" i="2"/>
  <c r="BH362" i="2"/>
  <c r="BG362" i="2"/>
  <c r="BF362" i="2"/>
  <c r="T362" i="2"/>
  <c r="R362" i="2"/>
  <c r="P362" i="2"/>
  <c r="BI358" i="2"/>
  <c r="BH358" i="2"/>
  <c r="BG358" i="2"/>
  <c r="BF358" i="2"/>
  <c r="T358" i="2"/>
  <c r="R358" i="2"/>
  <c r="P358" i="2"/>
  <c r="BI355" i="2"/>
  <c r="BH355" i="2"/>
  <c r="BG355" i="2"/>
  <c r="BF355" i="2"/>
  <c r="T355" i="2"/>
  <c r="R355" i="2"/>
  <c r="P355" i="2"/>
  <c r="BI353" i="2"/>
  <c r="BH353" i="2"/>
  <c r="BG353" i="2"/>
  <c r="BF353" i="2"/>
  <c r="T353" i="2"/>
  <c r="R353" i="2"/>
  <c r="P353" i="2"/>
  <c r="BI349" i="2"/>
  <c r="BH349" i="2"/>
  <c r="BG349" i="2"/>
  <c r="BF349" i="2"/>
  <c r="T349" i="2"/>
  <c r="R349" i="2"/>
  <c r="P349" i="2"/>
  <c r="BI347" i="2"/>
  <c r="BH347" i="2"/>
  <c r="BG347" i="2"/>
  <c r="BF347" i="2"/>
  <c r="T347" i="2"/>
  <c r="R347" i="2"/>
  <c r="P347" i="2"/>
  <c r="BI343" i="2"/>
  <c r="BH343" i="2"/>
  <c r="BG343" i="2"/>
  <c r="BF343" i="2"/>
  <c r="T343" i="2"/>
  <c r="R343" i="2"/>
  <c r="P343" i="2"/>
  <c r="BI341" i="2"/>
  <c r="BH341" i="2"/>
  <c r="BG341" i="2"/>
  <c r="BF341" i="2"/>
  <c r="T341" i="2"/>
  <c r="R341" i="2"/>
  <c r="P341" i="2"/>
  <c r="BI337" i="2"/>
  <c r="BH337" i="2"/>
  <c r="BG337" i="2"/>
  <c r="BF337" i="2"/>
  <c r="T337" i="2"/>
  <c r="R337" i="2"/>
  <c r="P337" i="2"/>
  <c r="BI335" i="2"/>
  <c r="BH335" i="2"/>
  <c r="BG335" i="2"/>
  <c r="BF335" i="2"/>
  <c r="T335" i="2"/>
  <c r="R335" i="2"/>
  <c r="P335" i="2"/>
  <c r="BI331" i="2"/>
  <c r="BH331" i="2"/>
  <c r="BG331" i="2"/>
  <c r="BF331" i="2"/>
  <c r="T331" i="2"/>
  <c r="R331" i="2"/>
  <c r="P331" i="2"/>
  <c r="BI327" i="2"/>
  <c r="BH327" i="2"/>
  <c r="BG327" i="2"/>
  <c r="BF327" i="2"/>
  <c r="T327" i="2"/>
  <c r="R327" i="2"/>
  <c r="P327" i="2"/>
  <c r="BI323" i="2"/>
  <c r="BH323" i="2"/>
  <c r="BG323" i="2"/>
  <c r="BF323" i="2"/>
  <c r="T323" i="2"/>
  <c r="R323" i="2"/>
  <c r="P323" i="2"/>
  <c r="BI319" i="2"/>
  <c r="BH319" i="2"/>
  <c r="BG319" i="2"/>
  <c r="BF319" i="2"/>
  <c r="T319" i="2"/>
  <c r="R319" i="2"/>
  <c r="P319" i="2"/>
  <c r="BI315" i="2"/>
  <c r="BH315" i="2"/>
  <c r="BG315" i="2"/>
  <c r="BF315" i="2"/>
  <c r="T315" i="2"/>
  <c r="R315" i="2"/>
  <c r="P315" i="2"/>
  <c r="BI311" i="2"/>
  <c r="BH311" i="2"/>
  <c r="BG311" i="2"/>
  <c r="BF311" i="2"/>
  <c r="T311" i="2"/>
  <c r="R311" i="2"/>
  <c r="P311" i="2"/>
  <c r="BI307" i="2"/>
  <c r="BH307" i="2"/>
  <c r="BG307" i="2"/>
  <c r="BF307" i="2"/>
  <c r="T307" i="2"/>
  <c r="R307" i="2"/>
  <c r="P307" i="2"/>
  <c r="BI304" i="2"/>
  <c r="BH304" i="2"/>
  <c r="BG304" i="2"/>
  <c r="BF304" i="2"/>
  <c r="T304" i="2"/>
  <c r="R304" i="2"/>
  <c r="P304" i="2"/>
  <c r="BI300" i="2"/>
  <c r="BH300" i="2"/>
  <c r="BG300" i="2"/>
  <c r="BF300" i="2"/>
  <c r="T300" i="2"/>
  <c r="R300" i="2"/>
  <c r="P300" i="2"/>
  <c r="BI296" i="2"/>
  <c r="BH296" i="2"/>
  <c r="BG296" i="2"/>
  <c r="BF296" i="2"/>
  <c r="T296" i="2"/>
  <c r="R296" i="2"/>
  <c r="P296" i="2"/>
  <c r="BI293" i="2"/>
  <c r="BH293" i="2"/>
  <c r="BG293" i="2"/>
  <c r="BF293" i="2"/>
  <c r="T293" i="2"/>
  <c r="R293" i="2"/>
  <c r="P293" i="2"/>
  <c r="BI289" i="2"/>
  <c r="BH289" i="2"/>
  <c r="BG289" i="2"/>
  <c r="BF289" i="2"/>
  <c r="T289" i="2"/>
  <c r="R289" i="2"/>
  <c r="P289" i="2"/>
  <c r="BI285" i="2"/>
  <c r="BH285" i="2"/>
  <c r="BG285" i="2"/>
  <c r="BF285" i="2"/>
  <c r="T285" i="2"/>
  <c r="R285" i="2"/>
  <c r="P285" i="2"/>
  <c r="BI280" i="2"/>
  <c r="BH280" i="2"/>
  <c r="BG280" i="2"/>
  <c r="BF280" i="2"/>
  <c r="T280" i="2"/>
  <c r="R280" i="2"/>
  <c r="P280" i="2"/>
  <c r="BI276" i="2"/>
  <c r="BH276" i="2"/>
  <c r="BG276" i="2"/>
  <c r="BF276" i="2"/>
  <c r="T276" i="2"/>
  <c r="R276" i="2"/>
  <c r="P276" i="2"/>
  <c r="BI272" i="2"/>
  <c r="BH272" i="2"/>
  <c r="BG272" i="2"/>
  <c r="BF272" i="2"/>
  <c r="T272" i="2"/>
  <c r="R272" i="2"/>
  <c r="P272" i="2"/>
  <c r="BI268" i="2"/>
  <c r="BH268" i="2"/>
  <c r="BG268" i="2"/>
  <c r="BF268" i="2"/>
  <c r="T268" i="2"/>
  <c r="R268" i="2"/>
  <c r="P268" i="2"/>
  <c r="BI264" i="2"/>
  <c r="BH264" i="2"/>
  <c r="BG264" i="2"/>
  <c r="BF264" i="2"/>
  <c r="T264" i="2"/>
  <c r="R264" i="2"/>
  <c r="P264" i="2"/>
  <c r="BI260" i="2"/>
  <c r="BH260" i="2"/>
  <c r="BG260" i="2"/>
  <c r="BF260" i="2"/>
  <c r="T260" i="2"/>
  <c r="R260" i="2"/>
  <c r="P260" i="2"/>
  <c r="BI256" i="2"/>
  <c r="BH256" i="2"/>
  <c r="BG256" i="2"/>
  <c r="BF256" i="2"/>
  <c r="T256" i="2"/>
  <c r="R256" i="2"/>
  <c r="P256" i="2"/>
  <c r="BI252" i="2"/>
  <c r="BH252" i="2"/>
  <c r="BG252" i="2"/>
  <c r="BF252" i="2"/>
  <c r="T252" i="2"/>
  <c r="R252" i="2"/>
  <c r="P252" i="2"/>
  <c r="BI248" i="2"/>
  <c r="BH248" i="2"/>
  <c r="BG248" i="2"/>
  <c r="BF248" i="2"/>
  <c r="T248" i="2"/>
  <c r="R248" i="2"/>
  <c r="P248" i="2"/>
  <c r="BI244" i="2"/>
  <c r="BH244" i="2"/>
  <c r="BG244" i="2"/>
  <c r="BF244" i="2"/>
  <c r="T244" i="2"/>
  <c r="R244" i="2"/>
  <c r="P244" i="2"/>
  <c r="BI239" i="2"/>
  <c r="BH239" i="2"/>
  <c r="BG239" i="2"/>
  <c r="BF239" i="2"/>
  <c r="T239" i="2"/>
  <c r="R239" i="2"/>
  <c r="P239" i="2"/>
  <c r="BI235" i="2"/>
  <c r="BH235" i="2"/>
  <c r="BG235" i="2"/>
  <c r="BF235" i="2"/>
  <c r="T235" i="2"/>
  <c r="R235" i="2"/>
  <c r="P235" i="2"/>
  <c r="BI231" i="2"/>
  <c r="BH231" i="2"/>
  <c r="BG231" i="2"/>
  <c r="BF231" i="2"/>
  <c r="T231" i="2"/>
  <c r="R231" i="2"/>
  <c r="P231" i="2"/>
  <c r="BI227" i="2"/>
  <c r="BH227" i="2"/>
  <c r="BG227" i="2"/>
  <c r="BF227" i="2"/>
  <c r="T227" i="2"/>
  <c r="R227" i="2"/>
  <c r="P227" i="2"/>
  <c r="BI223" i="2"/>
  <c r="BH223" i="2"/>
  <c r="BG223" i="2"/>
  <c r="BF223" i="2"/>
  <c r="T223" i="2"/>
  <c r="R223" i="2"/>
  <c r="P223" i="2"/>
  <c r="BI219" i="2"/>
  <c r="BH219" i="2"/>
  <c r="BG219" i="2"/>
  <c r="BF219" i="2"/>
  <c r="T219" i="2"/>
  <c r="R219" i="2"/>
  <c r="P219" i="2"/>
  <c r="BI215" i="2"/>
  <c r="BH215" i="2"/>
  <c r="BG215" i="2"/>
  <c r="BF215" i="2"/>
  <c r="T215" i="2"/>
  <c r="R215" i="2"/>
  <c r="P215" i="2"/>
  <c r="BI210" i="2"/>
  <c r="BH210" i="2"/>
  <c r="BG210" i="2"/>
  <c r="BF210" i="2"/>
  <c r="T210" i="2"/>
  <c r="R210" i="2"/>
  <c r="P210" i="2"/>
  <c r="BI206" i="2"/>
  <c r="BH206" i="2"/>
  <c r="BG206" i="2"/>
  <c r="BF206" i="2"/>
  <c r="T206" i="2"/>
  <c r="R206" i="2"/>
  <c r="P206" i="2"/>
  <c r="BI202" i="2"/>
  <c r="BH202" i="2"/>
  <c r="BG202" i="2"/>
  <c r="BF202" i="2"/>
  <c r="T202" i="2"/>
  <c r="R202" i="2"/>
  <c r="P202" i="2"/>
  <c r="BI199" i="2"/>
  <c r="BH199" i="2"/>
  <c r="BG199" i="2"/>
  <c r="BF199" i="2"/>
  <c r="T199" i="2"/>
  <c r="R199" i="2"/>
  <c r="P199" i="2"/>
  <c r="BI195" i="2"/>
  <c r="BH195" i="2"/>
  <c r="BG195" i="2"/>
  <c r="BF195" i="2"/>
  <c r="T195" i="2"/>
  <c r="R195" i="2"/>
  <c r="P195" i="2"/>
  <c r="BI191" i="2"/>
  <c r="BH191" i="2"/>
  <c r="BG191" i="2"/>
  <c r="BF191" i="2"/>
  <c r="T191" i="2"/>
  <c r="R191" i="2"/>
  <c r="P191" i="2"/>
  <c r="BI187" i="2"/>
  <c r="BH187" i="2"/>
  <c r="BG187" i="2"/>
  <c r="BF187" i="2"/>
  <c r="T187" i="2"/>
  <c r="R187" i="2"/>
  <c r="P187" i="2"/>
  <c r="BI185" i="2"/>
  <c r="BH185" i="2"/>
  <c r="BG185" i="2"/>
  <c r="BF185" i="2"/>
  <c r="T185" i="2"/>
  <c r="R185" i="2"/>
  <c r="P185" i="2"/>
  <c r="BI181" i="2"/>
  <c r="BH181" i="2"/>
  <c r="BG181" i="2"/>
  <c r="BF181" i="2"/>
  <c r="T181" i="2"/>
  <c r="R181" i="2"/>
  <c r="P181" i="2"/>
  <c r="BI177" i="2"/>
  <c r="BH177" i="2"/>
  <c r="BG177" i="2"/>
  <c r="BF177" i="2"/>
  <c r="T177" i="2"/>
  <c r="R177" i="2"/>
  <c r="P177" i="2"/>
  <c r="BI173" i="2"/>
  <c r="BH173" i="2"/>
  <c r="BG173" i="2"/>
  <c r="BF173" i="2"/>
  <c r="T173" i="2"/>
  <c r="R173" i="2"/>
  <c r="P173" i="2"/>
  <c r="BI169" i="2"/>
  <c r="BH169" i="2"/>
  <c r="BG169" i="2"/>
  <c r="BF169" i="2"/>
  <c r="T169" i="2"/>
  <c r="R169" i="2"/>
  <c r="P169" i="2"/>
  <c r="BI165" i="2"/>
  <c r="BH165" i="2"/>
  <c r="BG165" i="2"/>
  <c r="BF165" i="2"/>
  <c r="T165" i="2"/>
  <c r="R165" i="2"/>
  <c r="P165" i="2"/>
  <c r="BI160" i="2"/>
  <c r="BH160" i="2"/>
  <c r="BG160" i="2"/>
  <c r="BF160" i="2"/>
  <c r="T160" i="2"/>
  <c r="R160" i="2"/>
  <c r="P160" i="2"/>
  <c r="BI156" i="2"/>
  <c r="BH156" i="2"/>
  <c r="BG156" i="2"/>
  <c r="BF156" i="2"/>
  <c r="T156" i="2"/>
  <c r="R156" i="2"/>
  <c r="P156" i="2"/>
  <c r="BI152" i="2"/>
  <c r="BH152" i="2"/>
  <c r="BG152" i="2"/>
  <c r="BF152" i="2"/>
  <c r="T152" i="2"/>
  <c r="R152" i="2"/>
  <c r="P152" i="2"/>
  <c r="BI149" i="2"/>
  <c r="BH149" i="2"/>
  <c r="BG149" i="2"/>
  <c r="BF149" i="2"/>
  <c r="T149" i="2"/>
  <c r="R149" i="2"/>
  <c r="P149" i="2"/>
  <c r="BI146" i="2"/>
  <c r="BH146" i="2"/>
  <c r="BG146" i="2"/>
  <c r="BF146" i="2"/>
  <c r="T146" i="2"/>
  <c r="R146" i="2"/>
  <c r="P146" i="2"/>
  <c r="BI142" i="2"/>
  <c r="BH142" i="2"/>
  <c r="BG142" i="2"/>
  <c r="BF142" i="2"/>
  <c r="T142" i="2"/>
  <c r="R142" i="2"/>
  <c r="P142" i="2"/>
  <c r="BI138" i="2"/>
  <c r="BH138" i="2"/>
  <c r="BG138" i="2"/>
  <c r="BF138" i="2"/>
  <c r="T138" i="2"/>
  <c r="R138" i="2"/>
  <c r="P138" i="2"/>
  <c r="BI134" i="2"/>
  <c r="BH134" i="2"/>
  <c r="BG134" i="2"/>
  <c r="BF134" i="2"/>
  <c r="T134" i="2"/>
  <c r="R134" i="2"/>
  <c r="P134" i="2"/>
  <c r="BI130" i="2"/>
  <c r="BH130" i="2"/>
  <c r="BG130" i="2"/>
  <c r="BF130" i="2"/>
  <c r="T130" i="2"/>
  <c r="R130" i="2"/>
  <c r="P130" i="2"/>
  <c r="BI126" i="2"/>
  <c r="BH126" i="2"/>
  <c r="BG126" i="2"/>
  <c r="BF126" i="2"/>
  <c r="T126" i="2"/>
  <c r="R126" i="2"/>
  <c r="P126" i="2"/>
  <c r="BI122" i="2"/>
  <c r="BH122" i="2"/>
  <c r="BG122" i="2"/>
  <c r="BF122" i="2"/>
  <c r="T122" i="2"/>
  <c r="R122" i="2"/>
  <c r="P122" i="2"/>
  <c r="BI118" i="2"/>
  <c r="BH118" i="2"/>
  <c r="BG118" i="2"/>
  <c r="BF118" i="2"/>
  <c r="T118" i="2"/>
  <c r="R118" i="2"/>
  <c r="P118" i="2"/>
  <c r="BI114" i="2"/>
  <c r="BH114" i="2"/>
  <c r="BG114" i="2"/>
  <c r="BF114" i="2"/>
  <c r="T114" i="2"/>
  <c r="R114" i="2"/>
  <c r="P114" i="2"/>
  <c r="BI110" i="2"/>
  <c r="BH110" i="2"/>
  <c r="BG110" i="2"/>
  <c r="BF110" i="2"/>
  <c r="T110" i="2"/>
  <c r="R110" i="2"/>
  <c r="P110" i="2"/>
  <c r="BI106" i="2"/>
  <c r="BH106" i="2"/>
  <c r="BG106" i="2"/>
  <c r="BF106" i="2"/>
  <c r="T106" i="2"/>
  <c r="R106" i="2"/>
  <c r="P106" i="2"/>
  <c r="BI102" i="2"/>
  <c r="BH102" i="2"/>
  <c r="BG102" i="2"/>
  <c r="BF102" i="2"/>
  <c r="T102" i="2"/>
  <c r="R102" i="2"/>
  <c r="P102" i="2"/>
  <c r="BI98" i="2"/>
  <c r="F37" i="2" s="1"/>
  <c r="BH98" i="2"/>
  <c r="F36" i="2" s="1"/>
  <c r="BG98" i="2"/>
  <c r="F35" i="2" s="1"/>
  <c r="BF98" i="2"/>
  <c r="F34" i="2" s="1"/>
  <c r="T98" i="2"/>
  <c r="R98" i="2"/>
  <c r="P98" i="2"/>
  <c r="BI94" i="2"/>
  <c r="BH94" i="2"/>
  <c r="BG94" i="2"/>
  <c r="BF94" i="2"/>
  <c r="T94" i="2"/>
  <c r="R94" i="2"/>
  <c r="P94" i="2"/>
  <c r="J88" i="2"/>
  <c r="J87" i="2"/>
  <c r="F87" i="2"/>
  <c r="F85" i="2"/>
  <c r="E83" i="2"/>
  <c r="J55" i="2"/>
  <c r="J54" i="2"/>
  <c r="F54" i="2"/>
  <c r="F52" i="2"/>
  <c r="E50" i="2"/>
  <c r="J18" i="2"/>
  <c r="E18" i="2"/>
  <c r="F55" i="2"/>
  <c r="J17" i="2"/>
  <c r="J12" i="2"/>
  <c r="J85" i="2"/>
  <c r="E7" i="2"/>
  <c r="E48" i="2"/>
  <c r="L50" i="1"/>
  <c r="AM50" i="1"/>
  <c r="AM49" i="1"/>
  <c r="L49" i="1"/>
  <c r="AM47" i="1"/>
  <c r="L47" i="1"/>
  <c r="L45" i="1"/>
  <c r="L44" i="1"/>
  <c r="BK231" i="2"/>
  <c r="J181" i="2"/>
  <c r="BK347" i="2"/>
  <c r="J231" i="2"/>
  <c r="BK169" i="2"/>
  <c r="BK358" i="2"/>
  <c r="BK223" i="2"/>
  <c r="AS54" i="1"/>
  <c r="J319" i="2"/>
  <c r="J95" i="3"/>
  <c r="BK248" i="2"/>
  <c r="J160" i="2"/>
  <c r="BK337" i="2"/>
  <c r="J87" i="3"/>
  <c r="BK215" i="2"/>
  <c r="BK181" i="2"/>
  <c r="J355" i="2"/>
  <c r="BK256" i="2"/>
  <c r="J347" i="2"/>
  <c r="J341" i="2"/>
  <c r="J109" i="3"/>
  <c r="J296" i="2"/>
  <c r="BK146" i="2"/>
  <c r="J256" i="2"/>
  <c r="BK268" i="2"/>
  <c r="BK160" i="2"/>
  <c r="J369" i="2"/>
  <c r="J264" i="2"/>
  <c r="BK177" i="2"/>
  <c r="J353" i="2"/>
  <c r="J289" i="2"/>
  <c r="BK244" i="2"/>
  <c r="BK403" i="2"/>
  <c r="J343" i="2"/>
  <c r="J114" i="3"/>
  <c r="J276" i="2"/>
  <c r="BK206" i="2"/>
  <c r="J406" i="2"/>
  <c r="J304" i="2"/>
  <c r="J100" i="3"/>
  <c r="BK239" i="2"/>
  <c r="BK110" i="2"/>
  <c r="J365" i="2"/>
  <c r="BK319" i="2"/>
  <c r="J138" i="2"/>
  <c r="J387" i="2"/>
  <c r="J114" i="2"/>
  <c r="BK138" i="2"/>
  <c r="J413" i="2"/>
  <c r="BK369" i="2"/>
  <c r="J134" i="2"/>
  <c r="BK235" i="2"/>
  <c r="BK187" i="2"/>
  <c r="BK349" i="2"/>
  <c r="BK219" i="2"/>
  <c r="BK100" i="3"/>
  <c r="BK264" i="2"/>
  <c r="J110" i="2"/>
  <c r="J403" i="2"/>
  <c r="BK341" i="2"/>
  <c r="BK418" i="2"/>
  <c r="J227" i="2"/>
  <c r="J91" i="3"/>
  <c r="BK210" i="2"/>
  <c r="J177" i="2"/>
  <c r="BK296" i="2"/>
  <c r="BK413" i="2"/>
  <c r="BK383" i="2"/>
  <c r="BK327" i="2"/>
  <c r="J248" i="2"/>
  <c r="J156" i="2"/>
  <c r="BK373" i="2"/>
  <c r="J142" i="2"/>
  <c r="BK285" i="2"/>
  <c r="BK165" i="2"/>
  <c r="BK272" i="2"/>
  <c r="J396" i="2"/>
  <c r="BK355" i="2"/>
  <c r="BK95" i="3"/>
  <c r="J252" i="2"/>
  <c r="BK152" i="2"/>
  <c r="J421" i="2"/>
  <c r="J199" i="2"/>
  <c r="BK94" i="2"/>
  <c r="J173" i="2"/>
  <c r="BK353" i="2"/>
  <c r="J300" i="2"/>
  <c r="BK191" i="2"/>
  <c r="BK399" i="2"/>
  <c r="J323" i="2"/>
  <c r="BK276" i="2"/>
  <c r="J206" i="2"/>
  <c r="BK114" i="2"/>
  <c r="J391" i="2"/>
  <c r="J307" i="2"/>
  <c r="BK109" i="3"/>
  <c r="BK260" i="2"/>
  <c r="BK122" i="2"/>
  <c r="J373" i="2"/>
  <c r="J315" i="2"/>
  <c r="BK87" i="3"/>
  <c r="BK293" i="2"/>
  <c r="J152" i="2"/>
  <c r="J377" i="2"/>
  <c r="J146" i="2"/>
  <c r="J187" i="2"/>
  <c r="BK365" i="2"/>
  <c r="J223" i="2"/>
  <c r="J285" i="2"/>
  <c r="BK280" i="2"/>
  <c r="J149" i="2"/>
  <c r="J399" i="2"/>
  <c r="J362" i="2"/>
  <c r="J106" i="2"/>
  <c r="BK134" i="2"/>
  <c r="J337" i="2"/>
  <c r="BK156" i="2"/>
  <c r="J210" i="2"/>
  <c r="BK130" i="2"/>
  <c r="J311" i="2"/>
  <c r="J94" i="2"/>
  <c r="BK343" i="2"/>
  <c r="BK142" i="2"/>
  <c r="BK362" i="2"/>
  <c r="BK91" i="3"/>
  <c r="J102" i="2"/>
  <c r="BK387" i="2"/>
  <c r="J418" i="2"/>
  <c r="BK311" i="2"/>
  <c r="BK323" i="2"/>
  <c r="J268" i="2"/>
  <c r="J191" i="2"/>
  <c r="J272" i="2"/>
  <c r="BK423" i="2"/>
  <c r="J260" i="2"/>
  <c r="J335" i="2"/>
  <c r="BK102" i="2"/>
  <c r="BK185" i="2"/>
  <c r="J293" i="2"/>
  <c r="BK331" i="2"/>
  <c r="BK304" i="2"/>
  <c r="J239" i="2"/>
  <c r="BK421" i="2"/>
  <c r="BK406" i="2"/>
  <c r="J219" i="2"/>
  <c r="BK149" i="2"/>
  <c r="BK227" i="2"/>
  <c r="BK289" i="2"/>
  <c r="J126" i="2"/>
  <c r="BK195" i="2"/>
  <c r="BK377" i="2"/>
  <c r="J104" i="3"/>
  <c r="J185" i="2"/>
  <c r="J244" i="2"/>
  <c r="BK118" i="2"/>
  <c r="J280" i="2"/>
  <c r="BK126" i="2"/>
  <c r="BK307" i="2"/>
  <c r="J410" i="2"/>
  <c r="J327" i="2"/>
  <c r="BK252" i="2"/>
  <c r="J165" i="2"/>
  <c r="BK315" i="2"/>
  <c r="J169" i="2"/>
  <c r="BK391" i="2"/>
  <c r="BK199" i="2"/>
  <c r="J379" i="2"/>
  <c r="BK202" i="2"/>
  <c r="BK335" i="2"/>
  <c r="J235" i="2"/>
  <c r="BK379" i="2"/>
  <c r="BK114" i="3"/>
  <c r="BK428" i="2"/>
  <c r="J383" i="2"/>
  <c r="J195" i="2"/>
  <c r="BK173" i="2"/>
  <c r="J331" i="2"/>
  <c r="J98" i="2"/>
  <c r="BK410" i="2"/>
  <c r="J349" i="2"/>
  <c r="BK104" i="3"/>
  <c r="J122" i="2"/>
  <c r="BK396" i="2"/>
  <c r="BK106" i="2"/>
  <c r="J202" i="2"/>
  <c r="J423" i="2"/>
  <c r="BK300" i="2"/>
  <c r="J215" i="2"/>
  <c r="J358" i="2"/>
  <c r="J118" i="2"/>
  <c r="BK98" i="2"/>
  <c r="J428" i="2"/>
  <c r="J130" i="2"/>
  <c r="J34" i="2" l="1"/>
  <c r="AW55" i="1" s="1"/>
  <c r="R93" i="2"/>
  <c r="R214" i="2"/>
  <c r="BK226" i="2"/>
  <c r="J226" i="2"/>
  <c r="J63" i="2"/>
  <c r="BK395" i="2"/>
  <c r="J395" i="2"/>
  <c r="J66" i="2"/>
  <c r="BK243" i="2"/>
  <c r="J243" i="2"/>
  <c r="J64" i="2"/>
  <c r="T417" i="2"/>
  <c r="T416" i="2"/>
  <c r="R243" i="2"/>
  <c r="P284" i="2"/>
  <c r="R417" i="2"/>
  <c r="R416" i="2" s="1"/>
  <c r="P93" i="2"/>
  <c r="T243" i="2"/>
  <c r="P417" i="2"/>
  <c r="P416" i="2"/>
  <c r="BK284" i="2"/>
  <c r="J284" i="2"/>
  <c r="J65" i="2"/>
  <c r="BK417" i="2"/>
  <c r="J417" i="2"/>
  <c r="J69" i="2"/>
  <c r="P214" i="2"/>
  <c r="R226" i="2"/>
  <c r="BK409" i="2"/>
  <c r="J409" i="2"/>
  <c r="J67" i="2"/>
  <c r="T284" i="2"/>
  <c r="R409" i="2"/>
  <c r="R284" i="2"/>
  <c r="T409" i="2"/>
  <c r="BK93" i="2"/>
  <c r="J93" i="2"/>
  <c r="J61" i="2"/>
  <c r="P226" i="2"/>
  <c r="P395" i="2"/>
  <c r="BK214" i="2"/>
  <c r="J214" i="2"/>
  <c r="J62" i="2"/>
  <c r="T214" i="2"/>
  <c r="T92" i="2" s="1"/>
  <c r="T91" i="2" s="1"/>
  <c r="T226" i="2"/>
  <c r="T395" i="2"/>
  <c r="BK86" i="3"/>
  <c r="R86" i="3"/>
  <c r="BK99" i="3"/>
  <c r="J99" i="3"/>
  <c r="J62" i="3"/>
  <c r="T99" i="3"/>
  <c r="T93" i="2"/>
  <c r="P243" i="2"/>
  <c r="R395" i="2"/>
  <c r="P409" i="2"/>
  <c r="P86" i="3"/>
  <c r="T86" i="3"/>
  <c r="T85" i="3"/>
  <c r="T84" i="3" s="1"/>
  <c r="P99" i="3"/>
  <c r="R99" i="3"/>
  <c r="R85" i="3" s="1"/>
  <c r="R84" i="3" s="1"/>
  <c r="BK427" i="2"/>
  <c r="J427" i="2"/>
  <c r="J71" i="2"/>
  <c r="BK108" i="3"/>
  <c r="J108" i="3"/>
  <c r="J63" i="3"/>
  <c r="BK113" i="3"/>
  <c r="J113" i="3"/>
  <c r="J64" i="3"/>
  <c r="F55" i="3"/>
  <c r="J52" i="3"/>
  <c r="BE87" i="3"/>
  <c r="BK416" i="2"/>
  <c r="J416" i="2" s="1"/>
  <c r="J68" i="2" s="1"/>
  <c r="BE104" i="3"/>
  <c r="BE95" i="3"/>
  <c r="BE100" i="3"/>
  <c r="BE109" i="3"/>
  <c r="E48" i="3"/>
  <c r="BE91" i="3"/>
  <c r="BE114" i="3"/>
  <c r="F88" i="2"/>
  <c r="BE94" i="2"/>
  <c r="BE126" i="2"/>
  <c r="BE418" i="2"/>
  <c r="BE219" i="2"/>
  <c r="BE223" i="2"/>
  <c r="BE296" i="2"/>
  <c r="BE300" i="2"/>
  <c r="BE304" i="2"/>
  <c r="BE307" i="2"/>
  <c r="BE311" i="2"/>
  <c r="BE315" i="2"/>
  <c r="BE319" i="2"/>
  <c r="BE323" i="2"/>
  <c r="BE327" i="2"/>
  <c r="BE331" i="2"/>
  <c r="BE335" i="2"/>
  <c r="BE337" i="2"/>
  <c r="BE341" i="2"/>
  <c r="BE343" i="2"/>
  <c r="BE347" i="2"/>
  <c r="BE349" i="2"/>
  <c r="BE353" i="2"/>
  <c r="BE355" i="2"/>
  <c r="BE358" i="2"/>
  <c r="BE362" i="2"/>
  <c r="BE365" i="2"/>
  <c r="BE369" i="2"/>
  <c r="BE373" i="2"/>
  <c r="BE377" i="2"/>
  <c r="BE379" i="2"/>
  <c r="BE383" i="2"/>
  <c r="BE387" i="2"/>
  <c r="BE391" i="2"/>
  <c r="BE396" i="2"/>
  <c r="BE399" i="2"/>
  <c r="BE403" i="2"/>
  <c r="BE406" i="2"/>
  <c r="J52" i="2"/>
  <c r="BE106" i="2"/>
  <c r="BE122" i="2"/>
  <c r="BE428" i="2"/>
  <c r="BE102" i="2"/>
  <c r="BE173" i="2"/>
  <c r="BE177" i="2"/>
  <c r="BE187" i="2"/>
  <c r="BE413" i="2"/>
  <c r="E81" i="2"/>
  <c r="BE130" i="2"/>
  <c r="BE146" i="2"/>
  <c r="BE156" i="2"/>
  <c r="BE160" i="2"/>
  <c r="BE165" i="2"/>
  <c r="BE169" i="2"/>
  <c r="BE181" i="2"/>
  <c r="BE410" i="2"/>
  <c r="BB55" i="1"/>
  <c r="BE114" i="2"/>
  <c r="BE185" i="2"/>
  <c r="BA55" i="1"/>
  <c r="BA54" i="1" s="1"/>
  <c r="AW54" i="1" s="1"/>
  <c r="AK30" i="1" s="1"/>
  <c r="BE110" i="2"/>
  <c r="BE118" i="2"/>
  <c r="BE134" i="2"/>
  <c r="BE138" i="2"/>
  <c r="BE142" i="2"/>
  <c r="BE149" i="2"/>
  <c r="BE152" i="2"/>
  <c r="BE272" i="2"/>
  <c r="BE199" i="2"/>
  <c r="BE202" i="2"/>
  <c r="BE206" i="2"/>
  <c r="BE210" i="2"/>
  <c r="BE215" i="2"/>
  <c r="BE227" i="2"/>
  <c r="BE231" i="2"/>
  <c r="BE235" i="2"/>
  <c r="BE239" i="2"/>
  <c r="BE244" i="2"/>
  <c r="BE248" i="2"/>
  <c r="BE252" i="2"/>
  <c r="BE256" i="2"/>
  <c r="BE260" i="2"/>
  <c r="BE264" i="2"/>
  <c r="BE268" i="2"/>
  <c r="BE276" i="2"/>
  <c r="BE280" i="2"/>
  <c r="BE285" i="2"/>
  <c r="BE289" i="2"/>
  <c r="BE293" i="2"/>
  <c r="BE421" i="2"/>
  <c r="BE423" i="2"/>
  <c r="BC55" i="1"/>
  <c r="BC54" i="1" s="1"/>
  <c r="AY54" i="1" s="1"/>
  <c r="BE98" i="2"/>
  <c r="BE191" i="2"/>
  <c r="BE195" i="2"/>
  <c r="BD55" i="1"/>
  <c r="F37" i="3"/>
  <c r="BD56" i="1"/>
  <c r="BD54" i="1"/>
  <c r="W33" i="1"/>
  <c r="F36" i="3"/>
  <c r="BC56" i="1"/>
  <c r="F34" i="3"/>
  <c r="BA56" i="1"/>
  <c r="J34" i="3"/>
  <c r="AW56" i="1"/>
  <c r="F35" i="3"/>
  <c r="BB56" i="1"/>
  <c r="BB54" i="1"/>
  <c r="AX54" i="1"/>
  <c r="BK92" i="2" l="1"/>
  <c r="J92" i="2"/>
  <c r="J60" i="2"/>
  <c r="BK85" i="3"/>
  <c r="J85" i="3"/>
  <c r="J60" i="3"/>
  <c r="P92" i="2"/>
  <c r="P91" i="2"/>
  <c r="AU55" i="1"/>
  <c r="P85" i="3"/>
  <c r="P84" i="3"/>
  <c r="AU56" i="1"/>
  <c r="R92" i="2"/>
  <c r="R91" i="2"/>
  <c r="BK426" i="2"/>
  <c r="BK91" i="2" s="1"/>
  <c r="J91" i="2" s="1"/>
  <c r="J59" i="2" s="1"/>
  <c r="J426" i="2"/>
  <c r="J70" i="2" s="1"/>
  <c r="J86" i="3"/>
  <c r="J61" i="3"/>
  <c r="F33" i="2"/>
  <c r="AZ55" i="1" s="1"/>
  <c r="J33" i="3"/>
  <c r="AV56" i="1" s="1"/>
  <c r="AT56" i="1" s="1"/>
  <c r="J33" i="2"/>
  <c r="AV55" i="1" s="1"/>
  <c r="AT55" i="1" s="1"/>
  <c r="F33" i="3"/>
  <c r="AZ56" i="1" s="1"/>
  <c r="W30" i="1"/>
  <c r="W32" i="1"/>
  <c r="W31" i="1"/>
  <c r="BK84" i="3" l="1"/>
  <c r="J84" i="3"/>
  <c r="J59" i="3"/>
  <c r="J30" i="2"/>
  <c r="AG55" i="1"/>
  <c r="AU54" i="1"/>
  <c r="AZ54" i="1"/>
  <c r="AV54" i="1"/>
  <c r="AK29" i="1"/>
  <c r="J39" i="2" l="1"/>
  <c r="AN55" i="1"/>
  <c r="J30" i="3"/>
  <c r="AG56" i="1"/>
  <c r="AT54" i="1"/>
  <c r="W29" i="1"/>
  <c r="J39" i="3" l="1"/>
  <c r="AN56" i="1"/>
  <c r="AG54" i="1"/>
  <c r="AK26" i="1"/>
  <c r="AK35" i="1"/>
  <c r="AN54" i="1" l="1"/>
</calcChain>
</file>

<file path=xl/sharedStrings.xml><?xml version="1.0" encoding="utf-8"?>
<sst xmlns="http://schemas.openxmlformats.org/spreadsheetml/2006/main" count="4099" uniqueCount="976">
  <si>
    <t>Export Komplet</t>
  </si>
  <si>
    <t>VZ</t>
  </si>
  <si>
    <t>2.0</t>
  </si>
  <si>
    <t>ZAMOK</t>
  </si>
  <si>
    <t>False</t>
  </si>
  <si>
    <t>{a4be3242-a95a-4b2e-843a-088f1fed3cc2}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</si>
  <si>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</si>
  <si>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</si>
  <si>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</si>
  <si>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</si>
  <si>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</si>
  <si>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</si>
  <si>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</si>
  <si>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</si>
  <si>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20251801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</si>
  <si>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</si>
  <si>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</si>
  <si>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Oprava kanalizace na pozemcích parc. č. 1578/1, 1579/1, 2563/6 v k. ú. Odry - dle SmVaK</t>
  </si>
  <si>
    <t>KSO:</t>
  </si>
  <si>
    <t/>
  </si>
  <si>
    <t>CC-CZ:</t>
  </si>
  <si>
    <t>Místo:</t>
  </si>
  <si>
    <t>Odry</t>
  </si>
  <si>
    <t>Datum:</t>
  </si>
  <si>
    <t>18. 1. 2025</t>
  </si>
  <si>
    <t>Zadavatel:</t>
  </si>
  <si>
    <t>IČ:</t>
  </si>
  <si>
    <t>00298221</t>
  </si>
  <si>
    <t>Město Odry</t>
  </si>
  <si>
    <t>DIČ:</t>
  </si>
  <si>
    <t>CZ00298221</t>
  </si>
  <si>
    <t>Účastník:</t>
  </si>
  <si>
    <t>Vyplň údaj</t>
  </si>
  <si>
    <t>Projektant:</t>
  </si>
  <si>
    <t>76237591</t>
  </si>
  <si>
    <t>Ing. Petr Elkner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</si>
  <si>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</si>
  <si>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</si>
  <si>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</si>
  <si>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</si>
  <si>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</si>
  <si>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</si>
  <si>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</si>
  <si>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</si>
  <si>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</si>
  <si>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</si>
  <si>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</si>
  <si>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</si>
  <si>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</si>
  <si>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</si>
  <si>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</si>
  <si>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</si>
  <si>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</si>
  <si>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</si>
  <si>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</si>
  <si>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</si>
  <si>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</si>
  <si>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</si>
  <si>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</si>
  <si>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</si>
  <si>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</si>
  <si>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</si>
  <si>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</si>
  <si>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</si>
  <si>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</si>
  <si>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</si>
  <si>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</si>
  <si>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</si>
  <si>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</si>
  <si>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</si>
  <si>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</si>
  <si>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</si>
  <si>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</si>
  <si>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</si>
  <si>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</si>
  <si>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</si>
  <si>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</si>
  <si>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</si>
  <si>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</si>
  <si>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</si>
  <si>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Oprava kanalizace</t>
  </si>
  <si>
    <t>STA</t>
  </si>
  <si>
    <t>1</t>
  </si>
  <si>
    <t>{616ef600-b5bf-457a-a503-22b4812de659}</t>
  </si>
  <si>
    <t>2</t>
  </si>
  <si>
    <t>02</t>
  </si>
  <si>
    <t>VRN</t>
  </si>
  <si>
    <t>VON</t>
  </si>
  <si>
    <t>{1748327d-6a3f-457f-81ec-cb80a98f0729}</t>
  </si>
  <si>
    <t>DRENAZ</t>
  </si>
  <si>
    <t>Odvodnění rýhy</t>
  </si>
  <si>
    <t>109,7</t>
  </si>
  <si>
    <t>L01</t>
  </si>
  <si>
    <t>Lože</t>
  </si>
  <si>
    <t>15,783</t>
  </si>
  <si>
    <t>KRYCÍ LIST SOUPISU PRACÍ</t>
  </si>
  <si>
    <t>L02</t>
  </si>
  <si>
    <t>Podkladní desky pod šachtami</t>
  </si>
  <si>
    <t>3,2</t>
  </si>
  <si>
    <t>OB01</t>
  </si>
  <si>
    <t>Obsyp</t>
  </si>
  <si>
    <t>73,166</t>
  </si>
  <si>
    <t>ODPAD</t>
  </si>
  <si>
    <t>Převytek zeminy</t>
  </si>
  <si>
    <t>116,953</t>
  </si>
  <si>
    <t>ODVODZ</t>
  </si>
  <si>
    <t>111,013</t>
  </si>
  <si>
    <t>Objekt:</t>
  </si>
  <si>
    <t>OR01</t>
  </si>
  <si>
    <t>Ornice</t>
  </si>
  <si>
    <t>269,25</t>
  </si>
  <si>
    <t>01 - Oprava kanalizace</t>
  </si>
  <si>
    <t>POT01</t>
  </si>
  <si>
    <t>Potrubí</t>
  </si>
  <si>
    <t>107,7</t>
  </si>
  <si>
    <t>PREVOZ</t>
  </si>
  <si>
    <t>Převoz na meziskládku</t>
  </si>
  <si>
    <t>308,741</t>
  </si>
  <si>
    <t>VYK01</t>
  </si>
  <si>
    <t>Hloubění rýhy</t>
  </si>
  <si>
    <t>219,086</t>
  </si>
  <si>
    <t>VYK02</t>
  </si>
  <si>
    <t>Výkop v korytě</t>
  </si>
  <si>
    <t>8,88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</si>
  <si>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</si>
  <si>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</si>
  <si>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</si>
  <si>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</si>
  <si>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</si>
  <si>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</si>
  <si>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</si>
  <si>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</si>
  <si>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</si>
  <si>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8 - Trubní vedení</t>
  </si>
  <si>
    <t xml:space="preserve">    997 - Doprava suti a vybouraných hmot</t>
  </si>
  <si>
    <t xml:space="preserve">    998 - Přesun hmot</t>
  </si>
  <si>
    <t>PSV - Práce a dodávky PSV</t>
  </si>
  <si>
    <t xml:space="preserve">    767 - Konstrukce zámečnické</t>
  </si>
  <si>
    <t>VRN - Vedlejší rozpočtové náklady</t>
  </si>
  <si>
    <t xml:space="preserve">    VRN6 - Územní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</si>
  <si>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</si>
  <si>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</si>
  <si>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</si>
  <si>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</si>
  <si>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</si>
  <si>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</si>
  <si>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</si>
  <si>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</si>
  <si>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</si>
  <si>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</si>
  <si>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</si>
  <si>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</si>
  <si>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</si>
  <si>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</si>
  <si>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</si>
  <si>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</si>
  <si>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</si>
  <si>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</si>
  <si>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111211101</t>
  </si>
  <si>
    <t>Odstranění křovin a stromů průměru kmene do 100 mm i s kořeny sklonu terénu do 1:5 ručně</t>
  </si>
  <si>
    <t>m2</t>
  </si>
  <si>
    <t>CS ÚRS 2025 01</t>
  </si>
  <si>
    <t>4</t>
  </si>
  <si>
    <t>-1814994212</t>
  </si>
  <si>
    <t>PP</t>
  </si>
  <si>
    <t>Odstranění křovin a stromů s odstraněním kořenů ručně průměru kmene do 100 mm jakékoliv plochy v rovině nebo ve svahu o sklonu do 1:5</t>
  </si>
  <si>
    <t>Online PSC</t>
  </si>
  <si>
    <t>https://podminky.urs.cz/item/CS_URS_2025_01/111211101</t>
  </si>
  <si>
    <t>VV</t>
  </si>
  <si>
    <t>64</t>
  </si>
  <si>
    <t>111211231</t>
  </si>
  <si>
    <t>Snesení listnatého klestu D do 30 cm ve svahu do 1:3</t>
  </si>
  <si>
    <t>kus</t>
  </si>
  <si>
    <t>284996231</t>
  </si>
  <si>
    <t>Snesení větví stromů na hromady nebo naložení na dopravní prostředek listnatých v rovině nebo ve svahu do 1:3, průměru kmene do 30 cm</t>
  </si>
  <si>
    <t>https://podminky.urs.cz/item/CS_URS_2025_01/111211231</t>
  </si>
  <si>
    <t>150</t>
  </si>
  <si>
    <t>3</t>
  </si>
  <si>
    <t>112101101</t>
  </si>
  <si>
    <t>Odstranění stromů listnatých průměru kmene přes 100 do 300 mm</t>
  </si>
  <si>
    <t>1001794708</t>
  </si>
  <si>
    <t>Odstranění stromů s odřezáním kmene a s odvětvením listnatých, průměru kmene přes 100 do 300 mm</t>
  </si>
  <si>
    <t>https://podminky.urs.cz/item/CS_URS_2025_01/112101101</t>
  </si>
  <si>
    <t>112251101</t>
  </si>
  <si>
    <t>Odstranění pařezů průměru přes 100 do 300 mm</t>
  </si>
  <si>
    <t>-370937899</t>
  </si>
  <si>
    <t>Odstranění pařezů strojně s jejich vykopáním nebo vytrháním průměru přes 100 do 300 mm</t>
  </si>
  <si>
    <t>https://podminky.urs.cz/item/CS_URS_2025_01/112251101</t>
  </si>
  <si>
    <t>5</t>
  </si>
  <si>
    <t>115001103</t>
  </si>
  <si>
    <t>Převedení vody potrubím DN přes 150 do 250</t>
  </si>
  <si>
    <t>m</t>
  </si>
  <si>
    <t>317892027</t>
  </si>
  <si>
    <t>Převedení vody potrubím průměru DN přes 150 do 250</t>
  </si>
  <si>
    <t>https://podminky.urs.cz/item/CS_URS_2025_01/115001103</t>
  </si>
  <si>
    <t>10</t>
  </si>
  <si>
    <t>6</t>
  </si>
  <si>
    <t>115101201</t>
  </si>
  <si>
    <t>Čerpání vody na dopravní výšku do 10 m průměrný přítok do 500 l/min</t>
  </si>
  <si>
    <t>hod</t>
  </si>
  <si>
    <t>1631214818</t>
  </si>
  <si>
    <t>Čerpání vody na dopravní výšku do 10 m s uvažovaným průměrným přítokem do 500 l/min</t>
  </si>
  <si>
    <t>https://podminky.urs.cz/item/CS_URS_2025_01/115101201</t>
  </si>
  <si>
    <t>300</t>
  </si>
  <si>
    <t>7</t>
  </si>
  <si>
    <t>115101202</t>
  </si>
  <si>
    <t>Čerpání vody na dopravní výšku do 10 m průměrný přítok přes 500 do 1 000 l/min</t>
  </si>
  <si>
    <t>-379947532</t>
  </si>
  <si>
    <t>Čerpání vody na dopravní výšku do 10 m s uvažovaným průměrným přítokem přes 500 do 1 000 l/min</t>
  </si>
  <si>
    <t>https://podminky.urs.cz/item/CS_URS_2025_01/115101202</t>
  </si>
  <si>
    <t>75</t>
  </si>
  <si>
    <t>8</t>
  </si>
  <si>
    <t>121151113</t>
  </si>
  <si>
    <t>Sejmutí ornice plochy do 500 m2 tl vrstvy do 200 mm strojně</t>
  </si>
  <si>
    <t>-522719334</t>
  </si>
  <si>
    <t>Sejmutí ornice strojně při souvislé ploše přes 100 do 500 m2, tl. vrstvy do 200 mm</t>
  </si>
  <si>
    <t>https://podminky.urs.cz/item/CS_URS_2025_01/121151113</t>
  </si>
  <si>
    <t>POT01*2,5</t>
  </si>
  <si>
    <t>9</t>
  </si>
  <si>
    <t>124253100</t>
  </si>
  <si>
    <t>Vykopávky pro koryta vodotečí v hornině třídy těžitelnosti I skupiny 3 objem do 100 m3 strojně</t>
  </si>
  <si>
    <t>m3</t>
  </si>
  <si>
    <t>1232945753</t>
  </si>
  <si>
    <t>Vykopávky pro koryta vodotečí strojně v hornině třídy těžitelnosti I skupiny 3 do 100 m3</t>
  </si>
  <si>
    <t>https://podminky.urs.cz/item/CS_URS_2025_01/124253100</t>
  </si>
  <si>
    <t>0,6*2*0,3+2,7*2*2*0,3+1,5*1,3*2*2*0,3+2*2*0,5*0,6+5,8*0,5*0,6</t>
  </si>
  <si>
    <t>132254204</t>
  </si>
  <si>
    <t>Hloubení zapažených rýh š do 2000 mm v hornině třídy těžitelnosti I skupiny 3 objem do 500 m3</t>
  </si>
  <si>
    <t>-980676814</t>
  </si>
  <si>
    <t>Hloubení zapažených rýh šířky přes 800 do 2 000 mm strojně s urovnáním dna do předepsaného profilu a spádu v hornině třídy těžitelnosti I skupiny 3 přes 100 do 500 m3</t>
  </si>
  <si>
    <t>https://podminky.urs.cz/item/CS_URS_2025_01/132254204</t>
  </si>
  <si>
    <t>POT01*1,25*1,65-POT01*0,15+4*(2-1,25)*1,65+(2+2+1,5+1,5)*(0,1+0,15+0,1+0,25)*1,6+2*(0,1+0,15+0,1+0,25)*0,6*2</t>
  </si>
  <si>
    <t>11</t>
  </si>
  <si>
    <t>151811132</t>
  </si>
  <si>
    <t>Osazení pažicího boxu hl výkopu do 4 m š přes 1,2 do 2,5 m</t>
  </si>
  <si>
    <t>-502869904</t>
  </si>
  <si>
    <t>Zřízení pažicích boxů pro pažení a rozepření stěn rýh podzemního vedení hloubka výkopu do 4 m, šířka přes 1,2 do 2,5 m</t>
  </si>
  <si>
    <t>https://podminky.urs.cz/item/CS_URS_2025_01/151811132</t>
  </si>
  <si>
    <t>317,1</t>
  </si>
  <si>
    <t>151811232</t>
  </si>
  <si>
    <t>Odstranění pažicího boxu hl výkopu do 4 m š přes 1,2 do 2,5 m</t>
  </si>
  <si>
    <t>-490823366</t>
  </si>
  <si>
    <t>Odstranění pažicích boxů pro pažení a rozepření stěn rýh podzemního vedení hloubka výkopu do 4 m, šířka přes 1,2 do 2,5 m</t>
  </si>
  <si>
    <t>https://podminky.urs.cz/item/CS_URS_2025_01/151811232</t>
  </si>
  <si>
    <t>13</t>
  </si>
  <si>
    <t>155135111</t>
  </si>
  <si>
    <t>Zřízení dočasného hrazení z pytlů plněných pískem</t>
  </si>
  <si>
    <t>-1046683846</t>
  </si>
  <si>
    <t>Dočasné hrazení z pytlů plněných pískem zřízení</t>
  </si>
  <si>
    <t>https://podminky.urs.cz/item/CS_URS_2025_01/155135111</t>
  </si>
  <si>
    <t>1*0,6*2</t>
  </si>
  <si>
    <t>14</t>
  </si>
  <si>
    <t>155135112</t>
  </si>
  <si>
    <t>Odstranění dočasného hrazení z pytlů plněných pískem</t>
  </si>
  <si>
    <t>752037367</t>
  </si>
  <si>
    <t>Dočasné hrazení z pytlů plněných pískem odstranění</t>
  </si>
  <si>
    <t>https://podminky.urs.cz/item/CS_URS_2025_01/155135112</t>
  </si>
  <si>
    <t>15</t>
  </si>
  <si>
    <t>155135125</t>
  </si>
  <si>
    <t>Přeprava pytlů za každý i započatý kilometr</t>
  </si>
  <si>
    <t>1903969123</t>
  </si>
  <si>
    <t>Dočasné hrazení z pytlů plněných pískem Přeprava pytlů za každý i započatý kilometr</t>
  </si>
  <si>
    <t>https://podminky.urs.cz/item/CS_URS_2025_01/155135125</t>
  </si>
  <si>
    <t>16</t>
  </si>
  <si>
    <t>162351103</t>
  </si>
  <si>
    <t>Vodorovné přemístění přes 50 do 500 m výkopku/sypaniny z horniny třídy těžitelnosti I skupiny 1 až 3</t>
  </si>
  <si>
    <t>-612967916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</si>
  <si>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</si>
  <si>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https://podminky.urs.cz/item/CS_URS_2025_01/162351103</t>
  </si>
  <si>
    <t>OR01*0,15*2+VYK01+VYK02</t>
  </si>
  <si>
    <t>17</t>
  </si>
  <si>
    <t>162751117</t>
  </si>
  <si>
    <t>Vodorovné přemístění přes 9 000 do 10000 m výkopku/sypaniny z horniny třídy těžitelnosti I skupiny 1 až 3</t>
  </si>
  <si>
    <t>-242714560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</si>
  <si>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</si>
  <si>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https://podminky.urs.cz/item/CS_URS_2025_01/162751117</t>
  </si>
  <si>
    <t>VYK01-ODPAD+VYK02</t>
  </si>
  <si>
    <t>18</t>
  </si>
  <si>
    <t>162751119</t>
  </si>
  <si>
    <t>Příplatek k vodorovnému přemístění výkopku/sypaniny z horniny třídy těžitelnosti I skupiny 1 až 3 ZKD 1000 m přes 10000 m</t>
  </si>
  <si>
    <t>1214033560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</si>
  <si>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</si>
  <si>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https://podminky.urs.cz/item/CS_URS_2025_01/162751119</t>
  </si>
  <si>
    <t>111,013*10 'Přepočtené koeficientem množství</t>
  </si>
  <si>
    <t>19</t>
  </si>
  <si>
    <t>167151111</t>
  </si>
  <si>
    <t>Nakládání výkopku z hornin třídy těžitelnosti I skupiny 1 až 3 přes 100 m3</t>
  </si>
  <si>
    <t>1580225890</t>
  </si>
  <si>
    <t>Nakládání, skládání a překládání neulehlého výkopku nebo sypaniny strojně nakládání, množství přes 100 m3, z hornin třídy těžitelnosti I, skupiny 1 až 3</t>
  </si>
  <si>
    <t>https://podminky.urs.cz/item/CS_URS_2025_01/167151111</t>
  </si>
  <si>
    <t>20</t>
  </si>
  <si>
    <t>171201231</t>
  </si>
  <si>
    <t>Poplatek za uložení zeminy a kamení na recyklační skládce (skládkovné) kód odpadu 17 05 04</t>
  </si>
  <si>
    <t>t</t>
  </si>
  <si>
    <t>-1666399042</t>
  </si>
  <si>
    <t>Poplatek za uložení stavebního odpadu na recyklační skládce (skládkovné) zeminy a kamení zatříděného do Katalogu odpadů pod kódem 17 05 04</t>
  </si>
  <si>
    <t>https://podminky.urs.cz/item/CS_URS_2025_01/171201231</t>
  </si>
  <si>
    <t>171251201</t>
  </si>
  <si>
    <t>Uložení sypaniny na skládky nebo meziskládky</t>
  </si>
  <si>
    <t>322348277</t>
  </si>
  <si>
    <t>Uložení sypaniny na skládky nebo meziskládky bez hutnění s upravením uložené sypaniny do předepsaného tvaru</t>
  </si>
  <si>
    <t>https://podminky.urs.cz/item/CS_URS_2025_01/171251201</t>
  </si>
  <si>
    <t>22</t>
  </si>
  <si>
    <t>174151101</t>
  </si>
  <si>
    <t>Zásyp jam, šachet rýh nebo kolem objektů sypaninou se zhutněním</t>
  </si>
  <si>
    <t>-864776907</t>
  </si>
  <si>
    <t>Zásyp sypaninou z jakékoliv horniny strojně s uložením výkopku ve vrstvách se zhutněním jam, šachet, rýh nebo kolem objektů v těchto vykopávkách</t>
  </si>
  <si>
    <t>https://podminky.urs.cz/item/CS_URS_2025_01/174151101</t>
  </si>
  <si>
    <t>VYK01-L01-OB01-DRENAZ*1,25*0,15-L02-((1,2*1,2*3,14)/4)*(1,3-0,3-0,3)*4+2,5*(2+2+1,5)</t>
  </si>
  <si>
    <t>23</t>
  </si>
  <si>
    <t>175151101</t>
  </si>
  <si>
    <t>Obsypání potrubí strojně sypaninou bez prohození, uloženou do 3 m</t>
  </si>
  <si>
    <t>1925943328</t>
  </si>
  <si>
    <t>Obsypání potrubí strojně sypaninou z vhodných hornin třídy těžitelnosti I a II, skupiny 1 až 4 nebo materiálem připraveným podél výkopu ve vzdálenosti do 3 m od jeho kraje, pro jakoukoliv hloubku výkopu a míru zhutnění bez prohození sypaniny</t>
  </si>
  <si>
    <t>https://podminky.urs.cz/item/CS_URS_2025_01/175151101</t>
  </si>
  <si>
    <t>POT01*(0.3+0.3)*1.25-((0.3*0.3*3.14)/4)*POT01</t>
  </si>
  <si>
    <t>24</t>
  </si>
  <si>
    <t>M</t>
  </si>
  <si>
    <t>58344121</t>
  </si>
  <si>
    <t>štěrkodrť frakce 0/8</t>
  </si>
  <si>
    <t>-1706590207</t>
  </si>
  <si>
    <t>25</t>
  </si>
  <si>
    <t>181111121</t>
  </si>
  <si>
    <t>Plošná úprava terénu do 500 m2 zemina skupiny 1 až 4 nerovnosti přes 100 do 150 mm v rovinně a svahu do 1:5</t>
  </si>
  <si>
    <t>157739086</t>
  </si>
  <si>
    <t>Plošná úprava terénu v zemině skupiny 1 až 4 s urovnáním povrchu bez doplnění ornice souvislé plochy do 500 m2 při nerovnostech terénu přes 100 do 150 mm v rovině nebo na svahu do 1:5</t>
  </si>
  <si>
    <t>https://podminky.urs.cz/item/CS_URS_2025_01/181111121</t>
  </si>
  <si>
    <t>OR01+POT01*1</t>
  </si>
  <si>
    <t>26</t>
  </si>
  <si>
    <t>181351103</t>
  </si>
  <si>
    <t>Rozprostření ornice tl vrstvy do 200 mm pl přes 100 do 500 m2 v rovině nebo ve svahu do 1:5 strojně</t>
  </si>
  <si>
    <t>1591294266</t>
  </si>
  <si>
    <t>Rozprostření a urovnání ornice v rovině nebo ve svahu sklonu do 1:5 strojně při souvislé ploše přes 100 do 500 m2, tl. vrstvy do 200 mm</t>
  </si>
  <si>
    <t>https://podminky.urs.cz/item/CS_URS_2025_01/181351103</t>
  </si>
  <si>
    <t>27</t>
  </si>
  <si>
    <t>181411121</t>
  </si>
  <si>
    <t>Založení lučního trávníku výsevem pl do 1000 m2 v rovině a ve svahu do 1:5</t>
  </si>
  <si>
    <t>-1117412219</t>
  </si>
  <si>
    <t>Založení trávníku na půdě předem připravené plochy do 1000 m2 výsevem včetně utažení lučního v rovině nebo na svahu do 1:5</t>
  </si>
  <si>
    <t>https://podminky.urs.cz/item/CS_URS_2025_01/181411121</t>
  </si>
  <si>
    <t>28</t>
  </si>
  <si>
    <t>00572472</t>
  </si>
  <si>
    <t>osivo směs travní krajinná-rovinná</t>
  </si>
  <si>
    <t>kg</t>
  </si>
  <si>
    <t>-146241619</t>
  </si>
  <si>
    <t>376,95*0,02 'Přepočtené koeficientem množství</t>
  </si>
  <si>
    <t>29</t>
  </si>
  <si>
    <t>184818112</t>
  </si>
  <si>
    <t>Vyvětvení a tvarový ořez dřevin v přes 3 do 5 m s odnesením odpadu do 200 m a spálením</t>
  </si>
  <si>
    <t>1084859367</t>
  </si>
  <si>
    <t>Vyvětvení a tvarový ořez dřevin s úpravou koruny při výšce stromu přes 3 do 5 m</t>
  </si>
  <si>
    <t>https://podminky.urs.cz/item/CS_URS_2025_01/184818112</t>
  </si>
  <si>
    <t>5+3</t>
  </si>
  <si>
    <t>30</t>
  </si>
  <si>
    <t>184818231</t>
  </si>
  <si>
    <t>Ochrana kmene průměru do 300 mm bedněním výšky do 2 m</t>
  </si>
  <si>
    <t>1042302720</t>
  </si>
  <si>
    <t>Ochrana kmene bedněním před poškozením stavebním provozem zřízení včetně odstranění výšky bednění do 2 m průměru kmene do 300 mm</t>
  </si>
  <si>
    <t>https://podminky.urs.cz/item/CS_URS_2025_01/184818231</t>
  </si>
  <si>
    <t>2+2</t>
  </si>
  <si>
    <t>31</t>
  </si>
  <si>
    <t>184818232</t>
  </si>
  <si>
    <t>Ochrana kmene průměru přes 300 do 500 mm bedněním výšky do 2 m</t>
  </si>
  <si>
    <t>-454091871</t>
  </si>
  <si>
    <t>Ochrana kmene bedněním před poškozením stavebním provozem zřízení včetně odstranění výšky bednění do 2 m průměru kmene přes 300 do 500 mm</t>
  </si>
  <si>
    <t>https://podminky.urs.cz/item/CS_URS_2025_01/184818232</t>
  </si>
  <si>
    <t>Zakládání</t>
  </si>
  <si>
    <t>32</t>
  </si>
  <si>
    <t>212752401</t>
  </si>
  <si>
    <t>Trativod z drenážních trubek korugovaných PE-HD SN 8 perforace 360° včetně lože otevřený výkop DN 100 pro liniové stavby</t>
  </si>
  <si>
    <t>86828913</t>
  </si>
  <si>
    <t>Trativody z drenážních trubek pro liniové stavby a komunikace se zřízením štěrkového lože pod trubky a s jejich obsypem v otevřeném výkopu trubka korugovaná sendvičová PE-HD SN 8 celoperforovaná 360° DN 100</t>
  </si>
  <si>
    <t>https://podminky.urs.cz/item/CS_URS_2025_01/212752401</t>
  </si>
  <si>
    <t>POT01+2</t>
  </si>
  <si>
    <t>33</t>
  </si>
  <si>
    <t>213141111</t>
  </si>
  <si>
    <t>Zřízení vrstvy z geotextilie v rovině nebo ve sklonu do 1:5 š do 3 m</t>
  </si>
  <si>
    <t>-275251319</t>
  </si>
  <si>
    <t>Zřízení vrstvy z geotextilie filtrační, separační, odvodňovací, ochranné, výztužné nebo protierozní v rovině nebo ve sklonu do 1:5, šířky do 3 m</t>
  </si>
  <si>
    <t>https://podminky.urs.cz/item/CS_URS_2025_01/213141111</t>
  </si>
  <si>
    <t>34</t>
  </si>
  <si>
    <t>69311081</t>
  </si>
  <si>
    <t>geotextilie netkaná separační, ochranná, filtrační, drenážní PES 300g/m2</t>
  </si>
  <si>
    <t>298893092</t>
  </si>
  <si>
    <t>109,7*1,1845 'Přepočtené koeficientem množství</t>
  </si>
  <si>
    <t>Svislé a kompletní konstrukce</t>
  </si>
  <si>
    <t>35</t>
  </si>
  <si>
    <t>358315114</t>
  </si>
  <si>
    <t>Bourání stoky kompletní nebo vybourání otvorů z prostého betonu plochy do 4 m2</t>
  </si>
  <si>
    <t>-1061148369</t>
  </si>
  <si>
    <t>Bourání stoky kompletní nebo vybourání otvorů průřezové plochy do 4 m2 ve stokách ze zdiva z prostého betonu</t>
  </si>
  <si>
    <t>https://podminky.urs.cz/item/CS_URS_2025_01/358315114</t>
  </si>
  <si>
    <t>1,1*1,2*(0,15)</t>
  </si>
  <si>
    <t>36</t>
  </si>
  <si>
    <t>359901111</t>
  </si>
  <si>
    <t>Vyčištění stok</t>
  </si>
  <si>
    <t>-134004427</t>
  </si>
  <si>
    <t>Vyčištění stok jakékoliv výšky</t>
  </si>
  <si>
    <t>https://podminky.urs.cz/item/CS_URS_2025_01/359901111</t>
  </si>
  <si>
    <t>15,53</t>
  </si>
  <si>
    <t>37</t>
  </si>
  <si>
    <t>359901211</t>
  </si>
  <si>
    <t>Monitoring stoky jakékoli výšky na nové kanalizaci</t>
  </si>
  <si>
    <t>-300003081</t>
  </si>
  <si>
    <t>Monitoring stok (kamerový systém) jakékoli výšky nová kanalizace</t>
  </si>
  <si>
    <t>https://podminky.urs.cz/item/CS_URS_2025_01/359901211</t>
  </si>
  <si>
    <t>POT01+2+2+1,5</t>
  </si>
  <si>
    <t>38</t>
  </si>
  <si>
    <t>359901212</t>
  </si>
  <si>
    <t>Monitoring stoky jakékoli výšky na stávající kanalizaci</t>
  </si>
  <si>
    <t>1828960676</t>
  </si>
  <si>
    <t>Monitoring stok (kamerový systém) jakékoli výšky stávající kanalizace</t>
  </si>
  <si>
    <t>https://podminky.urs.cz/item/CS_URS_2025_01/359901212</t>
  </si>
  <si>
    <t>Vodorovné konstrukce</t>
  </si>
  <si>
    <t>39</t>
  </si>
  <si>
    <t>451541111</t>
  </si>
  <si>
    <t>Lože pod potrubí otevřený výkop ze štěrkodrtě</t>
  </si>
  <si>
    <t>1265938973</t>
  </si>
  <si>
    <t>Lože pod potrubí, stoky a drobné objekty v otevřeném výkopu ze štěrkodrtě 0-63 mm</t>
  </si>
  <si>
    <t>https://podminky.urs.cz/item/CS_URS_2025_01/451541111</t>
  </si>
  <si>
    <t>POT01*0,1*1,25+((2-1,25)*0,1*2*4)+(2+2+1,5+1,5)*1,6*0,1+1,5*0,1*4</t>
  </si>
  <si>
    <t>40</t>
  </si>
  <si>
    <t>452218010</t>
  </si>
  <si>
    <t>Zajišťovací práh z upraveného lomového kamene na sucho</t>
  </si>
  <si>
    <t>46343868</t>
  </si>
  <si>
    <t>Zajišťovací práh z upraveného lomového kamene na dně a ve svahu melioračních kanálů, s patkami nebo bez patek s dlažbovitou úpravou viditelných ploch na sucho</t>
  </si>
  <si>
    <t>https://podminky.urs.cz/item/CS_URS_2025_01/452218010</t>
  </si>
  <si>
    <t>5,8*0,5*0,6</t>
  </si>
  <si>
    <t>41</t>
  </si>
  <si>
    <t>452311141</t>
  </si>
  <si>
    <t>Podkladní desky z betonu prostého bez zvýšených nároků na prostředí tř. C 16/20 otevřený výkop</t>
  </si>
  <si>
    <t>97098406</t>
  </si>
  <si>
    <t>Podkladní a zajišťovací konstrukce z betonu prostého v otevřeném výkopu bez zvýšených nároků na prostředí desky pod potrubí, stoky a drobné objekty z betonu tř. C 16/20</t>
  </si>
  <si>
    <t>https://podminky.urs.cz/item/CS_URS_2025_01/452311141</t>
  </si>
  <si>
    <t>1,6*1,6*0,1*4</t>
  </si>
  <si>
    <t>42</t>
  </si>
  <si>
    <t>452312141</t>
  </si>
  <si>
    <t>Sedlové lože z betonu prostého bez zvýšených nároků na prostředí tř. C 16/20 otevřený výkop</t>
  </si>
  <si>
    <t>191010637</t>
  </si>
  <si>
    <t>Podkladní a zajišťovací konstrukce z betonu prostého v otevřeném výkopu bez zvýšených nároků na prostředí sedlové lože pod potrubí z betonu tř. C 16/20</t>
  </si>
  <si>
    <t>https://podminky.urs.cz/item/CS_URS_2025_01/452312141</t>
  </si>
  <si>
    <t>0,21*4</t>
  </si>
  <si>
    <t>43</t>
  </si>
  <si>
    <t>452321141</t>
  </si>
  <si>
    <t>Podkladní desky ze ŽB bez zvýšených nároků na prostředí tř. C 16/20 otevřený výkop</t>
  </si>
  <si>
    <t>-1603707972</t>
  </si>
  <si>
    <t>Podkladní a zajišťovací konstrukce z betonu železového v otevřeném výkopu bez zvýšených nároků na prostředí desky pod potrubí, stoky a drobné objekty z betonu tř. C 16/20</t>
  </si>
  <si>
    <t>https://podminky.urs.cz/item/CS_URS_2025_01/452321141</t>
  </si>
  <si>
    <t>2*2*0,1*4+2*2*0,2+2*2*0,2</t>
  </si>
  <si>
    <t>44</t>
  </si>
  <si>
    <t>452351111</t>
  </si>
  <si>
    <t>Bednění podkladních desek nebo sedlového lože pod potrubí, stoky a drobné objekty otevřený výkop zřízení</t>
  </si>
  <si>
    <t>1478997413</t>
  </si>
  <si>
    <t>Bednění podkladních a zajišťovacích konstrukcí v otevřeném výkopu desek nebo sedlových loží pod potrubí, stoky a drobné objekty zřízení</t>
  </si>
  <si>
    <t>https://podminky.urs.cz/item/CS_URS_2025_01/452351111</t>
  </si>
  <si>
    <t>2*4*0,1*(4+2)+0,3*2*4</t>
  </si>
  <si>
    <t>45</t>
  </si>
  <si>
    <t>452351112</t>
  </si>
  <si>
    <t>Bednění podkladních desek nebo sedlového lože pod potrubí, stoky a drobné objekty otevřený výkop odstranění</t>
  </si>
  <si>
    <t>1505515343</t>
  </si>
  <si>
    <t>Bednění podkladních a zajišťovacích konstrukcí v otevřeném výkopu desek nebo sedlových loží pod potrubí, stoky a drobné objekty odstranění</t>
  </si>
  <si>
    <t>https://podminky.urs.cz/item/CS_URS_2025_01/452351112</t>
  </si>
  <si>
    <t>46</t>
  </si>
  <si>
    <t>452368211</t>
  </si>
  <si>
    <t>Výztuž podkladních desek nebo bloků nebo pražců otevřený výkop ze svařovaných sítí Kari</t>
  </si>
  <si>
    <t>-94854925</t>
  </si>
  <si>
    <t>Výztuž podkladních desek, bloků nebo pražců v otevřeném výkopu ze svařovaných sítí typu Kari</t>
  </si>
  <si>
    <t>https://podminky.urs.cz/item/CS_URS_2025_01/452368211</t>
  </si>
  <si>
    <t>(2*2*4*7,9)/1000+(2*2*2*7,9)/1000</t>
  </si>
  <si>
    <t>47</t>
  </si>
  <si>
    <t>461211711</t>
  </si>
  <si>
    <t>Patka z lomového kamene pro dlažbu na sucho bez výplně spár</t>
  </si>
  <si>
    <t>-2113934484</t>
  </si>
  <si>
    <t>Patka z lomového kamene lomařsky upraveného pro dlažbu zděná na sucho bez výplně spár</t>
  </si>
  <si>
    <t>https://podminky.urs.cz/item/CS_URS_2025_01/461211711</t>
  </si>
  <si>
    <t>2*2*0,5*0,6</t>
  </si>
  <si>
    <t>48</t>
  </si>
  <si>
    <t>463211152</t>
  </si>
  <si>
    <t>Rovnanina objemu přes 3 m3 z lomového kamene tříděného hmotnosti přes 80 do 200 kg s urovnáním líce</t>
  </si>
  <si>
    <t>769571208</t>
  </si>
  <si>
    <t>Rovnanina z lomového kamene neupraveného pro podélné i příčné objekty objemu přes 3 m3 z kamene tříděného, s urovnáním líce a vyklínováním spár úlomky kamene hmotnost jednotlivých kamenů přes 80 do 200 kg</t>
  </si>
  <si>
    <t>https://podminky.urs.cz/item/CS_URS_2025_01/463211152</t>
  </si>
  <si>
    <t>0,6*2*0,3+2,7*2*2*0,3+1,5*1,3*2*2*0,3</t>
  </si>
  <si>
    <t>Trubní vedení</t>
  </si>
  <si>
    <t>49</t>
  </si>
  <si>
    <t>810391811</t>
  </si>
  <si>
    <t>Bourání stávajícího potrubí z betonu DN přes 200 do 400</t>
  </si>
  <si>
    <t>-1007789747</t>
  </si>
  <si>
    <t>Bourání stávajícího potrubí z betonu v otevřeném výkopu DN přes 200 do 400</t>
  </si>
  <si>
    <t>https://podminky.urs.cz/item/CS_URS_2025_01/810391811</t>
  </si>
  <si>
    <t>108,6</t>
  </si>
  <si>
    <t>50</t>
  </si>
  <si>
    <t>811441111</t>
  </si>
  <si>
    <t>Montáž potrubí z trub betonových s polodrážkou (přímých) a integrovaným pryžovým těsněním otevřený výkop sklon do 20 % DN 600</t>
  </si>
  <si>
    <t>2021816663</t>
  </si>
  <si>
    <t>Montáž potrubí z trub betonových (přímých) s polodrážkou v otevřeném výkopu ve sklonu do 20 % s integrovaným pryžovým těsněním DN 600</t>
  </si>
  <si>
    <t>https://podminky.urs.cz/item/CS_URS_2025_01/811441111</t>
  </si>
  <si>
    <t>2*2</t>
  </si>
  <si>
    <t>51</t>
  </si>
  <si>
    <t>59223019</t>
  </si>
  <si>
    <t>trouba betonová hrdlová propojovací DN 600</t>
  </si>
  <si>
    <t>203206138</t>
  </si>
  <si>
    <t>4*1,01 'Přepočtené koeficientem množství</t>
  </si>
  <si>
    <t>52</t>
  </si>
  <si>
    <t>812442193</t>
  </si>
  <si>
    <t>Příplatek k montáži betonového potrubí za napojení dvou dříků trub pomocí pružné spojky DN 600</t>
  </si>
  <si>
    <t>-1594001648</t>
  </si>
  <si>
    <t>Montáž potrubí z trub betonových hrdlových v otevřeném výkopu ve sklonu do 20 % za napojení dvou dříků trub o stejném průměru (max. rozdíl 16 mm) pomocí pružné spojky (spojka zahrnuta v ceně) DN 600</t>
  </si>
  <si>
    <t>https://podminky.urs.cz/item/CS_URS_2025_01/812442193</t>
  </si>
  <si>
    <t>53</t>
  </si>
  <si>
    <t>871370320</t>
  </si>
  <si>
    <t>Montáž kanalizačního potrubí hladkého plnostěnného SN 12 z polypropylenu DN 300</t>
  </si>
  <si>
    <t>793457128</t>
  </si>
  <si>
    <t>Montáž kanalizačního potrubí z polypropylenu PP hladkého plnostěnného SN 12 DN 300</t>
  </si>
  <si>
    <t>https://podminky.urs.cz/item/CS_URS_2025_01/871370320</t>
  </si>
  <si>
    <t>54</t>
  </si>
  <si>
    <t>28617040</t>
  </si>
  <si>
    <t>trubka kanalizační PP plnostěnná třívrstvá DN 300x6000mm SN12</t>
  </si>
  <si>
    <t>956263103</t>
  </si>
  <si>
    <t>107,7*1,015 'Přepočtené koeficientem množství</t>
  </si>
  <si>
    <t>55</t>
  </si>
  <si>
    <t>890351851</t>
  </si>
  <si>
    <t>Bourání šachet ze ŽB strojně obestavěného prostoru přes 3 do 5 m3</t>
  </si>
  <si>
    <t>-137432635</t>
  </si>
  <si>
    <t>Bourání šachet a jímek strojně velikosti obestavěného prostoru přes 3 do 5 m3 ze železobetonu</t>
  </si>
  <si>
    <t>https://podminky.urs.cz/item/CS_URS_2025_01/890351851</t>
  </si>
  <si>
    <t>1,35*1,35*1,5+(1,35*1,35*0,6)*2</t>
  </si>
  <si>
    <t>56</t>
  </si>
  <si>
    <t>890431851</t>
  </si>
  <si>
    <t>Bourání šachet z prefabrikovaných skruží strojně obestavěného prostoru přes 1,5 do 3 m3</t>
  </si>
  <si>
    <t>-1914738605</t>
  </si>
  <si>
    <t>Bourání šachet a jímek strojně velikosti obestavěného prostoru přes 1,5 do 3 m3 z prefabrikovaných skruží</t>
  </si>
  <si>
    <t>https://podminky.urs.cz/item/CS_URS_2025_01/890431851</t>
  </si>
  <si>
    <t>1,21*(1,45+0,2)*4</t>
  </si>
  <si>
    <t>57</t>
  </si>
  <si>
    <t>892372111</t>
  </si>
  <si>
    <t>Zabezpečení konců potrubí DN do 300 při tlakových zkouškách vodou</t>
  </si>
  <si>
    <t>-1057279789</t>
  </si>
  <si>
    <t>Tlakové zkoušky vodou zabezpečení konců potrubí při tlakových zkouškách DN do 300</t>
  </si>
  <si>
    <t>https://podminky.urs.cz/item/CS_URS_2025_01/892372111</t>
  </si>
  <si>
    <t>58</t>
  </si>
  <si>
    <t>892381111</t>
  </si>
  <si>
    <t>Tlaková zkouška vodou potrubí DN 250, DN 300 nebo 350</t>
  </si>
  <si>
    <t>-2028807853</t>
  </si>
  <si>
    <t>Tlakové zkoušky vodou na potrubí DN 250, 300 nebo 350</t>
  </si>
  <si>
    <t>https://podminky.urs.cz/item/CS_URS_2025_01/892381111</t>
  </si>
  <si>
    <t>POT01+15,53</t>
  </si>
  <si>
    <t>59</t>
  </si>
  <si>
    <t>894201161</t>
  </si>
  <si>
    <t>Dno šachet tl přes 200 mm z prostého betonu se zvýšenými nároky na prostředí tř. C 30/37</t>
  </si>
  <si>
    <t>64288014</t>
  </si>
  <si>
    <t>Ostatní konstrukce na trubním vedení z prostého betonu dno šachet tloušťky přes 200 mm z betonu se zvýšenými nároky na prostředí tř. C 30/37</t>
  </si>
  <si>
    <t>https://podminky.urs.cz/item/CS_URS_2025_01/894201161</t>
  </si>
  <si>
    <t>1,5*1,5*0,25</t>
  </si>
  <si>
    <t>60</t>
  </si>
  <si>
    <t>894302162</t>
  </si>
  <si>
    <t>Stěny šachet tl přes 200 mm ze ŽB se zvýšenými nároky na prostředí tř. C 30/37</t>
  </si>
  <si>
    <t>1273228788</t>
  </si>
  <si>
    <t>Ostatní konstrukce na trubním vedení ze železobetonu stěny šachet tloušťky přes 200 mm z betonu se zvýšenými nároky na prostředí tř. C 30/37</t>
  </si>
  <si>
    <t>https://podminky.urs.cz/item/CS_URS_2025_01/894302162</t>
  </si>
  <si>
    <t>1,5*0,25*1,765+1,5*0,2*0,57+1,5*0,25*1,275+1*0,25*1,8*2</t>
  </si>
  <si>
    <t>61</t>
  </si>
  <si>
    <t>894410102</t>
  </si>
  <si>
    <t>Osazení betonových dílců pro kanalizační šachty DN 1000 šachtové dno výšky 800 mm</t>
  </si>
  <si>
    <t>-1106772645</t>
  </si>
  <si>
    <t>Osazení betonových dílců šachet kanalizačních dno DN 1000, výšky 800 mm</t>
  </si>
  <si>
    <t>https://podminky.urs.cz/item/CS_URS_2025_01/894410102</t>
  </si>
  <si>
    <t>62</t>
  </si>
  <si>
    <t>59224353</t>
  </si>
  <si>
    <t>dno betonové šachty kanalizační jednolité 100x68x30cm</t>
  </si>
  <si>
    <t>1161677690</t>
  </si>
  <si>
    <t>63</t>
  </si>
  <si>
    <t>894410103</t>
  </si>
  <si>
    <t>Osazení betonových dílců pro kanalizační šachty DN 1000 šachtové dno výšky 1000 mm</t>
  </si>
  <si>
    <t>-444965262</t>
  </si>
  <si>
    <t>Osazení betonových dílců šachet kanalizačních dno DN 1000, výšky 1000 mm</t>
  </si>
  <si>
    <t>https://podminky.urs.cz/item/CS_URS_2025_01/894410103</t>
  </si>
  <si>
    <t>59224356</t>
  </si>
  <si>
    <t>dno betonové šachty kanalizační jednolité 100x98x60cm</t>
  </si>
  <si>
    <t>683358435</t>
  </si>
  <si>
    <t>65</t>
  </si>
  <si>
    <t>894410203</t>
  </si>
  <si>
    <t>Osazení betonových dílců pro kanalizační šachty DN 800 skruž rovná výšky 1000 mm</t>
  </si>
  <si>
    <t>2056794501</t>
  </si>
  <si>
    <t>Osazení betonových dílců šachet kanalizačních skruž rovná DN 800, výšky 1000 mm</t>
  </si>
  <si>
    <t>https://podminky.urs.cz/item/CS_URS_2025_01/894410203</t>
  </si>
  <si>
    <t>4+1</t>
  </si>
  <si>
    <t>66</t>
  </si>
  <si>
    <t>59224594</t>
  </si>
  <si>
    <t>skruž betonové šachty DN 800 kanalizační DEHA 80x100x12cm, se stupadly</t>
  </si>
  <si>
    <t>1585425805</t>
  </si>
  <si>
    <t>67</t>
  </si>
  <si>
    <t>894410302</t>
  </si>
  <si>
    <t>Osazení betonových dílců pro kanalizační šachty DN 1000 deska zákrytová</t>
  </si>
  <si>
    <t>1074885674</t>
  </si>
  <si>
    <t>Osazení betonových dílců šachet kanalizačních deska zákrytová DN 1000</t>
  </si>
  <si>
    <t>https://podminky.urs.cz/item/CS_URS_2025_01/894410302</t>
  </si>
  <si>
    <t>68</t>
  </si>
  <si>
    <t>59224315</t>
  </si>
  <si>
    <t>deska betonová zákrytová pro kruhové šachty 100/62,5x16,5cm</t>
  </si>
  <si>
    <t>-422497851</t>
  </si>
  <si>
    <t>69</t>
  </si>
  <si>
    <t>59224348</t>
  </si>
  <si>
    <t>těsnění elastomerové pro spojení šachetních dílů DN 1000</t>
  </si>
  <si>
    <t>CS ÚRS 2024 02</t>
  </si>
  <si>
    <t>2043258123</t>
  </si>
  <si>
    <t>2*5</t>
  </si>
  <si>
    <t>70</t>
  </si>
  <si>
    <t>894501111</t>
  </si>
  <si>
    <t>Bednění stěn šachet pravoúhlých nebo vícehranných oboustranné zřízení</t>
  </si>
  <si>
    <t>-645803752</t>
  </si>
  <si>
    <t>Bednění konstrukcí na trubním vedení stěn šachet pravoúhlých nebo čtyř a vícehranných oboustranné zřízení</t>
  </si>
  <si>
    <t>https://podminky.urs.cz/item/CS_URS_2025_01/894501111</t>
  </si>
  <si>
    <t>1,5*2,58+1,5*1,52+1*1,9*2</t>
  </si>
  <si>
    <t>71</t>
  </si>
  <si>
    <t>894501112</t>
  </si>
  <si>
    <t>Bednění stěn šachet pravoúhlých nebo vícehranných oboustranné odstranění</t>
  </si>
  <si>
    <t>-2055342480</t>
  </si>
  <si>
    <t>Bednění konstrukcí na trubním vedení stěn šachet pravoúhlých nebo čtyř a vícehranných oboustranné odstranění</t>
  </si>
  <si>
    <t>https://podminky.urs.cz/item/CS_URS_2025_01/894501112</t>
  </si>
  <si>
    <t>72</t>
  </si>
  <si>
    <t>894608211</t>
  </si>
  <si>
    <t>Výztuž šachet ze svařovaných sítí typu Kari</t>
  </si>
  <si>
    <t>-738988741</t>
  </si>
  <si>
    <t>https://podminky.urs.cz/item/CS_URS_2025_01/894608211</t>
  </si>
  <si>
    <t>(((1,5*2*1,765+1,5*2*0,57+1,5*2*1,275+1*0,25*1,8*2*2+1,5*1,5*2+0,2*(1,5+1,5+1+1))*1,1)*(7,9))/1000</t>
  </si>
  <si>
    <t>73</t>
  </si>
  <si>
    <t>898161213</t>
  </si>
  <si>
    <t>Sanace kanalizačního potrubí vložkování textilním rukávcem DN 300 tl 8 mm</t>
  </si>
  <si>
    <t>-17075550</t>
  </si>
  <si>
    <t>Vložkování kanalizačního potrubí litinového, ocelového nebo betonového textilním rukávcem sanační tloušťky 8 mm DN 300</t>
  </si>
  <si>
    <t>https://podminky.urs.cz/item/CS_URS_2025_01/898161213</t>
  </si>
  <si>
    <t>74</t>
  </si>
  <si>
    <t>899104112</t>
  </si>
  <si>
    <t>Osazení poklopů litinových, ocelových nebo železobetonových včetně rámů pro třídu zatížení D400, E600</t>
  </si>
  <si>
    <t>-2116848274</t>
  </si>
  <si>
    <t>Osazení poklopů šachtových litinových, ocelových nebo železobetonových včetně rámů pro třídu zatížení D400, E600</t>
  </si>
  <si>
    <t>https://podminky.urs.cz/item/CS_URS_2024_02/899104112</t>
  </si>
  <si>
    <t>55241003</t>
  </si>
  <si>
    <t>poklop kanalizační betonový, litinový rám 160mm, D400 bez odvětrání</t>
  </si>
  <si>
    <t>29944946</t>
  </si>
  <si>
    <t>76</t>
  </si>
  <si>
    <t>899302811</t>
  </si>
  <si>
    <t>Demontáž poklopů betonových nebo ŽB včetně rámu hmotnosti přes 50 do 100 kg</t>
  </si>
  <si>
    <t>801673551</t>
  </si>
  <si>
    <t>Demontáž poklopů betonových a železobetonových včetně rámu, hmotnosti jednotlivě přes 50 do 100 kg</t>
  </si>
  <si>
    <t>https://podminky.urs.cz/item/CS_URS_2025_01/899302811</t>
  </si>
  <si>
    <t>77</t>
  </si>
  <si>
    <t>899623151</t>
  </si>
  <si>
    <t>Obetonování potrubí nebo zdiva stok betonem prostým tř. C 16/20 v otevřeném výkopu</t>
  </si>
  <si>
    <t>521844119</t>
  </si>
  <si>
    <t>Obetonování potrubí nebo zdiva stok betonem prostým v otevřeném výkopu, betonem tř. C 16/20</t>
  </si>
  <si>
    <t>https://podminky.urs.cz/item/CS_URS_2025_01/899623151</t>
  </si>
  <si>
    <t>0,35*2*4</t>
  </si>
  <si>
    <t>78</t>
  </si>
  <si>
    <t>899643121</t>
  </si>
  <si>
    <t>Bednění pro obetonování potrubí otevřený výkop zřízení</t>
  </si>
  <si>
    <t>-755277388</t>
  </si>
  <si>
    <t>Bednění pro obetonování potrubí v otevřeném výkopu zřízení</t>
  </si>
  <si>
    <t>https://podminky.urs.cz/item/CS_URS_2025_01/899643121</t>
  </si>
  <si>
    <t>0,36*2*4</t>
  </si>
  <si>
    <t>79</t>
  </si>
  <si>
    <t>899643122</t>
  </si>
  <si>
    <t>Bednění pro obetonování potrubí otevřený výkop odstranění</t>
  </si>
  <si>
    <t>-520086133</t>
  </si>
  <si>
    <t>Bednění pro obetonování potrubí v otevřeném výkopu odstranění</t>
  </si>
  <si>
    <t>https://podminky.urs.cz/item/CS_URS_2025_01/899643122</t>
  </si>
  <si>
    <t>997</t>
  </si>
  <si>
    <t>Doprava suti a vybouraných hmot</t>
  </si>
  <si>
    <t>80</t>
  </si>
  <si>
    <t>997013501</t>
  </si>
  <si>
    <t>Odvoz suti a vybouraných hmot na skládku nebo meziskládku do 1 km se složením</t>
  </si>
  <si>
    <t>1369253358</t>
  </si>
  <si>
    <t>Odvoz suti a vybouraných hmot na skládku nebo meziskládku se složením, na vzdálenost do 1 km</t>
  </si>
  <si>
    <t>https://podminky.urs.cz/item/CS_URS_2025_01/997013501</t>
  </si>
  <si>
    <t>81</t>
  </si>
  <si>
    <t>997013509</t>
  </si>
  <si>
    <t>Příplatek k odvozu suti a vybouraných hmot na skládku ZKD 1 km přes 1 km</t>
  </si>
  <si>
    <t>-1212494214</t>
  </si>
  <si>
    <t>Odvoz suti a vybouraných hmot na skládku nebo meziskládku se složením, na vzdálenost Příplatek k ceně za každý další započatý 1 km přes 1 km</t>
  </si>
  <si>
    <t>https://podminky.urs.cz/item/CS_URS_2025_01/997013509</t>
  </si>
  <si>
    <t>42,151*45 'Přepočtené koeficientem množství</t>
  </si>
  <si>
    <t>82</t>
  </si>
  <si>
    <t>997013511</t>
  </si>
  <si>
    <t>Odvoz suti a vybouraných hmot z meziskládky na skládku do 1 km s naložením a se složením</t>
  </si>
  <si>
    <t>-2043747860</t>
  </si>
  <si>
    <t>Odvoz suti a vybouraných hmot z meziskládky na skládku s naložením a se složením, na vzdálenost do 1 km</t>
  </si>
  <si>
    <t>https://podminky.urs.cz/item/CS_URS_2025_01/997013511</t>
  </si>
  <si>
    <t>83</t>
  </si>
  <si>
    <t>997013862</t>
  </si>
  <si>
    <t>Poplatek za uložení stavebního odpadu na recyklační skládce (skládkovné) z armovaného betonu kód odpadu 17 01 01</t>
  </si>
  <si>
    <t>-1809297075</t>
  </si>
  <si>
    <t>Poplatek za uložení stavebního odpadu na recyklační skládce (skládkovné) z armovaného betonu zatříděného do Katalogu odpadů pod kódem 17 01 01</t>
  </si>
  <si>
    <t>https://podminky.urs.cz/item/CS_URS_2025_01/997013862</t>
  </si>
  <si>
    <t>998</t>
  </si>
  <si>
    <t>Přesun hmot</t>
  </si>
  <si>
    <t>84</t>
  </si>
  <si>
    <t>998276101</t>
  </si>
  <si>
    <t>Přesun hmot pro trubní vedení z trub z plastických hmot otevřený výkop</t>
  </si>
  <si>
    <t>1654372255</t>
  </si>
  <si>
    <t>Přesun hmot pro trubní vedení hloubené z trub z plastických hmot nebo sklolaminátových pro vodovody, kanalizace, teplovody, produktovody v otevřeném výkopu dopravní vzdálenost do 15 m</t>
  </si>
  <si>
    <t>https://podminky.urs.cz/item/CS_URS_2025_01/998276101</t>
  </si>
  <si>
    <t>85</t>
  </si>
  <si>
    <t>998276124</t>
  </si>
  <si>
    <t>Příplatek k přesunu hmot pro trubní vedení z trub z plastických hmot za zvětšený přesun do 500 m</t>
  </si>
  <si>
    <t>-308997512</t>
  </si>
  <si>
    <t>Přesun hmot pro trubní vedení hloubené z trub z plastických hmot nebo sklolaminátových Příplatek k cenám za zvětšený přesun přes vymezenou dopravní vzdálenost do 500 m</t>
  </si>
  <si>
    <t>https://podminky.urs.cz/item/CS_URS_2025_01/998276124</t>
  </si>
  <si>
    <t>PSV</t>
  </si>
  <si>
    <t>Práce a dodávky PSV</t>
  </si>
  <si>
    <t>767</t>
  </si>
  <si>
    <t>Konstrukce zámečnické</t>
  </si>
  <si>
    <t>86</t>
  </si>
  <si>
    <t>767662110R</t>
  </si>
  <si>
    <t>Montáž vtokových česlí volných, uložených do připravené betonové konstrukce</t>
  </si>
  <si>
    <t>2063823904</t>
  </si>
  <si>
    <t xml:space="preserve">Montáž vtokových česlí volných, uložených do připravené betonové konstrukce
</t>
  </si>
  <si>
    <t>1,1*1,2</t>
  </si>
  <si>
    <t>87</t>
  </si>
  <si>
    <t>54912001R</t>
  </si>
  <si>
    <t>Ocelové česlo pro vtokový objekt - horní přepad</t>
  </si>
  <si>
    <t>-829172645</t>
  </si>
  <si>
    <t>Ocelové česlo pro vtokový objekt pro horní přepad, svařované, povrchově oštřené proti korozi. Česlo z ocelové kulatiny o průměru 30 mmv rozteči 80 mm v ocelovém rámu z jeklu L 50x50 mm.</t>
  </si>
  <si>
    <t>88</t>
  </si>
  <si>
    <t>998767101</t>
  </si>
  <si>
    <t>Přesun hmot tonážní pro zámečnické konstrukce v objektech v do 6 m</t>
  </si>
  <si>
    <t>CS ÚRS 2023 02</t>
  </si>
  <si>
    <t>1247381381</t>
  </si>
  <si>
    <t>Přesun hmot pro zámečnické konstrukce stanovený z hmotnosti přesunovaného materiálu vodorovná dopravní vzdálenost do 50 m v objektech výšky do 6 m</t>
  </si>
  <si>
    <t>https://podminky.urs.cz/item/CS_URS_2023_02/998767101</t>
  </si>
  <si>
    <t>Vedlejší rozpočtové náklady</t>
  </si>
  <si>
    <t>VRN6</t>
  </si>
  <si>
    <t>Územní vlivy</t>
  </si>
  <si>
    <t>89</t>
  </si>
  <si>
    <t>063603000</t>
  </si>
  <si>
    <t>Omezený přístup těžké techniky</t>
  </si>
  <si>
    <t>soubor</t>
  </si>
  <si>
    <t>1024</t>
  </si>
  <si>
    <t>-1017846230</t>
  </si>
  <si>
    <t>https://podminky.urs.cz/item/CS_URS_2025_01/063603000</t>
  </si>
  <si>
    <t>02 - VRN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</si>
  <si>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</si>
  <si>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</si>
  <si>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</si>
  <si>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</si>
  <si>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>VRN1</t>
  </si>
  <si>
    <t>Průzkumné, geodetické a projektové práce</t>
  </si>
  <si>
    <t>012434000</t>
  </si>
  <si>
    <t>Geodetická aktualizační dokumentace (GAD DTM)</t>
  </si>
  <si>
    <t>-919855379</t>
  </si>
  <si>
    <t>https://podminky.urs.cz/item/CS_URS_2024_02/012434000</t>
  </si>
  <si>
    <t>012444000</t>
  </si>
  <si>
    <t>Geodetické měření skutečného provedení stavby</t>
  </si>
  <si>
    <t>190716157</t>
  </si>
  <si>
    <t>https://podminky.urs.cz/item/CS_URS_2024_02/012444000</t>
  </si>
  <si>
    <t>107,7+15,5+2+2+1,5+1,5</t>
  </si>
  <si>
    <t>013254000</t>
  </si>
  <si>
    <t>Dokumentace skutečného provedení stavby</t>
  </si>
  <si>
    <t>-1909740284</t>
  </si>
  <si>
    <t>https://podminky.urs.cz/item/CS_URS_2024_02/013254000</t>
  </si>
  <si>
    <t>VRN3</t>
  </si>
  <si>
    <t>Zařízení staveniště</t>
  </si>
  <si>
    <t>034103000</t>
  </si>
  <si>
    <t>Oplocení staveniště</t>
  </si>
  <si>
    <t>-333211675</t>
  </si>
  <si>
    <t>https://podminky.urs.cz/item/CS_URS_2024_02/034103000</t>
  </si>
  <si>
    <t>034503000</t>
  </si>
  <si>
    <t>Informační tabule na staveništi</t>
  </si>
  <si>
    <t>1176658615</t>
  </si>
  <si>
    <t>https://podminky.urs.cz/item/CS_URS_2024_02/034503000</t>
  </si>
  <si>
    <t>VRN4</t>
  </si>
  <si>
    <t>Inženýrská činnost</t>
  </si>
  <si>
    <t>049103000</t>
  </si>
  <si>
    <t>Náklady vzniklé v souvislosti s realizací stavby - zajištění vstupu pracovníků na pozemky SŽČR</t>
  </si>
  <si>
    <t>kpl</t>
  </si>
  <si>
    <t>1091975907</t>
  </si>
  <si>
    <t>https://podminky.urs.cz/item/CS_URS_2025_01/049103000</t>
  </si>
  <si>
    <t>VRN5</t>
  </si>
  <si>
    <t>Finanční náklady</t>
  </si>
  <si>
    <t>053903000</t>
  </si>
  <si>
    <t>Ostatní poplatky</t>
  </si>
  <si>
    <t>61421156</t>
  </si>
  <si>
    <t>Ostatní poplatky - poplatek/nájem za vstup a provedení prací na pozemcích SŽČR</t>
  </si>
  <si>
    <t>SEZNAM FIGUR</t>
  </si>
  <si>
    <t>Výměra</t>
  </si>
  <si>
    <t>Použití figury:</t>
  </si>
  <si>
    <t>SANACE</t>
  </si>
  <si>
    <t>Sanace betonové konstrukce VO</t>
  </si>
  <si>
    <t>1*1,2*2+1*0,12+1*1,8-((0,8*0,8*3,14)/4)+1*0,2+((1,8+1,2)/2)*1*2+(1+0,15+0,2)*0,2*2+0,15*0,3*2+0,15*0,4*2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</si>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</sst>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7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27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4" xfId="0" applyFont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0" fontId="19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8" fillId="0" borderId="17" xfId="0" applyFont="1" applyBorder="1" applyAlignment="1">
      <alignment horizontal="left" vertical="center" wrapText="1"/>
    </xf>
    <xf numFmtId="0" fontId="38" fillId="0" borderId="23" xfId="0" applyFont="1" applyBorder="1" applyAlignment="1">
      <alignment horizontal="left" vertical="center" wrapText="1"/>
    </xf>
    <xf numFmtId="0" fontId="38" fillId="0" borderId="23" xfId="0" applyFont="1" applyBorder="1" applyAlignment="1">
      <alignment horizontal="left" vertical="center"/>
    </xf>
    <xf numFmtId="167" fontId="38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1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48" fillId="0" borderId="27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vertical="top"/>
    </xf>
    <xf numFmtId="0" fontId="49" fillId="0" borderId="1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horizontal="center" vertical="center"/>
    </xf>
    <xf numFmtId="49" fontId="49" fillId="0" borderId="1" xfId="0" applyNumberFormat="1" applyFont="1" applyBorder="1" applyAlignment="1" applyProtection="1">
      <alignment horizontal="left" vertical="center"/>
    </xf>
    <xf numFmtId="0" fontId="48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5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" fillId="0" borderId="0" xfId="0" applyFont="1" applyAlignment="1">
      <alignment horizontal="left" vertical="top" wrapText="1"/>
    </xf>
    <xf numFmtId="0" fontId="42" fillId="0" borderId="1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wrapText="1"/>
    </xf>
    <xf numFmtId="0" fontId="40" fillId="0" borderId="1" xfId="0" applyFont="1" applyBorder="1" applyAlignment="1">
      <alignment horizontal="center" vertical="center" wrapText="1"/>
    </xf>
    <xf numFmtId="49" fontId="42" fillId="0" borderId="1" xfId="0" applyNumberFormat="1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/>
    </xf>
    <xf numFmtId="0" fontId="41" fillId="0" borderId="29" xfId="0" applyFont="1" applyBorder="1" applyAlignment="1">
      <alignment horizontal="left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5_01/181411121" TargetMode="External"/><Relationship Id="rId21" Type="http://schemas.openxmlformats.org/officeDocument/2006/relationships/hyperlink" Target="https://podminky.urs.cz/item/CS_URS_2025_01/171251201" TargetMode="External"/><Relationship Id="rId42" Type="http://schemas.openxmlformats.org/officeDocument/2006/relationships/hyperlink" Target="https://podminky.urs.cz/item/CS_URS_2025_01/452351112" TargetMode="External"/><Relationship Id="rId47" Type="http://schemas.openxmlformats.org/officeDocument/2006/relationships/hyperlink" Target="https://podminky.urs.cz/item/CS_URS_2025_01/811441111" TargetMode="External"/><Relationship Id="rId63" Type="http://schemas.openxmlformats.org/officeDocument/2006/relationships/hyperlink" Target="https://podminky.urs.cz/item/CS_URS_2025_01/898161213" TargetMode="External"/><Relationship Id="rId68" Type="http://schemas.openxmlformats.org/officeDocument/2006/relationships/hyperlink" Target="https://podminky.urs.cz/item/CS_URS_2025_01/899643122" TargetMode="External"/><Relationship Id="rId16" Type="http://schemas.openxmlformats.org/officeDocument/2006/relationships/hyperlink" Target="https://podminky.urs.cz/item/CS_URS_2025_01/162351103" TargetMode="External"/><Relationship Id="rId11" Type="http://schemas.openxmlformats.org/officeDocument/2006/relationships/hyperlink" Target="https://podminky.urs.cz/item/CS_URS_2025_01/151811132" TargetMode="External"/><Relationship Id="rId24" Type="http://schemas.openxmlformats.org/officeDocument/2006/relationships/hyperlink" Target="https://podminky.urs.cz/item/CS_URS_2025_01/181111121" TargetMode="External"/><Relationship Id="rId32" Type="http://schemas.openxmlformats.org/officeDocument/2006/relationships/hyperlink" Target="https://podminky.urs.cz/item/CS_URS_2025_01/358315114" TargetMode="External"/><Relationship Id="rId37" Type="http://schemas.openxmlformats.org/officeDocument/2006/relationships/hyperlink" Target="https://podminky.urs.cz/item/CS_URS_2025_01/452218010" TargetMode="External"/><Relationship Id="rId40" Type="http://schemas.openxmlformats.org/officeDocument/2006/relationships/hyperlink" Target="https://podminky.urs.cz/item/CS_URS_2025_01/452321141" TargetMode="External"/><Relationship Id="rId45" Type="http://schemas.openxmlformats.org/officeDocument/2006/relationships/hyperlink" Target="https://podminky.urs.cz/item/CS_URS_2025_01/463211152" TargetMode="External"/><Relationship Id="rId53" Type="http://schemas.openxmlformats.org/officeDocument/2006/relationships/hyperlink" Target="https://podminky.urs.cz/item/CS_URS_2025_01/892381111" TargetMode="External"/><Relationship Id="rId58" Type="http://schemas.openxmlformats.org/officeDocument/2006/relationships/hyperlink" Target="https://podminky.urs.cz/item/CS_URS_2025_01/894410203" TargetMode="External"/><Relationship Id="rId66" Type="http://schemas.openxmlformats.org/officeDocument/2006/relationships/hyperlink" Target="https://podminky.urs.cz/item/CS_URS_2025_01/899623151" TargetMode="External"/><Relationship Id="rId74" Type="http://schemas.openxmlformats.org/officeDocument/2006/relationships/hyperlink" Target="https://podminky.urs.cz/item/CS_URS_2025_01/998276124" TargetMode="External"/><Relationship Id="rId5" Type="http://schemas.openxmlformats.org/officeDocument/2006/relationships/hyperlink" Target="https://podminky.urs.cz/item/CS_URS_2025_01/115001103" TargetMode="External"/><Relationship Id="rId61" Type="http://schemas.openxmlformats.org/officeDocument/2006/relationships/hyperlink" Target="https://podminky.urs.cz/item/CS_URS_2025_01/894501112" TargetMode="External"/><Relationship Id="rId19" Type="http://schemas.openxmlformats.org/officeDocument/2006/relationships/hyperlink" Target="https://podminky.urs.cz/item/CS_URS_2025_01/167151111" TargetMode="External"/><Relationship Id="rId14" Type="http://schemas.openxmlformats.org/officeDocument/2006/relationships/hyperlink" Target="https://podminky.urs.cz/item/CS_URS_2025_01/155135112" TargetMode="External"/><Relationship Id="rId22" Type="http://schemas.openxmlformats.org/officeDocument/2006/relationships/hyperlink" Target="https://podminky.urs.cz/item/CS_URS_2025_01/174151101" TargetMode="External"/><Relationship Id="rId27" Type="http://schemas.openxmlformats.org/officeDocument/2006/relationships/hyperlink" Target="https://podminky.urs.cz/item/CS_URS_2025_01/184818112" TargetMode="External"/><Relationship Id="rId30" Type="http://schemas.openxmlformats.org/officeDocument/2006/relationships/hyperlink" Target="https://podminky.urs.cz/item/CS_URS_2025_01/212752401" TargetMode="External"/><Relationship Id="rId35" Type="http://schemas.openxmlformats.org/officeDocument/2006/relationships/hyperlink" Target="https://podminky.urs.cz/item/CS_URS_2025_01/359901212" TargetMode="External"/><Relationship Id="rId43" Type="http://schemas.openxmlformats.org/officeDocument/2006/relationships/hyperlink" Target="https://podminky.urs.cz/item/CS_URS_2025_01/452368211" TargetMode="External"/><Relationship Id="rId48" Type="http://schemas.openxmlformats.org/officeDocument/2006/relationships/hyperlink" Target="https://podminky.urs.cz/item/CS_URS_2025_01/812442193" TargetMode="External"/><Relationship Id="rId56" Type="http://schemas.openxmlformats.org/officeDocument/2006/relationships/hyperlink" Target="https://podminky.urs.cz/item/CS_URS_2025_01/894410102" TargetMode="External"/><Relationship Id="rId64" Type="http://schemas.openxmlformats.org/officeDocument/2006/relationships/hyperlink" Target="https://podminky.urs.cz/item/CS_URS_2024_02/899104112" TargetMode="External"/><Relationship Id="rId69" Type="http://schemas.openxmlformats.org/officeDocument/2006/relationships/hyperlink" Target="https://podminky.urs.cz/item/CS_URS_2025_01/997013501" TargetMode="External"/><Relationship Id="rId77" Type="http://schemas.openxmlformats.org/officeDocument/2006/relationships/drawing" Target="../drawings/drawing2.xml"/><Relationship Id="rId8" Type="http://schemas.openxmlformats.org/officeDocument/2006/relationships/hyperlink" Target="https://podminky.urs.cz/item/CS_URS_2025_01/121151113" TargetMode="External"/><Relationship Id="rId51" Type="http://schemas.openxmlformats.org/officeDocument/2006/relationships/hyperlink" Target="https://podminky.urs.cz/item/CS_URS_2025_01/890431851" TargetMode="External"/><Relationship Id="rId72" Type="http://schemas.openxmlformats.org/officeDocument/2006/relationships/hyperlink" Target="https://podminky.urs.cz/item/CS_URS_2025_01/997013862" TargetMode="External"/><Relationship Id="rId3" Type="http://schemas.openxmlformats.org/officeDocument/2006/relationships/hyperlink" Target="https://podminky.urs.cz/item/CS_URS_2025_01/112101101" TargetMode="External"/><Relationship Id="rId12" Type="http://schemas.openxmlformats.org/officeDocument/2006/relationships/hyperlink" Target="https://podminky.urs.cz/item/CS_URS_2025_01/151811232" TargetMode="External"/><Relationship Id="rId17" Type="http://schemas.openxmlformats.org/officeDocument/2006/relationships/hyperlink" Target="https://podminky.urs.cz/item/CS_URS_2025_01/162751117" TargetMode="External"/><Relationship Id="rId25" Type="http://schemas.openxmlformats.org/officeDocument/2006/relationships/hyperlink" Target="https://podminky.urs.cz/item/CS_URS_2025_01/181351103" TargetMode="External"/><Relationship Id="rId33" Type="http://schemas.openxmlformats.org/officeDocument/2006/relationships/hyperlink" Target="https://podminky.urs.cz/item/CS_URS_2025_01/359901111" TargetMode="External"/><Relationship Id="rId38" Type="http://schemas.openxmlformats.org/officeDocument/2006/relationships/hyperlink" Target="https://podminky.urs.cz/item/CS_URS_2025_01/452311141" TargetMode="External"/><Relationship Id="rId46" Type="http://schemas.openxmlformats.org/officeDocument/2006/relationships/hyperlink" Target="https://podminky.urs.cz/item/CS_URS_2025_01/810391811" TargetMode="External"/><Relationship Id="rId59" Type="http://schemas.openxmlformats.org/officeDocument/2006/relationships/hyperlink" Target="https://podminky.urs.cz/item/CS_URS_2025_01/894410302" TargetMode="External"/><Relationship Id="rId67" Type="http://schemas.openxmlformats.org/officeDocument/2006/relationships/hyperlink" Target="https://podminky.urs.cz/item/CS_URS_2025_01/899643121" TargetMode="External"/><Relationship Id="rId20" Type="http://schemas.openxmlformats.org/officeDocument/2006/relationships/hyperlink" Target="https://podminky.urs.cz/item/CS_URS_2025_01/171201231" TargetMode="External"/><Relationship Id="rId41" Type="http://schemas.openxmlformats.org/officeDocument/2006/relationships/hyperlink" Target="https://podminky.urs.cz/item/CS_URS_2025_01/452351111" TargetMode="External"/><Relationship Id="rId54" Type="http://schemas.openxmlformats.org/officeDocument/2006/relationships/hyperlink" Target="https://podminky.urs.cz/item/CS_URS_2025_01/894201161" TargetMode="External"/><Relationship Id="rId62" Type="http://schemas.openxmlformats.org/officeDocument/2006/relationships/hyperlink" Target="https://podminky.urs.cz/item/CS_URS_2025_01/894608211" TargetMode="External"/><Relationship Id="rId70" Type="http://schemas.openxmlformats.org/officeDocument/2006/relationships/hyperlink" Target="https://podminky.urs.cz/item/CS_URS_2025_01/997013509" TargetMode="External"/><Relationship Id="rId75" Type="http://schemas.openxmlformats.org/officeDocument/2006/relationships/hyperlink" Target="https://podminky.urs.cz/item/CS_URS_2023_02/998767101" TargetMode="External"/><Relationship Id="rId1" Type="http://schemas.openxmlformats.org/officeDocument/2006/relationships/hyperlink" Target="https://podminky.urs.cz/item/CS_URS_2025_01/111211101" TargetMode="External"/><Relationship Id="rId6" Type="http://schemas.openxmlformats.org/officeDocument/2006/relationships/hyperlink" Target="https://podminky.urs.cz/item/CS_URS_2025_01/115101201" TargetMode="External"/><Relationship Id="rId15" Type="http://schemas.openxmlformats.org/officeDocument/2006/relationships/hyperlink" Target="https://podminky.urs.cz/item/CS_URS_2025_01/155135125" TargetMode="External"/><Relationship Id="rId23" Type="http://schemas.openxmlformats.org/officeDocument/2006/relationships/hyperlink" Target="https://podminky.urs.cz/item/CS_URS_2025_01/175151101" TargetMode="External"/><Relationship Id="rId28" Type="http://schemas.openxmlformats.org/officeDocument/2006/relationships/hyperlink" Target="https://podminky.urs.cz/item/CS_URS_2025_01/184818231" TargetMode="External"/><Relationship Id="rId36" Type="http://schemas.openxmlformats.org/officeDocument/2006/relationships/hyperlink" Target="https://podminky.urs.cz/item/CS_URS_2025_01/451541111" TargetMode="External"/><Relationship Id="rId49" Type="http://schemas.openxmlformats.org/officeDocument/2006/relationships/hyperlink" Target="https://podminky.urs.cz/item/CS_URS_2025_01/871370320" TargetMode="External"/><Relationship Id="rId57" Type="http://schemas.openxmlformats.org/officeDocument/2006/relationships/hyperlink" Target="https://podminky.urs.cz/item/CS_URS_2025_01/894410103" TargetMode="External"/><Relationship Id="rId10" Type="http://schemas.openxmlformats.org/officeDocument/2006/relationships/hyperlink" Target="https://podminky.urs.cz/item/CS_URS_2025_01/132254204" TargetMode="External"/><Relationship Id="rId31" Type="http://schemas.openxmlformats.org/officeDocument/2006/relationships/hyperlink" Target="https://podminky.urs.cz/item/CS_URS_2025_01/213141111" TargetMode="External"/><Relationship Id="rId44" Type="http://schemas.openxmlformats.org/officeDocument/2006/relationships/hyperlink" Target="https://podminky.urs.cz/item/CS_URS_2025_01/461211711" TargetMode="External"/><Relationship Id="rId52" Type="http://schemas.openxmlformats.org/officeDocument/2006/relationships/hyperlink" Target="https://podminky.urs.cz/item/CS_URS_2025_01/892372111" TargetMode="External"/><Relationship Id="rId60" Type="http://schemas.openxmlformats.org/officeDocument/2006/relationships/hyperlink" Target="https://podminky.urs.cz/item/CS_URS_2025_01/894501111" TargetMode="External"/><Relationship Id="rId65" Type="http://schemas.openxmlformats.org/officeDocument/2006/relationships/hyperlink" Target="https://podminky.urs.cz/item/CS_URS_2025_01/899302811" TargetMode="External"/><Relationship Id="rId73" Type="http://schemas.openxmlformats.org/officeDocument/2006/relationships/hyperlink" Target="https://podminky.urs.cz/item/CS_URS_2025_01/998276101" TargetMode="External"/><Relationship Id="rId4" Type="http://schemas.openxmlformats.org/officeDocument/2006/relationships/hyperlink" Target="https://podminky.urs.cz/item/CS_URS_2025_01/112251101" TargetMode="External"/><Relationship Id="rId9" Type="http://schemas.openxmlformats.org/officeDocument/2006/relationships/hyperlink" Target="https://podminky.urs.cz/item/CS_URS_2025_01/124253100" TargetMode="External"/><Relationship Id="rId13" Type="http://schemas.openxmlformats.org/officeDocument/2006/relationships/hyperlink" Target="https://podminky.urs.cz/item/CS_URS_2025_01/155135111" TargetMode="External"/><Relationship Id="rId18" Type="http://schemas.openxmlformats.org/officeDocument/2006/relationships/hyperlink" Target="https://podminky.urs.cz/item/CS_URS_2025_01/162751119" TargetMode="External"/><Relationship Id="rId39" Type="http://schemas.openxmlformats.org/officeDocument/2006/relationships/hyperlink" Target="https://podminky.urs.cz/item/CS_URS_2025_01/452312141" TargetMode="External"/><Relationship Id="rId34" Type="http://schemas.openxmlformats.org/officeDocument/2006/relationships/hyperlink" Target="https://podminky.urs.cz/item/CS_URS_2025_01/359901211" TargetMode="External"/><Relationship Id="rId50" Type="http://schemas.openxmlformats.org/officeDocument/2006/relationships/hyperlink" Target="https://podminky.urs.cz/item/CS_URS_2025_01/890351851" TargetMode="External"/><Relationship Id="rId55" Type="http://schemas.openxmlformats.org/officeDocument/2006/relationships/hyperlink" Target="https://podminky.urs.cz/item/CS_URS_2025_01/894302162" TargetMode="External"/><Relationship Id="rId76" Type="http://schemas.openxmlformats.org/officeDocument/2006/relationships/hyperlink" Target="https://podminky.urs.cz/item/CS_URS_2025_01/063603000" TargetMode="External"/><Relationship Id="rId7" Type="http://schemas.openxmlformats.org/officeDocument/2006/relationships/hyperlink" Target="https://podminky.urs.cz/item/CS_URS_2025_01/115101202" TargetMode="External"/><Relationship Id="rId71" Type="http://schemas.openxmlformats.org/officeDocument/2006/relationships/hyperlink" Target="https://podminky.urs.cz/item/CS_URS_2025_01/997013511" TargetMode="External"/><Relationship Id="rId2" Type="http://schemas.openxmlformats.org/officeDocument/2006/relationships/hyperlink" Target="https://podminky.urs.cz/item/CS_URS_2025_01/111211231" TargetMode="External"/><Relationship Id="rId29" Type="http://schemas.openxmlformats.org/officeDocument/2006/relationships/hyperlink" Target="https://podminky.urs.cz/item/CS_URS_2025_01/184818232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4_02/013254000" TargetMode="External"/><Relationship Id="rId7" Type="http://schemas.openxmlformats.org/officeDocument/2006/relationships/drawing" Target="../drawings/drawing3.xml"/><Relationship Id="rId2" Type="http://schemas.openxmlformats.org/officeDocument/2006/relationships/hyperlink" Target="https://podminky.urs.cz/item/CS_URS_2024_02/012444000" TargetMode="External"/><Relationship Id="rId1" Type="http://schemas.openxmlformats.org/officeDocument/2006/relationships/hyperlink" Target="https://podminky.urs.cz/item/CS_URS_2024_02/012434000" TargetMode="External"/><Relationship Id="rId6" Type="http://schemas.openxmlformats.org/officeDocument/2006/relationships/hyperlink" Target="https://podminky.urs.cz/item/CS_URS_2025_01/049103000" TargetMode="External"/><Relationship Id="rId5" Type="http://schemas.openxmlformats.org/officeDocument/2006/relationships/hyperlink" Target="https://podminky.urs.cz/item/CS_URS_2024_02/034503000" TargetMode="External"/><Relationship Id="rId4" Type="http://schemas.openxmlformats.org/officeDocument/2006/relationships/hyperlink" Target="https://podminky.urs.cz/item/CS_URS_2024_02/034103000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8"/>
  <sheetViews>
    <sheetView showGridLines="0" tabSelected="1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ht="10.199999999999999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" customHeight="1">
      <c r="AR2" s="358"/>
      <c r="AS2" s="358"/>
      <c r="AT2" s="358"/>
      <c r="AU2" s="358"/>
      <c r="AV2" s="358"/>
      <c r="AW2" s="358"/>
      <c r="AX2" s="358"/>
      <c r="AY2" s="358"/>
      <c r="AZ2" s="358"/>
      <c r="BA2" s="358"/>
      <c r="BB2" s="358"/>
      <c r="BC2" s="358"/>
      <c r="BD2" s="358"/>
      <c r="BE2" s="358"/>
      <c r="BS2" s="17" t="s">
        <v>6</v>
      </c>
      <c r="BT2" s="17" t="s">
        <v>7</v>
      </c>
    </row>
    <row r="3" spans="1:74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322" t="s">
        <v>14</v>
      </c>
      <c r="L5" s="323"/>
      <c r="M5" s="323"/>
      <c r="N5" s="323"/>
      <c r="O5" s="323"/>
      <c r="P5" s="323"/>
      <c r="Q5" s="323"/>
      <c r="R5" s="323"/>
      <c r="S5" s="323"/>
      <c r="T5" s="323"/>
      <c r="U5" s="323"/>
      <c r="V5" s="323"/>
      <c r="W5" s="323"/>
      <c r="X5" s="323"/>
      <c r="Y5" s="323"/>
      <c r="Z5" s="323"/>
      <c r="AA5" s="323"/>
      <c r="AB5" s="323"/>
      <c r="AC5" s="323"/>
      <c r="AD5" s="323"/>
      <c r="AE5" s="323"/>
      <c r="AF5" s="323"/>
      <c r="AG5" s="323"/>
      <c r="AH5" s="323"/>
      <c r="AI5" s="323"/>
      <c r="AJ5" s="323"/>
      <c r="AK5" s="323"/>
      <c r="AL5" s="323"/>
      <c r="AM5" s="323"/>
      <c r="AN5" s="323"/>
      <c r="AO5" s="323"/>
      <c r="AP5" s="22"/>
      <c r="AQ5" s="22"/>
      <c r="AR5" s="20"/>
      <c r="BE5" s="319" t="s">
        <v>15</v>
      </c>
      <c r="BS5" s="17" t="s">
        <v>6</v>
      </c>
    </row>
    <row r="6" spans="1:74" s="1" customFormat="1" ht="36.9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324" t="s">
        <v>17</v>
      </c>
      <c r="L6" s="323"/>
      <c r="M6" s="323"/>
      <c r="N6" s="323"/>
      <c r="O6" s="323"/>
      <c r="P6" s="323"/>
      <c r="Q6" s="323"/>
      <c r="R6" s="323"/>
      <c r="S6" s="323"/>
      <c r="T6" s="323"/>
      <c r="U6" s="323"/>
      <c r="V6" s="323"/>
      <c r="W6" s="323"/>
      <c r="X6" s="323"/>
      <c r="Y6" s="323"/>
      <c r="Z6" s="323"/>
      <c r="AA6" s="323"/>
      <c r="AB6" s="323"/>
      <c r="AC6" s="323"/>
      <c r="AD6" s="323"/>
      <c r="AE6" s="323"/>
      <c r="AF6" s="323"/>
      <c r="AG6" s="323"/>
      <c r="AH6" s="323"/>
      <c r="AI6" s="323"/>
      <c r="AJ6" s="323"/>
      <c r="AK6" s="323"/>
      <c r="AL6" s="323"/>
      <c r="AM6" s="323"/>
      <c r="AN6" s="323"/>
      <c r="AO6" s="323"/>
      <c r="AP6" s="22"/>
      <c r="AQ6" s="22"/>
      <c r="AR6" s="20"/>
      <c r="BE6" s="320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20</v>
      </c>
      <c r="AL7" s="22"/>
      <c r="AM7" s="22"/>
      <c r="AN7" s="27" t="s">
        <v>19</v>
      </c>
      <c r="AO7" s="22"/>
      <c r="AP7" s="22"/>
      <c r="AQ7" s="22"/>
      <c r="AR7" s="20"/>
      <c r="BE7" s="320"/>
      <c r="BS7" s="17" t="s">
        <v>6</v>
      </c>
    </row>
    <row r="8" spans="1:74" s="1" customFormat="1" ht="12" customHeight="1">
      <c r="B8" s="21"/>
      <c r="C8" s="22"/>
      <c r="D8" s="29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23</v>
      </c>
      <c r="AL8" s="22"/>
      <c r="AM8" s="22"/>
      <c r="AN8" s="30" t="s">
        <v>24</v>
      </c>
      <c r="AO8" s="22"/>
      <c r="AP8" s="22"/>
      <c r="AQ8" s="22"/>
      <c r="AR8" s="20"/>
      <c r="BE8" s="320"/>
      <c r="BS8" s="17" t="s">
        <v>6</v>
      </c>
    </row>
    <row r="9" spans="1:74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20"/>
      <c r="BS9" s="17" t="s">
        <v>6</v>
      </c>
    </row>
    <row r="10" spans="1:74" s="1" customFormat="1" ht="12" customHeight="1">
      <c r="B10" s="21"/>
      <c r="C10" s="22"/>
      <c r="D10" s="29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26</v>
      </c>
      <c r="AL10" s="22"/>
      <c r="AM10" s="22"/>
      <c r="AN10" s="27" t="s">
        <v>27</v>
      </c>
      <c r="AO10" s="22"/>
      <c r="AP10" s="22"/>
      <c r="AQ10" s="22"/>
      <c r="AR10" s="20"/>
      <c r="BE10" s="320"/>
      <c r="BS10" s="17" t="s">
        <v>6</v>
      </c>
    </row>
    <row r="11" spans="1:74" s="1" customFormat="1" ht="18.45" customHeight="1">
      <c r="B11" s="21"/>
      <c r="C11" s="22"/>
      <c r="D11" s="22"/>
      <c r="E11" s="27" t="s">
        <v>28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29</v>
      </c>
      <c r="AL11" s="22"/>
      <c r="AM11" s="22"/>
      <c r="AN11" s="27" t="s">
        <v>30</v>
      </c>
      <c r="AO11" s="22"/>
      <c r="AP11" s="22"/>
      <c r="AQ11" s="22"/>
      <c r="AR11" s="20"/>
      <c r="BE11" s="320"/>
      <c r="BS11" s="17" t="s">
        <v>6</v>
      </c>
    </row>
    <row r="12" spans="1:74" s="1" customFormat="1" ht="6.9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20"/>
      <c r="BS12" s="17" t="s">
        <v>6</v>
      </c>
    </row>
    <row r="13" spans="1:74" s="1" customFormat="1" ht="12" customHeight="1">
      <c r="B13" s="21"/>
      <c r="C13" s="22"/>
      <c r="D13" s="29" t="s">
        <v>31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26</v>
      </c>
      <c r="AL13" s="22"/>
      <c r="AM13" s="22"/>
      <c r="AN13" s="31" t="s">
        <v>32</v>
      </c>
      <c r="AO13" s="22"/>
      <c r="AP13" s="22"/>
      <c r="AQ13" s="22"/>
      <c r="AR13" s="20"/>
      <c r="BE13" s="320"/>
      <c r="BS13" s="17" t="s">
        <v>6</v>
      </c>
    </row>
    <row r="14" spans="1:74" ht="13.2">
      <c r="B14" s="21"/>
      <c r="C14" s="22"/>
      <c r="D14" s="22"/>
      <c r="E14" s="325" t="s">
        <v>32</v>
      </c>
      <c r="F14" s="326"/>
      <c r="G14" s="326"/>
      <c r="H14" s="326"/>
      <c r="I14" s="326"/>
      <c r="J14" s="326"/>
      <c r="K14" s="326"/>
      <c r="L14" s="326"/>
      <c r="M14" s="326"/>
      <c r="N14" s="326"/>
      <c r="O14" s="326"/>
      <c r="P14" s="326"/>
      <c r="Q14" s="326"/>
      <c r="R14" s="326"/>
      <c r="S14" s="326"/>
      <c r="T14" s="326"/>
      <c r="U14" s="326"/>
      <c r="V14" s="326"/>
      <c r="W14" s="326"/>
      <c r="X14" s="326"/>
      <c r="Y14" s="326"/>
      <c r="Z14" s="326"/>
      <c r="AA14" s="326"/>
      <c r="AB14" s="326"/>
      <c r="AC14" s="326"/>
      <c r="AD14" s="326"/>
      <c r="AE14" s="326"/>
      <c r="AF14" s="326"/>
      <c r="AG14" s="326"/>
      <c r="AH14" s="326"/>
      <c r="AI14" s="326"/>
      <c r="AJ14" s="326"/>
      <c r="AK14" s="29" t="s">
        <v>29</v>
      </c>
      <c r="AL14" s="22"/>
      <c r="AM14" s="22"/>
      <c r="AN14" s="31" t="s">
        <v>32</v>
      </c>
      <c r="AO14" s="22"/>
      <c r="AP14" s="22"/>
      <c r="AQ14" s="22"/>
      <c r="AR14" s="20"/>
      <c r="BE14" s="320"/>
      <c r="BS14" s="17" t="s">
        <v>6</v>
      </c>
    </row>
    <row r="15" spans="1:74" s="1" customFormat="1" ht="6.9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20"/>
      <c r="BS15" s="17" t="s">
        <v>4</v>
      </c>
    </row>
    <row r="16" spans="1:74" s="1" customFormat="1" ht="12" customHeight="1">
      <c r="B16" s="21"/>
      <c r="C16" s="22"/>
      <c r="D16" s="29" t="s">
        <v>33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26</v>
      </c>
      <c r="AL16" s="22"/>
      <c r="AM16" s="22"/>
      <c r="AN16" s="27" t="s">
        <v>34</v>
      </c>
      <c r="AO16" s="22"/>
      <c r="AP16" s="22"/>
      <c r="AQ16" s="22"/>
      <c r="AR16" s="20"/>
      <c r="BE16" s="320"/>
      <c r="BS16" s="17" t="s">
        <v>4</v>
      </c>
    </row>
    <row r="17" spans="1:71" s="1" customFormat="1" ht="18.45" customHeight="1">
      <c r="B17" s="21"/>
      <c r="C17" s="22"/>
      <c r="D17" s="22"/>
      <c r="E17" s="27" t="s">
        <v>35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29</v>
      </c>
      <c r="AL17" s="22"/>
      <c r="AM17" s="22"/>
      <c r="AN17" s="27" t="s">
        <v>19</v>
      </c>
      <c r="AO17" s="22"/>
      <c r="AP17" s="22"/>
      <c r="AQ17" s="22"/>
      <c r="AR17" s="20"/>
      <c r="BE17" s="320"/>
      <c r="BS17" s="17" t="s">
        <v>36</v>
      </c>
    </row>
    <row r="18" spans="1:71" s="1" customFormat="1" ht="6.9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20"/>
      <c r="BS18" s="17" t="s">
        <v>6</v>
      </c>
    </row>
    <row r="19" spans="1:71" s="1" customFormat="1" ht="12" customHeight="1">
      <c r="B19" s="21"/>
      <c r="C19" s="22"/>
      <c r="D19" s="29" t="s">
        <v>37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26</v>
      </c>
      <c r="AL19" s="22"/>
      <c r="AM19" s="22"/>
      <c r="AN19" s="27" t="s">
        <v>34</v>
      </c>
      <c r="AO19" s="22"/>
      <c r="AP19" s="22"/>
      <c r="AQ19" s="22"/>
      <c r="AR19" s="20"/>
      <c r="BE19" s="320"/>
      <c r="BS19" s="17" t="s">
        <v>6</v>
      </c>
    </row>
    <row r="20" spans="1:71" s="1" customFormat="1" ht="18.45" customHeight="1">
      <c r="B20" s="21"/>
      <c r="C20" s="22"/>
      <c r="D20" s="22"/>
      <c r="E20" s="27" t="s">
        <v>35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29</v>
      </c>
      <c r="AL20" s="22"/>
      <c r="AM20" s="22"/>
      <c r="AN20" s="27" t="s">
        <v>19</v>
      </c>
      <c r="AO20" s="22"/>
      <c r="AP20" s="22"/>
      <c r="AQ20" s="22"/>
      <c r="AR20" s="20"/>
      <c r="BE20" s="320"/>
      <c r="BS20" s="17" t="s">
        <v>36</v>
      </c>
    </row>
    <row r="21" spans="1:71" s="1" customFormat="1" ht="6.9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20"/>
    </row>
    <row r="22" spans="1:71" s="1" customFormat="1" ht="12" customHeight="1">
      <c r="B22" s="21"/>
      <c r="C22" s="22"/>
      <c r="D22" s="29" t="s">
        <v>38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20"/>
    </row>
    <row r="23" spans="1:71" s="1" customFormat="1" ht="47.25" customHeight="1">
      <c r="B23" s="21"/>
      <c r="C23" s="22"/>
      <c r="D23" s="22"/>
      <c r="E23" s="327" t="s">
        <v>39</v>
      </c>
      <c r="F23" s="327"/>
      <c r="G23" s="327"/>
      <c r="H23" s="327"/>
      <c r="I23" s="327"/>
      <c r="J23" s="327"/>
      <c r="K23" s="327"/>
      <c r="L23" s="327"/>
      <c r="M23" s="327"/>
      <c r="N23" s="327"/>
      <c r="O23" s="327"/>
      <c r="P23" s="327"/>
      <c r="Q23" s="327"/>
      <c r="R23" s="327"/>
      <c r="S23" s="327"/>
      <c r="T23" s="327"/>
      <c r="U23" s="327"/>
      <c r="V23" s="327"/>
      <c r="W23" s="327"/>
      <c r="X23" s="327"/>
      <c r="Y23" s="327"/>
      <c r="Z23" s="327"/>
      <c r="AA23" s="327"/>
      <c r="AB23" s="327"/>
      <c r="AC23" s="327"/>
      <c r="AD23" s="327"/>
      <c r="AE23" s="327"/>
      <c r="AF23" s="327"/>
      <c r="AG23" s="327"/>
      <c r="AH23" s="327"/>
      <c r="AI23" s="327"/>
      <c r="AJ23" s="327"/>
      <c r="AK23" s="327"/>
      <c r="AL23" s="327"/>
      <c r="AM23" s="327"/>
      <c r="AN23" s="327"/>
      <c r="AO23" s="22"/>
      <c r="AP23" s="22"/>
      <c r="AQ23" s="22"/>
      <c r="AR23" s="20"/>
      <c r="BE23" s="320"/>
    </row>
    <row r="24" spans="1:71" s="1" customFormat="1" ht="6.9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20"/>
    </row>
    <row r="25" spans="1:71" s="1" customFormat="1" ht="6.9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320"/>
    </row>
    <row r="26" spans="1:71" s="2" customFormat="1" ht="25.95" customHeight="1">
      <c r="A26" s="34"/>
      <c r="B26" s="35"/>
      <c r="C26" s="36"/>
      <c r="D26" s="37" t="s">
        <v>40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28">
        <f>ROUND(AG54,2)</f>
        <v>0</v>
      </c>
      <c r="AL26" s="329"/>
      <c r="AM26" s="329"/>
      <c r="AN26" s="329"/>
      <c r="AO26" s="329"/>
      <c r="AP26" s="36"/>
      <c r="AQ26" s="36"/>
      <c r="AR26" s="39"/>
      <c r="BE26" s="320"/>
    </row>
    <row r="27" spans="1:71" s="2" customFormat="1" ht="6.9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320"/>
    </row>
    <row r="28" spans="1:71" s="2" customFormat="1" ht="13.2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330" t="s">
        <v>41</v>
      </c>
      <c r="M28" s="330"/>
      <c r="N28" s="330"/>
      <c r="O28" s="330"/>
      <c r="P28" s="330"/>
      <c r="Q28" s="36"/>
      <c r="R28" s="36"/>
      <c r="S28" s="36"/>
      <c r="T28" s="36"/>
      <c r="U28" s="36"/>
      <c r="V28" s="36"/>
      <c r="W28" s="330" t="s">
        <v>42</v>
      </c>
      <c r="X28" s="330"/>
      <c r="Y28" s="330"/>
      <c r="Z28" s="330"/>
      <c r="AA28" s="330"/>
      <c r="AB28" s="330"/>
      <c r="AC28" s="330"/>
      <c r="AD28" s="330"/>
      <c r="AE28" s="330"/>
      <c r="AF28" s="36"/>
      <c r="AG28" s="36"/>
      <c r="AH28" s="36"/>
      <c r="AI28" s="36"/>
      <c r="AJ28" s="36"/>
      <c r="AK28" s="330" t="s">
        <v>43</v>
      </c>
      <c r="AL28" s="330"/>
      <c r="AM28" s="330"/>
      <c r="AN28" s="330"/>
      <c r="AO28" s="330"/>
      <c r="AP28" s="36"/>
      <c r="AQ28" s="36"/>
      <c r="AR28" s="39"/>
      <c r="BE28" s="320"/>
    </row>
    <row r="29" spans="1:71" s="3" customFormat="1" ht="14.4" customHeight="1">
      <c r="B29" s="40"/>
      <c r="C29" s="41"/>
      <c r="D29" s="29" t="s">
        <v>44</v>
      </c>
      <c r="E29" s="41"/>
      <c r="F29" s="29" t="s">
        <v>45</v>
      </c>
      <c r="G29" s="41"/>
      <c r="H29" s="41"/>
      <c r="I29" s="41"/>
      <c r="J29" s="41"/>
      <c r="K29" s="41"/>
      <c r="L29" s="333">
        <v>0.21</v>
      </c>
      <c r="M29" s="332"/>
      <c r="N29" s="332"/>
      <c r="O29" s="332"/>
      <c r="P29" s="332"/>
      <c r="Q29" s="41"/>
      <c r="R29" s="41"/>
      <c r="S29" s="41"/>
      <c r="T29" s="41"/>
      <c r="U29" s="41"/>
      <c r="V29" s="41"/>
      <c r="W29" s="331">
        <f>ROUND(AZ54, 2)</f>
        <v>0</v>
      </c>
      <c r="X29" s="332"/>
      <c r="Y29" s="332"/>
      <c r="Z29" s="332"/>
      <c r="AA29" s="332"/>
      <c r="AB29" s="332"/>
      <c r="AC29" s="332"/>
      <c r="AD29" s="332"/>
      <c r="AE29" s="332"/>
      <c r="AF29" s="41"/>
      <c r="AG29" s="41"/>
      <c r="AH29" s="41"/>
      <c r="AI29" s="41"/>
      <c r="AJ29" s="41"/>
      <c r="AK29" s="331">
        <f>ROUND(AV54, 2)</f>
        <v>0</v>
      </c>
      <c r="AL29" s="332"/>
      <c r="AM29" s="332"/>
      <c r="AN29" s="332"/>
      <c r="AO29" s="332"/>
      <c r="AP29" s="41"/>
      <c r="AQ29" s="41"/>
      <c r="AR29" s="42"/>
      <c r="BE29" s="321"/>
    </row>
    <row r="30" spans="1:71" s="3" customFormat="1" ht="14.4" customHeight="1">
      <c r="B30" s="40"/>
      <c r="C30" s="41"/>
      <c r="D30" s="41"/>
      <c r="E30" s="41"/>
      <c r="F30" s="29" t="s">
        <v>46</v>
      </c>
      <c r="G30" s="41"/>
      <c r="H30" s="41"/>
      <c r="I30" s="41"/>
      <c r="J30" s="41"/>
      <c r="K30" s="41"/>
      <c r="L30" s="333">
        <v>0.12</v>
      </c>
      <c r="M30" s="332"/>
      <c r="N30" s="332"/>
      <c r="O30" s="332"/>
      <c r="P30" s="332"/>
      <c r="Q30" s="41"/>
      <c r="R30" s="41"/>
      <c r="S30" s="41"/>
      <c r="T30" s="41"/>
      <c r="U30" s="41"/>
      <c r="V30" s="41"/>
      <c r="W30" s="331">
        <f>ROUND(BA54, 2)</f>
        <v>0</v>
      </c>
      <c r="X30" s="332"/>
      <c r="Y30" s="332"/>
      <c r="Z30" s="332"/>
      <c r="AA30" s="332"/>
      <c r="AB30" s="332"/>
      <c r="AC30" s="332"/>
      <c r="AD30" s="332"/>
      <c r="AE30" s="332"/>
      <c r="AF30" s="41"/>
      <c r="AG30" s="41"/>
      <c r="AH30" s="41"/>
      <c r="AI30" s="41"/>
      <c r="AJ30" s="41"/>
      <c r="AK30" s="331">
        <f>ROUND(AW54, 2)</f>
        <v>0</v>
      </c>
      <c r="AL30" s="332"/>
      <c r="AM30" s="332"/>
      <c r="AN30" s="332"/>
      <c r="AO30" s="332"/>
      <c r="AP30" s="41"/>
      <c r="AQ30" s="41"/>
      <c r="AR30" s="42"/>
      <c r="BE30" s="321"/>
    </row>
    <row r="31" spans="1:71" s="3" customFormat="1" ht="14.4" hidden="1" customHeight="1">
      <c r="B31" s="40"/>
      <c r="C31" s="41"/>
      <c r="D31" s="41"/>
      <c r="E31" s="41"/>
      <c r="F31" s="29" t="s">
        <v>47</v>
      </c>
      <c r="G31" s="41"/>
      <c r="H31" s="41"/>
      <c r="I31" s="41"/>
      <c r="J31" s="41"/>
      <c r="K31" s="41"/>
      <c r="L31" s="333">
        <v>0.21</v>
      </c>
      <c r="M31" s="332"/>
      <c r="N31" s="332"/>
      <c r="O31" s="332"/>
      <c r="P31" s="332"/>
      <c r="Q31" s="41"/>
      <c r="R31" s="41"/>
      <c r="S31" s="41"/>
      <c r="T31" s="41"/>
      <c r="U31" s="41"/>
      <c r="V31" s="41"/>
      <c r="W31" s="331">
        <f>ROUND(BB54, 2)</f>
        <v>0</v>
      </c>
      <c r="X31" s="332"/>
      <c r="Y31" s="332"/>
      <c r="Z31" s="332"/>
      <c r="AA31" s="332"/>
      <c r="AB31" s="332"/>
      <c r="AC31" s="332"/>
      <c r="AD31" s="332"/>
      <c r="AE31" s="332"/>
      <c r="AF31" s="41"/>
      <c r="AG31" s="41"/>
      <c r="AH31" s="41"/>
      <c r="AI31" s="41"/>
      <c r="AJ31" s="41"/>
      <c r="AK31" s="331">
        <v>0</v>
      </c>
      <c r="AL31" s="332"/>
      <c r="AM31" s="332"/>
      <c r="AN31" s="332"/>
      <c r="AO31" s="332"/>
      <c r="AP31" s="41"/>
      <c r="AQ31" s="41"/>
      <c r="AR31" s="42"/>
      <c r="BE31" s="321"/>
    </row>
    <row r="32" spans="1:71" s="3" customFormat="1" ht="14.4" hidden="1" customHeight="1">
      <c r="B32" s="40"/>
      <c r="C32" s="41"/>
      <c r="D32" s="41"/>
      <c r="E32" s="41"/>
      <c r="F32" s="29" t="s">
        <v>48</v>
      </c>
      <c r="G32" s="41"/>
      <c r="H32" s="41"/>
      <c r="I32" s="41"/>
      <c r="J32" s="41"/>
      <c r="K32" s="41"/>
      <c r="L32" s="333">
        <v>0.12</v>
      </c>
      <c r="M32" s="332"/>
      <c r="N32" s="332"/>
      <c r="O32" s="332"/>
      <c r="P32" s="332"/>
      <c r="Q32" s="41"/>
      <c r="R32" s="41"/>
      <c r="S32" s="41"/>
      <c r="T32" s="41"/>
      <c r="U32" s="41"/>
      <c r="V32" s="41"/>
      <c r="W32" s="331">
        <f>ROUND(BC54, 2)</f>
        <v>0</v>
      </c>
      <c r="X32" s="332"/>
      <c r="Y32" s="332"/>
      <c r="Z32" s="332"/>
      <c r="AA32" s="332"/>
      <c r="AB32" s="332"/>
      <c r="AC32" s="332"/>
      <c r="AD32" s="332"/>
      <c r="AE32" s="332"/>
      <c r="AF32" s="41"/>
      <c r="AG32" s="41"/>
      <c r="AH32" s="41"/>
      <c r="AI32" s="41"/>
      <c r="AJ32" s="41"/>
      <c r="AK32" s="331">
        <v>0</v>
      </c>
      <c r="AL32" s="332"/>
      <c r="AM32" s="332"/>
      <c r="AN32" s="332"/>
      <c r="AO32" s="332"/>
      <c r="AP32" s="41"/>
      <c r="AQ32" s="41"/>
      <c r="AR32" s="42"/>
      <c r="BE32" s="321"/>
    </row>
    <row r="33" spans="1:57" s="3" customFormat="1" ht="14.4" hidden="1" customHeight="1">
      <c r="B33" s="40"/>
      <c r="C33" s="41"/>
      <c r="D33" s="41"/>
      <c r="E33" s="41"/>
      <c r="F33" s="29" t="s">
        <v>49</v>
      </c>
      <c r="G33" s="41"/>
      <c r="H33" s="41"/>
      <c r="I33" s="41"/>
      <c r="J33" s="41"/>
      <c r="K33" s="41"/>
      <c r="L33" s="333">
        <v>0</v>
      </c>
      <c r="M33" s="332"/>
      <c r="N33" s="332"/>
      <c r="O33" s="332"/>
      <c r="P33" s="332"/>
      <c r="Q33" s="41"/>
      <c r="R33" s="41"/>
      <c r="S33" s="41"/>
      <c r="T33" s="41"/>
      <c r="U33" s="41"/>
      <c r="V33" s="41"/>
      <c r="W33" s="331">
        <f>ROUND(BD54, 2)</f>
        <v>0</v>
      </c>
      <c r="X33" s="332"/>
      <c r="Y33" s="332"/>
      <c r="Z33" s="332"/>
      <c r="AA33" s="332"/>
      <c r="AB33" s="332"/>
      <c r="AC33" s="332"/>
      <c r="AD33" s="332"/>
      <c r="AE33" s="332"/>
      <c r="AF33" s="41"/>
      <c r="AG33" s="41"/>
      <c r="AH33" s="41"/>
      <c r="AI33" s="41"/>
      <c r="AJ33" s="41"/>
      <c r="AK33" s="331">
        <v>0</v>
      </c>
      <c r="AL33" s="332"/>
      <c r="AM33" s="332"/>
      <c r="AN33" s="332"/>
      <c r="AO33" s="332"/>
      <c r="AP33" s="41"/>
      <c r="AQ33" s="41"/>
      <c r="AR33" s="42"/>
    </row>
    <row r="34" spans="1:57" s="2" customFormat="1" ht="6.9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34"/>
    </row>
    <row r="35" spans="1:57" s="2" customFormat="1" ht="25.95" customHeight="1">
      <c r="A35" s="34"/>
      <c r="B35" s="35"/>
      <c r="C35" s="43"/>
      <c r="D35" s="44" t="s">
        <v>50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51</v>
      </c>
      <c r="U35" s="45"/>
      <c r="V35" s="45"/>
      <c r="W35" s="45"/>
      <c r="X35" s="334" t="s">
        <v>52</v>
      </c>
      <c r="Y35" s="335"/>
      <c r="Z35" s="335"/>
      <c r="AA35" s="335"/>
      <c r="AB35" s="335"/>
      <c r="AC35" s="45"/>
      <c r="AD35" s="45"/>
      <c r="AE35" s="45"/>
      <c r="AF35" s="45"/>
      <c r="AG35" s="45"/>
      <c r="AH35" s="45"/>
      <c r="AI35" s="45"/>
      <c r="AJ35" s="45"/>
      <c r="AK35" s="336">
        <f>SUM(AK26:AK33)</f>
        <v>0</v>
      </c>
      <c r="AL35" s="335"/>
      <c r="AM35" s="335"/>
      <c r="AN35" s="335"/>
      <c r="AO35" s="337"/>
      <c r="AP35" s="43"/>
      <c r="AQ35" s="43"/>
      <c r="AR35" s="39"/>
      <c r="BE35" s="34"/>
    </row>
    <row r="36" spans="1:57" s="2" customFormat="1" ht="6.9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6.9" customHeight="1">
      <c r="A37" s="34"/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39"/>
      <c r="BE37" s="34"/>
    </row>
    <row r="41" spans="1:57" s="2" customFormat="1" ht="6.9" customHeight="1">
      <c r="A41" s="34"/>
      <c r="B41" s="49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39"/>
      <c r="BE41" s="34"/>
    </row>
    <row r="42" spans="1:57" s="2" customFormat="1" ht="24.9" customHeight="1">
      <c r="A42" s="34"/>
      <c r="B42" s="35"/>
      <c r="C42" s="23" t="s">
        <v>53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9"/>
      <c r="BE42" s="34"/>
    </row>
    <row r="43" spans="1:57" s="2" customFormat="1" ht="6.9" customHeight="1">
      <c r="A43" s="34"/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9"/>
      <c r="BE43" s="34"/>
    </row>
    <row r="44" spans="1:57" s="4" customFormat="1" ht="12" customHeight="1">
      <c r="B44" s="51"/>
      <c r="C44" s="29" t="s">
        <v>13</v>
      </c>
      <c r="D44" s="52"/>
      <c r="E44" s="52"/>
      <c r="F44" s="52"/>
      <c r="G44" s="52"/>
      <c r="H44" s="52"/>
      <c r="I44" s="52"/>
      <c r="J44" s="52"/>
      <c r="K44" s="52"/>
      <c r="L44" s="52" t="str">
        <f>K5</f>
        <v>20251801</v>
      </c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3"/>
    </row>
    <row r="45" spans="1:57" s="5" customFormat="1" ht="36.9" customHeight="1">
      <c r="B45" s="54"/>
      <c r="C45" s="55" t="s">
        <v>16</v>
      </c>
      <c r="D45" s="56"/>
      <c r="E45" s="56"/>
      <c r="F45" s="56"/>
      <c r="G45" s="56"/>
      <c r="H45" s="56"/>
      <c r="I45" s="56"/>
      <c r="J45" s="56"/>
      <c r="K45" s="56"/>
      <c r="L45" s="338" t="str">
        <f>K6</f>
        <v>Oprava kanalizace na pozemcích parc. č. 1578/1, 1579/1, 2563/6 v k. ú. Odry - dle SmVaK</v>
      </c>
      <c r="M45" s="339"/>
      <c r="N45" s="339"/>
      <c r="O45" s="339"/>
      <c r="P45" s="339"/>
      <c r="Q45" s="339"/>
      <c r="R45" s="339"/>
      <c r="S45" s="339"/>
      <c r="T45" s="339"/>
      <c r="U45" s="339"/>
      <c r="V45" s="339"/>
      <c r="W45" s="339"/>
      <c r="X45" s="339"/>
      <c r="Y45" s="339"/>
      <c r="Z45" s="339"/>
      <c r="AA45" s="339"/>
      <c r="AB45" s="339"/>
      <c r="AC45" s="339"/>
      <c r="AD45" s="339"/>
      <c r="AE45" s="339"/>
      <c r="AF45" s="339"/>
      <c r="AG45" s="339"/>
      <c r="AH45" s="339"/>
      <c r="AI45" s="339"/>
      <c r="AJ45" s="339"/>
      <c r="AK45" s="339"/>
      <c r="AL45" s="339"/>
      <c r="AM45" s="339"/>
      <c r="AN45" s="339"/>
      <c r="AO45" s="339"/>
      <c r="AP45" s="56"/>
      <c r="AQ45" s="56"/>
      <c r="AR45" s="57"/>
    </row>
    <row r="46" spans="1:57" s="2" customFormat="1" ht="6.9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9"/>
      <c r="BE46" s="34"/>
    </row>
    <row r="47" spans="1:57" s="2" customFormat="1" ht="12" customHeight="1">
      <c r="A47" s="34"/>
      <c r="B47" s="35"/>
      <c r="C47" s="29" t="s">
        <v>21</v>
      </c>
      <c r="D47" s="36"/>
      <c r="E47" s="36"/>
      <c r="F47" s="36"/>
      <c r="G47" s="36"/>
      <c r="H47" s="36"/>
      <c r="I47" s="36"/>
      <c r="J47" s="36"/>
      <c r="K47" s="36"/>
      <c r="L47" s="58" t="str">
        <f>IF(K8="","",K8)</f>
        <v>Odry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9" t="s">
        <v>23</v>
      </c>
      <c r="AJ47" s="36"/>
      <c r="AK47" s="36"/>
      <c r="AL47" s="36"/>
      <c r="AM47" s="340" t="str">
        <f>IF(AN8= "","",AN8)</f>
        <v>18. 1. 2025</v>
      </c>
      <c r="AN47" s="340"/>
      <c r="AO47" s="36"/>
      <c r="AP47" s="36"/>
      <c r="AQ47" s="36"/>
      <c r="AR47" s="39"/>
      <c r="BE47" s="34"/>
    </row>
    <row r="48" spans="1:57" s="2" customFormat="1" ht="6.9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9"/>
      <c r="BE48" s="34"/>
    </row>
    <row r="49" spans="1:91" s="2" customFormat="1" ht="15.15" customHeight="1">
      <c r="A49" s="34"/>
      <c r="B49" s="35"/>
      <c r="C49" s="29" t="s">
        <v>25</v>
      </c>
      <c r="D49" s="36"/>
      <c r="E49" s="36"/>
      <c r="F49" s="36"/>
      <c r="G49" s="36"/>
      <c r="H49" s="36"/>
      <c r="I49" s="36"/>
      <c r="J49" s="36"/>
      <c r="K49" s="36"/>
      <c r="L49" s="52" t="str">
        <f>IF(E11= "","",E11)</f>
        <v>Město Odry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9" t="s">
        <v>33</v>
      </c>
      <c r="AJ49" s="36"/>
      <c r="AK49" s="36"/>
      <c r="AL49" s="36"/>
      <c r="AM49" s="341" t="str">
        <f>IF(E17="","",E17)</f>
        <v>Ing. Petr Elkner</v>
      </c>
      <c r="AN49" s="342"/>
      <c r="AO49" s="342"/>
      <c r="AP49" s="342"/>
      <c r="AQ49" s="36"/>
      <c r="AR49" s="39"/>
      <c r="AS49" s="343" t="s">
        <v>54</v>
      </c>
      <c r="AT49" s="344"/>
      <c r="AU49" s="60"/>
      <c r="AV49" s="60"/>
      <c r="AW49" s="60"/>
      <c r="AX49" s="60"/>
      <c r="AY49" s="60"/>
      <c r="AZ49" s="60"/>
      <c r="BA49" s="60"/>
      <c r="BB49" s="60"/>
      <c r="BC49" s="60"/>
      <c r="BD49" s="61"/>
      <c r="BE49" s="34"/>
    </row>
    <row r="50" spans="1:91" s="2" customFormat="1" ht="15.15" customHeight="1">
      <c r="A50" s="34"/>
      <c r="B50" s="35"/>
      <c r="C50" s="29" t="s">
        <v>31</v>
      </c>
      <c r="D50" s="36"/>
      <c r="E50" s="36"/>
      <c r="F50" s="36"/>
      <c r="G50" s="36"/>
      <c r="H50" s="36"/>
      <c r="I50" s="36"/>
      <c r="J50" s="36"/>
      <c r="K50" s="36"/>
      <c r="L50" s="52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9" t="s">
        <v>37</v>
      </c>
      <c r="AJ50" s="36"/>
      <c r="AK50" s="36"/>
      <c r="AL50" s="36"/>
      <c r="AM50" s="341" t="str">
        <f>IF(E20="","",E20)</f>
        <v>Ing. Petr Elkner</v>
      </c>
      <c r="AN50" s="342"/>
      <c r="AO50" s="342"/>
      <c r="AP50" s="342"/>
      <c r="AQ50" s="36"/>
      <c r="AR50" s="39"/>
      <c r="AS50" s="345"/>
      <c r="AT50" s="346"/>
      <c r="AU50" s="62"/>
      <c r="AV50" s="62"/>
      <c r="AW50" s="62"/>
      <c r="AX50" s="62"/>
      <c r="AY50" s="62"/>
      <c r="AZ50" s="62"/>
      <c r="BA50" s="62"/>
      <c r="BB50" s="62"/>
      <c r="BC50" s="62"/>
      <c r="BD50" s="63"/>
      <c r="BE50" s="34"/>
    </row>
    <row r="51" spans="1:91" s="2" customFormat="1" ht="10.8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9"/>
      <c r="AS51" s="347"/>
      <c r="AT51" s="348"/>
      <c r="AU51" s="64"/>
      <c r="AV51" s="64"/>
      <c r="AW51" s="64"/>
      <c r="AX51" s="64"/>
      <c r="AY51" s="64"/>
      <c r="AZ51" s="64"/>
      <c r="BA51" s="64"/>
      <c r="BB51" s="64"/>
      <c r="BC51" s="64"/>
      <c r="BD51" s="65"/>
      <c r="BE51" s="34"/>
    </row>
    <row r="52" spans="1:91" s="2" customFormat="1" ht="29.25" customHeight="1">
      <c r="A52" s="34"/>
      <c r="B52" s="35"/>
      <c r="C52" s="349" t="s">
        <v>55</v>
      </c>
      <c r="D52" s="350"/>
      <c r="E52" s="350"/>
      <c r="F52" s="350"/>
      <c r="G52" s="350"/>
      <c r="H52" s="66"/>
      <c r="I52" s="351" t="s">
        <v>56</v>
      </c>
      <c r="J52" s="350"/>
      <c r="K52" s="350"/>
      <c r="L52" s="350"/>
      <c r="M52" s="350"/>
      <c r="N52" s="350"/>
      <c r="O52" s="350"/>
      <c r="P52" s="350"/>
      <c r="Q52" s="350"/>
      <c r="R52" s="350"/>
      <c r="S52" s="350"/>
      <c r="T52" s="350"/>
      <c r="U52" s="350"/>
      <c r="V52" s="350"/>
      <c r="W52" s="350"/>
      <c r="X52" s="350"/>
      <c r="Y52" s="350"/>
      <c r="Z52" s="350"/>
      <c r="AA52" s="350"/>
      <c r="AB52" s="350"/>
      <c r="AC52" s="350"/>
      <c r="AD52" s="350"/>
      <c r="AE52" s="350"/>
      <c r="AF52" s="350"/>
      <c r="AG52" s="352" t="s">
        <v>57</v>
      </c>
      <c r="AH52" s="350"/>
      <c r="AI52" s="350"/>
      <c r="AJ52" s="350"/>
      <c r="AK52" s="350"/>
      <c r="AL52" s="350"/>
      <c r="AM52" s="350"/>
      <c r="AN52" s="351" t="s">
        <v>58</v>
      </c>
      <c r="AO52" s="350"/>
      <c r="AP52" s="350"/>
      <c r="AQ52" s="67" t="s">
        <v>59</v>
      </c>
      <c r="AR52" s="39"/>
      <c r="AS52" s="68" t="s">
        <v>60</v>
      </c>
      <c r="AT52" s="69" t="s">
        <v>61</v>
      </c>
      <c r="AU52" s="69" t="s">
        <v>62</v>
      </c>
      <c r="AV52" s="69" t="s">
        <v>63</v>
      </c>
      <c r="AW52" s="69" t="s">
        <v>64</v>
      </c>
      <c r="AX52" s="69" t="s">
        <v>65</v>
      </c>
      <c r="AY52" s="69" t="s">
        <v>66</v>
      </c>
      <c r="AZ52" s="69" t="s">
        <v>67</v>
      </c>
      <c r="BA52" s="69" t="s">
        <v>68</v>
      </c>
      <c r="BB52" s="69" t="s">
        <v>69</v>
      </c>
      <c r="BC52" s="69" t="s">
        <v>70</v>
      </c>
      <c r="BD52" s="70" t="s">
        <v>71</v>
      </c>
      <c r="BE52" s="34"/>
    </row>
    <row r="53" spans="1:91" s="2" customFormat="1" ht="10.8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9"/>
      <c r="AS53" s="71"/>
      <c r="AT53" s="72"/>
      <c r="AU53" s="72"/>
      <c r="AV53" s="72"/>
      <c r="AW53" s="72"/>
      <c r="AX53" s="72"/>
      <c r="AY53" s="72"/>
      <c r="AZ53" s="72"/>
      <c r="BA53" s="72"/>
      <c r="BB53" s="72"/>
      <c r="BC53" s="72"/>
      <c r="BD53" s="73"/>
      <c r="BE53" s="34"/>
    </row>
    <row r="54" spans="1:91" s="6" customFormat="1" ht="32.4" customHeight="1">
      <c r="B54" s="74"/>
      <c r="C54" s="75" t="s">
        <v>72</v>
      </c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356">
        <f>ROUND(SUM(AG55:AG56),2)</f>
        <v>0</v>
      </c>
      <c r="AH54" s="356"/>
      <c r="AI54" s="356"/>
      <c r="AJ54" s="356"/>
      <c r="AK54" s="356"/>
      <c r="AL54" s="356"/>
      <c r="AM54" s="356"/>
      <c r="AN54" s="357">
        <f>SUM(AG54,AT54)</f>
        <v>0</v>
      </c>
      <c r="AO54" s="357"/>
      <c r="AP54" s="357"/>
      <c r="AQ54" s="78" t="s">
        <v>19</v>
      </c>
      <c r="AR54" s="79"/>
      <c r="AS54" s="80">
        <f>ROUND(SUM(AS55:AS56),2)</f>
        <v>0</v>
      </c>
      <c r="AT54" s="81">
        <f>ROUND(SUM(AV54:AW54),2)</f>
        <v>0</v>
      </c>
      <c r="AU54" s="82">
        <f>ROUND(SUM(AU55:AU56),5)</f>
        <v>0</v>
      </c>
      <c r="AV54" s="81">
        <f>ROUND(AZ54*L29,2)</f>
        <v>0</v>
      </c>
      <c r="AW54" s="81">
        <f>ROUND(BA54*L30,2)</f>
        <v>0</v>
      </c>
      <c r="AX54" s="81">
        <f>ROUND(BB54*L29,2)</f>
        <v>0</v>
      </c>
      <c r="AY54" s="81">
        <f>ROUND(BC54*L30,2)</f>
        <v>0</v>
      </c>
      <c r="AZ54" s="81">
        <f>ROUND(SUM(AZ55:AZ56),2)</f>
        <v>0</v>
      </c>
      <c r="BA54" s="81">
        <f>ROUND(SUM(BA55:BA56),2)</f>
        <v>0</v>
      </c>
      <c r="BB54" s="81">
        <f>ROUND(SUM(BB55:BB56),2)</f>
        <v>0</v>
      </c>
      <c r="BC54" s="81">
        <f>ROUND(SUM(BC55:BC56),2)</f>
        <v>0</v>
      </c>
      <c r="BD54" s="83">
        <f>ROUND(SUM(BD55:BD56),2)</f>
        <v>0</v>
      </c>
      <c r="BS54" s="84" t="s">
        <v>73</v>
      </c>
      <c r="BT54" s="84" t="s">
        <v>74</v>
      </c>
      <c r="BU54" s="85" t="s">
        <v>75</v>
      </c>
      <c r="BV54" s="84" t="s">
        <v>76</v>
      </c>
      <c r="BW54" s="84" t="s">
        <v>5</v>
      </c>
      <c r="BX54" s="84" t="s">
        <v>77</v>
      </c>
      <c r="CL54" s="84" t="s">
        <v>19</v>
      </c>
    </row>
    <row r="55" spans="1:91" s="7" customFormat="1" ht="16.5" customHeight="1">
      <c r="A55" s="86" t="s">
        <v>78</v>
      </c>
      <c r="B55" s="87"/>
      <c r="C55" s="88"/>
      <c r="D55" s="355" t="s">
        <v>79</v>
      </c>
      <c r="E55" s="355"/>
      <c r="F55" s="355"/>
      <c r="G55" s="355"/>
      <c r="H55" s="355"/>
      <c r="I55" s="89"/>
      <c r="J55" s="355" t="s">
        <v>80</v>
      </c>
      <c r="K55" s="355"/>
      <c r="L55" s="355"/>
      <c r="M55" s="355"/>
      <c r="N55" s="355"/>
      <c r="O55" s="355"/>
      <c r="P55" s="355"/>
      <c r="Q55" s="355"/>
      <c r="R55" s="355"/>
      <c r="S55" s="355"/>
      <c r="T55" s="355"/>
      <c r="U55" s="355"/>
      <c r="V55" s="355"/>
      <c r="W55" s="355"/>
      <c r="X55" s="355"/>
      <c r="Y55" s="355"/>
      <c r="Z55" s="355"/>
      <c r="AA55" s="355"/>
      <c r="AB55" s="355"/>
      <c r="AC55" s="355"/>
      <c r="AD55" s="355"/>
      <c r="AE55" s="355"/>
      <c r="AF55" s="355"/>
      <c r="AG55" s="353">
        <f>'01 - Oprava kanalizace'!J30</f>
        <v>0</v>
      </c>
      <c r="AH55" s="354"/>
      <c r="AI55" s="354"/>
      <c r="AJ55" s="354"/>
      <c r="AK55" s="354"/>
      <c r="AL55" s="354"/>
      <c r="AM55" s="354"/>
      <c r="AN55" s="353">
        <f>SUM(AG55,AT55)</f>
        <v>0</v>
      </c>
      <c r="AO55" s="354"/>
      <c r="AP55" s="354"/>
      <c r="AQ55" s="90" t="s">
        <v>81</v>
      </c>
      <c r="AR55" s="91"/>
      <c r="AS55" s="92">
        <v>0</v>
      </c>
      <c r="AT55" s="93">
        <f>ROUND(SUM(AV55:AW55),2)</f>
        <v>0</v>
      </c>
      <c r="AU55" s="94">
        <f>'01 - Oprava kanalizace'!P91</f>
        <v>0</v>
      </c>
      <c r="AV55" s="93">
        <f>'01 - Oprava kanalizace'!J33</f>
        <v>0</v>
      </c>
      <c r="AW55" s="93">
        <f>'01 - Oprava kanalizace'!J34</f>
        <v>0</v>
      </c>
      <c r="AX55" s="93">
        <f>'01 - Oprava kanalizace'!J35</f>
        <v>0</v>
      </c>
      <c r="AY55" s="93">
        <f>'01 - Oprava kanalizace'!J36</f>
        <v>0</v>
      </c>
      <c r="AZ55" s="93">
        <f>'01 - Oprava kanalizace'!F33</f>
        <v>0</v>
      </c>
      <c r="BA55" s="93">
        <f>'01 - Oprava kanalizace'!F34</f>
        <v>0</v>
      </c>
      <c r="BB55" s="93">
        <f>'01 - Oprava kanalizace'!F35</f>
        <v>0</v>
      </c>
      <c r="BC55" s="93">
        <f>'01 - Oprava kanalizace'!F36</f>
        <v>0</v>
      </c>
      <c r="BD55" s="95">
        <f>'01 - Oprava kanalizace'!F37</f>
        <v>0</v>
      </c>
      <c r="BT55" s="96" t="s">
        <v>82</v>
      </c>
      <c r="BV55" s="96" t="s">
        <v>76</v>
      </c>
      <c r="BW55" s="96" t="s">
        <v>83</v>
      </c>
      <c r="BX55" s="96" t="s">
        <v>5</v>
      </c>
      <c r="CL55" s="96" t="s">
        <v>19</v>
      </c>
      <c r="CM55" s="96" t="s">
        <v>84</v>
      </c>
    </row>
    <row r="56" spans="1:91" s="7" customFormat="1" ht="16.5" customHeight="1">
      <c r="A56" s="86" t="s">
        <v>78</v>
      </c>
      <c r="B56" s="87"/>
      <c r="C56" s="88"/>
      <c r="D56" s="355" t="s">
        <v>85</v>
      </c>
      <c r="E56" s="355"/>
      <c r="F56" s="355"/>
      <c r="G56" s="355"/>
      <c r="H56" s="355"/>
      <c r="I56" s="89"/>
      <c r="J56" s="355" t="s">
        <v>86</v>
      </c>
      <c r="K56" s="355"/>
      <c r="L56" s="355"/>
      <c r="M56" s="355"/>
      <c r="N56" s="355"/>
      <c r="O56" s="355"/>
      <c r="P56" s="355"/>
      <c r="Q56" s="355"/>
      <c r="R56" s="355"/>
      <c r="S56" s="355"/>
      <c r="T56" s="355"/>
      <c r="U56" s="355"/>
      <c r="V56" s="355"/>
      <c r="W56" s="355"/>
      <c r="X56" s="355"/>
      <c r="Y56" s="355"/>
      <c r="Z56" s="355"/>
      <c r="AA56" s="355"/>
      <c r="AB56" s="355"/>
      <c r="AC56" s="355"/>
      <c r="AD56" s="355"/>
      <c r="AE56" s="355"/>
      <c r="AF56" s="355"/>
      <c r="AG56" s="353">
        <f>'02 - VRN'!J30</f>
        <v>0</v>
      </c>
      <c r="AH56" s="354"/>
      <c r="AI56" s="354"/>
      <c r="AJ56" s="354"/>
      <c r="AK56" s="354"/>
      <c r="AL56" s="354"/>
      <c r="AM56" s="354"/>
      <c r="AN56" s="353">
        <f>SUM(AG56,AT56)</f>
        <v>0</v>
      </c>
      <c r="AO56" s="354"/>
      <c r="AP56" s="354"/>
      <c r="AQ56" s="90" t="s">
        <v>87</v>
      </c>
      <c r="AR56" s="91"/>
      <c r="AS56" s="97">
        <v>0</v>
      </c>
      <c r="AT56" s="98">
        <f>ROUND(SUM(AV56:AW56),2)</f>
        <v>0</v>
      </c>
      <c r="AU56" s="99">
        <f>'02 - VRN'!P84</f>
        <v>0</v>
      </c>
      <c r="AV56" s="98">
        <f>'02 - VRN'!J33</f>
        <v>0</v>
      </c>
      <c r="AW56" s="98">
        <f>'02 - VRN'!J34</f>
        <v>0</v>
      </c>
      <c r="AX56" s="98">
        <f>'02 - VRN'!J35</f>
        <v>0</v>
      </c>
      <c r="AY56" s="98">
        <f>'02 - VRN'!J36</f>
        <v>0</v>
      </c>
      <c r="AZ56" s="98">
        <f>'02 - VRN'!F33</f>
        <v>0</v>
      </c>
      <c r="BA56" s="98">
        <f>'02 - VRN'!F34</f>
        <v>0</v>
      </c>
      <c r="BB56" s="98">
        <f>'02 - VRN'!F35</f>
        <v>0</v>
      </c>
      <c r="BC56" s="98">
        <f>'02 - VRN'!F36</f>
        <v>0</v>
      </c>
      <c r="BD56" s="100">
        <f>'02 - VRN'!F37</f>
        <v>0</v>
      </c>
      <c r="BT56" s="96" t="s">
        <v>82</v>
      </c>
      <c r="BV56" s="96" t="s">
        <v>76</v>
      </c>
      <c r="BW56" s="96" t="s">
        <v>88</v>
      </c>
      <c r="BX56" s="96" t="s">
        <v>5</v>
      </c>
      <c r="CL56" s="96" t="s">
        <v>19</v>
      </c>
      <c r="CM56" s="96" t="s">
        <v>84</v>
      </c>
    </row>
    <row r="57" spans="1:91" s="2" customFormat="1" ht="30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36"/>
      <c r="AP57" s="36"/>
      <c r="AQ57" s="36"/>
      <c r="AR57" s="39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</row>
    <row r="58" spans="1:91" s="2" customFormat="1" ht="6.9" customHeight="1">
      <c r="A58" s="34"/>
      <c r="B58" s="47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39"/>
      <c r="AS58" s="34"/>
      <c r="AT58" s="34"/>
      <c r="AU58" s="34"/>
      <c r="AV58" s="34"/>
      <c r="AW58" s="34"/>
      <c r="AX58" s="34"/>
      <c r="AY58" s="34"/>
      <c r="AZ58" s="34"/>
      <c r="BA58" s="34"/>
      <c r="BB58" s="34"/>
      <c r="BC58" s="34"/>
      <c r="BD58" s="34"/>
      <c r="BE58" s="34"/>
    </row>
  </sheetData>
  <sheetProtection algorithmName="SHA-512" hashValue="mNh0HTNNf00qERoNpha+ykqdvdAl8BAmWHXy7o59WTGeX8BI3mae399taTDRIazr8csOZ9eznc8mi3JaD4dPoQ==" saltValue="a19Ylt1WnvYuKUrx39hyQg5h1dQhqIY6RIVMgxz04nVgVr41oK2wk9j9kmgmibAbqDMbTXs6NgS/DMRpI/2oMg==" spinCount="100000" sheet="1" objects="1" scenarios="1" formatColumns="0" formatRows="0"/>
  <mergeCells count="46">
    <mergeCell ref="AR2:BE2"/>
    <mergeCell ref="AN56:AP56"/>
    <mergeCell ref="AG56:AM56"/>
    <mergeCell ref="D56:H56"/>
    <mergeCell ref="J56:AF56"/>
    <mergeCell ref="AG54:AM54"/>
    <mergeCell ref="AN54:AP54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01 - Oprava kanalizace'!C2" display="/"/>
    <hyperlink ref="A56" location="'02 - VRN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32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56" s="1" customFormat="1" ht="36.9" customHeight="1">
      <c r="L2" s="358"/>
      <c r="M2" s="358"/>
      <c r="N2" s="358"/>
      <c r="O2" s="358"/>
      <c r="P2" s="358"/>
      <c r="Q2" s="358"/>
      <c r="R2" s="358"/>
      <c r="S2" s="358"/>
      <c r="T2" s="358"/>
      <c r="U2" s="358"/>
      <c r="V2" s="358"/>
      <c r="AT2" s="17" t="s">
        <v>83</v>
      </c>
      <c r="AZ2" s="101" t="s">
        <v>89</v>
      </c>
      <c r="BA2" s="101" t="s">
        <v>90</v>
      </c>
      <c r="BB2" s="101" t="s">
        <v>19</v>
      </c>
      <c r="BC2" s="101" t="s">
        <v>91</v>
      </c>
      <c r="BD2" s="101" t="s">
        <v>84</v>
      </c>
    </row>
    <row r="3" spans="1:56" s="1" customFormat="1" ht="6.9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0"/>
      <c r="AT3" s="17" t="s">
        <v>84</v>
      </c>
      <c r="AZ3" s="101" t="s">
        <v>92</v>
      </c>
      <c r="BA3" s="101" t="s">
        <v>93</v>
      </c>
      <c r="BB3" s="101" t="s">
        <v>19</v>
      </c>
      <c r="BC3" s="101" t="s">
        <v>94</v>
      </c>
      <c r="BD3" s="101" t="s">
        <v>84</v>
      </c>
    </row>
    <row r="4" spans="1:56" s="1" customFormat="1" ht="24.9" customHeight="1">
      <c r="B4" s="20"/>
      <c r="D4" s="104" t="s">
        <v>95</v>
      </c>
      <c r="L4" s="20"/>
      <c r="M4" s="105" t="s">
        <v>10</v>
      </c>
      <c r="AT4" s="17" t="s">
        <v>4</v>
      </c>
      <c r="AZ4" s="101" t="s">
        <v>96</v>
      </c>
      <c r="BA4" s="101" t="s">
        <v>97</v>
      </c>
      <c r="BB4" s="101" t="s">
        <v>19</v>
      </c>
      <c r="BC4" s="101" t="s">
        <v>98</v>
      </c>
      <c r="BD4" s="101" t="s">
        <v>84</v>
      </c>
    </row>
    <row r="5" spans="1:56" s="1" customFormat="1" ht="6.9" customHeight="1">
      <c r="B5" s="20"/>
      <c r="L5" s="20"/>
      <c r="AZ5" s="101" t="s">
        <v>99</v>
      </c>
      <c r="BA5" s="101" t="s">
        <v>100</v>
      </c>
      <c r="BB5" s="101" t="s">
        <v>19</v>
      </c>
      <c r="BC5" s="101" t="s">
        <v>101</v>
      </c>
      <c r="BD5" s="101" t="s">
        <v>84</v>
      </c>
    </row>
    <row r="6" spans="1:56" s="1" customFormat="1" ht="12" customHeight="1">
      <c r="B6" s="20"/>
      <c r="D6" s="106" t="s">
        <v>16</v>
      </c>
      <c r="L6" s="20"/>
      <c r="AZ6" s="101" t="s">
        <v>102</v>
      </c>
      <c r="BA6" s="101" t="s">
        <v>103</v>
      </c>
      <c r="BB6" s="101" t="s">
        <v>19</v>
      </c>
      <c r="BC6" s="101" t="s">
        <v>104</v>
      </c>
      <c r="BD6" s="101" t="s">
        <v>84</v>
      </c>
    </row>
    <row r="7" spans="1:56" s="1" customFormat="1" ht="26.25" customHeight="1">
      <c r="B7" s="20"/>
      <c r="E7" s="359" t="str">
        <f>'Rekapitulace stavby'!K6</f>
        <v>Oprava kanalizace na pozemcích parc. č. 1578/1, 1579/1, 2563/6 v k. ú. Odry - dle SmVaK</v>
      </c>
      <c r="F7" s="360"/>
      <c r="G7" s="360"/>
      <c r="H7" s="360"/>
      <c r="L7" s="20"/>
      <c r="AZ7" s="101" t="s">
        <v>105</v>
      </c>
      <c r="BA7" s="101" t="s">
        <v>19</v>
      </c>
      <c r="BB7" s="101" t="s">
        <v>19</v>
      </c>
      <c r="BC7" s="101" t="s">
        <v>106</v>
      </c>
      <c r="BD7" s="101" t="s">
        <v>84</v>
      </c>
    </row>
    <row r="8" spans="1:56" s="2" customFormat="1" ht="12" customHeight="1">
      <c r="A8" s="34"/>
      <c r="B8" s="39"/>
      <c r="C8" s="34"/>
      <c r="D8" s="106" t="s">
        <v>107</v>
      </c>
      <c r="E8" s="34"/>
      <c r="F8" s="34"/>
      <c r="G8" s="34"/>
      <c r="H8" s="34"/>
      <c r="I8" s="34"/>
      <c r="J8" s="34"/>
      <c r="K8" s="34"/>
      <c r="L8" s="107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Z8" s="101" t="s">
        <v>108</v>
      </c>
      <c r="BA8" s="101" t="s">
        <v>109</v>
      </c>
      <c r="BB8" s="101" t="s">
        <v>19</v>
      </c>
      <c r="BC8" s="101" t="s">
        <v>110</v>
      </c>
      <c r="BD8" s="101" t="s">
        <v>84</v>
      </c>
    </row>
    <row r="9" spans="1:56" s="2" customFormat="1" ht="16.5" customHeight="1">
      <c r="A9" s="34"/>
      <c r="B9" s="39"/>
      <c r="C9" s="34"/>
      <c r="D9" s="34"/>
      <c r="E9" s="361" t="s">
        <v>111</v>
      </c>
      <c r="F9" s="362"/>
      <c r="G9" s="362"/>
      <c r="H9" s="362"/>
      <c r="I9" s="34"/>
      <c r="J9" s="34"/>
      <c r="K9" s="34"/>
      <c r="L9" s="107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Z9" s="101" t="s">
        <v>112</v>
      </c>
      <c r="BA9" s="101" t="s">
        <v>113</v>
      </c>
      <c r="BB9" s="101" t="s">
        <v>19</v>
      </c>
      <c r="BC9" s="101" t="s">
        <v>114</v>
      </c>
      <c r="BD9" s="101" t="s">
        <v>84</v>
      </c>
    </row>
    <row r="10" spans="1:56" s="2" customFormat="1" ht="10.199999999999999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7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Z10" s="101" t="s">
        <v>115</v>
      </c>
      <c r="BA10" s="101" t="s">
        <v>116</v>
      </c>
      <c r="BB10" s="101" t="s">
        <v>19</v>
      </c>
      <c r="BC10" s="101" t="s">
        <v>117</v>
      </c>
      <c r="BD10" s="101" t="s">
        <v>84</v>
      </c>
    </row>
    <row r="11" spans="1:56" s="2" customFormat="1" ht="12" customHeight="1">
      <c r="A11" s="34"/>
      <c r="B11" s="39"/>
      <c r="C11" s="34"/>
      <c r="D11" s="106" t="s">
        <v>18</v>
      </c>
      <c r="E11" s="34"/>
      <c r="F11" s="108" t="s">
        <v>19</v>
      </c>
      <c r="G11" s="34"/>
      <c r="H11" s="34"/>
      <c r="I11" s="106" t="s">
        <v>20</v>
      </c>
      <c r="J11" s="108" t="s">
        <v>19</v>
      </c>
      <c r="K11" s="34"/>
      <c r="L11" s="107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Z11" s="101" t="s">
        <v>118</v>
      </c>
      <c r="BA11" s="101" t="s">
        <v>119</v>
      </c>
      <c r="BB11" s="101" t="s">
        <v>19</v>
      </c>
      <c r="BC11" s="101" t="s">
        <v>120</v>
      </c>
      <c r="BD11" s="101" t="s">
        <v>84</v>
      </c>
    </row>
    <row r="12" spans="1:56" s="2" customFormat="1" ht="12" customHeight="1">
      <c r="A12" s="34"/>
      <c r="B12" s="39"/>
      <c r="C12" s="34"/>
      <c r="D12" s="106" t="s">
        <v>21</v>
      </c>
      <c r="E12" s="34"/>
      <c r="F12" s="108" t="s">
        <v>22</v>
      </c>
      <c r="G12" s="34"/>
      <c r="H12" s="34"/>
      <c r="I12" s="106" t="s">
        <v>23</v>
      </c>
      <c r="J12" s="109" t="str">
        <f>'Rekapitulace stavby'!AN8</f>
        <v>18. 1. 2025</v>
      </c>
      <c r="K12" s="34"/>
      <c r="L12" s="107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Z12" s="101" t="s">
        <v>121</v>
      </c>
      <c r="BA12" s="101" t="s">
        <v>122</v>
      </c>
      <c r="BB12" s="101" t="s">
        <v>19</v>
      </c>
      <c r="BC12" s="101" t="s">
        <v>123</v>
      </c>
      <c r="BD12" s="101" t="s">
        <v>84</v>
      </c>
    </row>
    <row r="13" spans="1:56" s="2" customFormat="1" ht="10.8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7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56" s="2" customFormat="1" ht="12" customHeight="1">
      <c r="A14" s="34"/>
      <c r="B14" s="39"/>
      <c r="C14" s="34"/>
      <c r="D14" s="106" t="s">
        <v>25</v>
      </c>
      <c r="E14" s="34"/>
      <c r="F14" s="34"/>
      <c r="G14" s="34"/>
      <c r="H14" s="34"/>
      <c r="I14" s="106" t="s">
        <v>26</v>
      </c>
      <c r="J14" s="108" t="s">
        <v>27</v>
      </c>
      <c r="K14" s="34"/>
      <c r="L14" s="107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56" s="2" customFormat="1" ht="18" customHeight="1">
      <c r="A15" s="34"/>
      <c r="B15" s="39"/>
      <c r="C15" s="34"/>
      <c r="D15" s="34"/>
      <c r="E15" s="108" t="s">
        <v>28</v>
      </c>
      <c r="F15" s="34"/>
      <c r="G15" s="34"/>
      <c r="H15" s="34"/>
      <c r="I15" s="106" t="s">
        <v>29</v>
      </c>
      <c r="J15" s="108" t="s">
        <v>30</v>
      </c>
      <c r="K15" s="34"/>
      <c r="L15" s="107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56" s="2" customFormat="1" ht="6.9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7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6" t="s">
        <v>31</v>
      </c>
      <c r="E17" s="34"/>
      <c r="F17" s="34"/>
      <c r="G17" s="34"/>
      <c r="H17" s="34"/>
      <c r="I17" s="106" t="s">
        <v>26</v>
      </c>
      <c r="J17" s="30" t="str">
        <f>'Rekapitulace stavby'!AN13</f>
        <v>Vyplň údaj</v>
      </c>
      <c r="K17" s="34"/>
      <c r="L17" s="107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63" t="str">
        <f>'Rekapitulace stavby'!E14</f>
        <v>Vyplň údaj</v>
      </c>
      <c r="F18" s="364"/>
      <c r="G18" s="364"/>
      <c r="H18" s="364"/>
      <c r="I18" s="106" t="s">
        <v>29</v>
      </c>
      <c r="J18" s="30" t="str">
        <f>'Rekapitulace stavby'!AN14</f>
        <v>Vyplň údaj</v>
      </c>
      <c r="K18" s="34"/>
      <c r="L18" s="107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7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6" t="s">
        <v>33</v>
      </c>
      <c r="E20" s="34"/>
      <c r="F20" s="34"/>
      <c r="G20" s="34"/>
      <c r="H20" s="34"/>
      <c r="I20" s="106" t="s">
        <v>26</v>
      </c>
      <c r="J20" s="108" t="s">
        <v>34</v>
      </c>
      <c r="K20" s="34"/>
      <c r="L20" s="107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8" t="s">
        <v>35</v>
      </c>
      <c r="F21" s="34"/>
      <c r="G21" s="34"/>
      <c r="H21" s="34"/>
      <c r="I21" s="106" t="s">
        <v>29</v>
      </c>
      <c r="J21" s="108" t="s">
        <v>19</v>
      </c>
      <c r="K21" s="34"/>
      <c r="L21" s="107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7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6" t="s">
        <v>37</v>
      </c>
      <c r="E23" s="34"/>
      <c r="F23" s="34"/>
      <c r="G23" s="34"/>
      <c r="H23" s="34"/>
      <c r="I23" s="106" t="s">
        <v>26</v>
      </c>
      <c r="J23" s="108" t="s">
        <v>34</v>
      </c>
      <c r="K23" s="34"/>
      <c r="L23" s="107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8" t="s">
        <v>35</v>
      </c>
      <c r="F24" s="34"/>
      <c r="G24" s="34"/>
      <c r="H24" s="34"/>
      <c r="I24" s="106" t="s">
        <v>29</v>
      </c>
      <c r="J24" s="108" t="s">
        <v>19</v>
      </c>
      <c r="K24" s="34"/>
      <c r="L24" s="107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7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6" t="s">
        <v>38</v>
      </c>
      <c r="E26" s="34"/>
      <c r="F26" s="34"/>
      <c r="G26" s="34"/>
      <c r="H26" s="34"/>
      <c r="I26" s="34"/>
      <c r="J26" s="34"/>
      <c r="K26" s="34"/>
      <c r="L26" s="107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0"/>
      <c r="B27" s="111"/>
      <c r="C27" s="110"/>
      <c r="D27" s="110"/>
      <c r="E27" s="365" t="s">
        <v>19</v>
      </c>
      <c r="F27" s="365"/>
      <c r="G27" s="365"/>
      <c r="H27" s="365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7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" customHeight="1">
      <c r="A29" s="34"/>
      <c r="B29" s="39"/>
      <c r="C29" s="34"/>
      <c r="D29" s="113"/>
      <c r="E29" s="113"/>
      <c r="F29" s="113"/>
      <c r="G29" s="113"/>
      <c r="H29" s="113"/>
      <c r="I29" s="113"/>
      <c r="J29" s="113"/>
      <c r="K29" s="113"/>
      <c r="L29" s="107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4" t="s">
        <v>40</v>
      </c>
      <c r="E30" s="34"/>
      <c r="F30" s="34"/>
      <c r="G30" s="34"/>
      <c r="H30" s="34"/>
      <c r="I30" s="34"/>
      <c r="J30" s="115">
        <f>ROUND(J91, 2)</f>
        <v>0</v>
      </c>
      <c r="K30" s="34"/>
      <c r="L30" s="107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" customHeight="1">
      <c r="A31" s="34"/>
      <c r="B31" s="39"/>
      <c r="C31" s="34"/>
      <c r="D31" s="113"/>
      <c r="E31" s="113"/>
      <c r="F31" s="113"/>
      <c r="G31" s="113"/>
      <c r="H31" s="113"/>
      <c r="I31" s="113"/>
      <c r="J31" s="113"/>
      <c r="K31" s="113"/>
      <c r="L31" s="107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" customHeight="1">
      <c r="A32" s="34"/>
      <c r="B32" s="39"/>
      <c r="C32" s="34"/>
      <c r="D32" s="34"/>
      <c r="E32" s="34"/>
      <c r="F32" s="116" t="s">
        <v>42</v>
      </c>
      <c r="G32" s="34"/>
      <c r="H32" s="34"/>
      <c r="I32" s="116" t="s">
        <v>41</v>
      </c>
      <c r="J32" s="116" t="s">
        <v>43</v>
      </c>
      <c r="K32" s="34"/>
      <c r="L32" s="107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" customHeight="1">
      <c r="A33" s="34"/>
      <c r="B33" s="39"/>
      <c r="C33" s="34"/>
      <c r="D33" s="117" t="s">
        <v>44</v>
      </c>
      <c r="E33" s="106" t="s">
        <v>45</v>
      </c>
      <c r="F33" s="118">
        <f>ROUND((SUM(BE91:BE431)),  2)</f>
        <v>0</v>
      </c>
      <c r="G33" s="34"/>
      <c r="H33" s="34"/>
      <c r="I33" s="119">
        <v>0.21</v>
      </c>
      <c r="J33" s="118">
        <f>ROUND(((SUM(BE91:BE431))*I33),  2)</f>
        <v>0</v>
      </c>
      <c r="K33" s="34"/>
      <c r="L33" s="107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customHeight="1">
      <c r="A34" s="34"/>
      <c r="B34" s="39"/>
      <c r="C34" s="34"/>
      <c r="D34" s="34"/>
      <c r="E34" s="106" t="s">
        <v>46</v>
      </c>
      <c r="F34" s="118">
        <f>ROUND((SUM(BF91:BF431)),  2)</f>
        <v>0</v>
      </c>
      <c r="G34" s="34"/>
      <c r="H34" s="34"/>
      <c r="I34" s="119">
        <v>0.12</v>
      </c>
      <c r="J34" s="118">
        <f>ROUND(((SUM(BF91:BF431))*I34),  2)</f>
        <v>0</v>
      </c>
      <c r="K34" s="34"/>
      <c r="L34" s="107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hidden="1" customHeight="1">
      <c r="A35" s="34"/>
      <c r="B35" s="39"/>
      <c r="C35" s="34"/>
      <c r="D35" s="34"/>
      <c r="E35" s="106" t="s">
        <v>47</v>
      </c>
      <c r="F35" s="118">
        <f>ROUND((SUM(BG91:BG431)),  2)</f>
        <v>0</v>
      </c>
      <c r="G35" s="34"/>
      <c r="H35" s="34"/>
      <c r="I35" s="119">
        <v>0.21</v>
      </c>
      <c r="J35" s="118">
        <f>0</f>
        <v>0</v>
      </c>
      <c r="K35" s="34"/>
      <c r="L35" s="107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hidden="1" customHeight="1">
      <c r="A36" s="34"/>
      <c r="B36" s="39"/>
      <c r="C36" s="34"/>
      <c r="D36" s="34"/>
      <c r="E36" s="106" t="s">
        <v>48</v>
      </c>
      <c r="F36" s="118">
        <f>ROUND((SUM(BH91:BH431)),  2)</f>
        <v>0</v>
      </c>
      <c r="G36" s="34"/>
      <c r="H36" s="34"/>
      <c r="I36" s="119">
        <v>0.12</v>
      </c>
      <c r="J36" s="118">
        <f>0</f>
        <v>0</v>
      </c>
      <c r="K36" s="34"/>
      <c r="L36" s="107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9"/>
      <c r="C37" s="34"/>
      <c r="D37" s="34"/>
      <c r="E37" s="106" t="s">
        <v>49</v>
      </c>
      <c r="F37" s="118">
        <f>ROUND((SUM(BI91:BI431)),  2)</f>
        <v>0</v>
      </c>
      <c r="G37" s="34"/>
      <c r="H37" s="34"/>
      <c r="I37" s="119">
        <v>0</v>
      </c>
      <c r="J37" s="118">
        <f>0</f>
        <v>0</v>
      </c>
      <c r="K37" s="34"/>
      <c r="L37" s="107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7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0"/>
      <c r="D39" s="121" t="s">
        <v>50</v>
      </c>
      <c r="E39" s="122"/>
      <c r="F39" s="122"/>
      <c r="G39" s="123" t="s">
        <v>51</v>
      </c>
      <c r="H39" s="124" t="s">
        <v>52</v>
      </c>
      <c r="I39" s="122"/>
      <c r="J39" s="125">
        <f>SUM(J30:J37)</f>
        <v>0</v>
      </c>
      <c r="K39" s="126"/>
      <c r="L39" s="107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" customHeight="1">
      <c r="A40" s="34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" customHeight="1">
      <c r="A44" s="34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" customHeight="1">
      <c r="A45" s="34"/>
      <c r="B45" s="35"/>
      <c r="C45" s="23" t="s">
        <v>124</v>
      </c>
      <c r="D45" s="36"/>
      <c r="E45" s="36"/>
      <c r="F45" s="36"/>
      <c r="G45" s="36"/>
      <c r="H45" s="36"/>
      <c r="I45" s="36"/>
      <c r="J45" s="36"/>
      <c r="K45" s="36"/>
      <c r="L45" s="107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7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7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26.25" customHeight="1">
      <c r="A48" s="34"/>
      <c r="B48" s="35"/>
      <c r="C48" s="36"/>
      <c r="D48" s="36"/>
      <c r="E48" s="366" t="str">
        <f>E7</f>
        <v>Oprava kanalizace na pozemcích parc. č. 1578/1, 1579/1, 2563/6 v k. ú. Odry - dle SmVaK</v>
      </c>
      <c r="F48" s="367"/>
      <c r="G48" s="367"/>
      <c r="H48" s="367"/>
      <c r="I48" s="36"/>
      <c r="J48" s="36"/>
      <c r="K48" s="36"/>
      <c r="L48" s="107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107</v>
      </c>
      <c r="D49" s="36"/>
      <c r="E49" s="36"/>
      <c r="F49" s="36"/>
      <c r="G49" s="36"/>
      <c r="H49" s="36"/>
      <c r="I49" s="36"/>
      <c r="J49" s="36"/>
      <c r="K49" s="36"/>
      <c r="L49" s="107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38" t="str">
        <f>E9</f>
        <v>01 - Oprava kanalizace</v>
      </c>
      <c r="F50" s="368"/>
      <c r="G50" s="368"/>
      <c r="H50" s="368"/>
      <c r="I50" s="36"/>
      <c r="J50" s="36"/>
      <c r="K50" s="36"/>
      <c r="L50" s="107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7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>Odry</v>
      </c>
      <c r="G52" s="36"/>
      <c r="H52" s="36"/>
      <c r="I52" s="29" t="s">
        <v>23</v>
      </c>
      <c r="J52" s="59" t="str">
        <f>IF(J12="","",J12)</f>
        <v>18. 1. 2025</v>
      </c>
      <c r="K52" s="36"/>
      <c r="L52" s="107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7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15" customHeight="1">
      <c r="A54" s="34"/>
      <c r="B54" s="35"/>
      <c r="C54" s="29" t="s">
        <v>25</v>
      </c>
      <c r="D54" s="36"/>
      <c r="E54" s="36"/>
      <c r="F54" s="27" t="str">
        <f>E15</f>
        <v>Město Odry</v>
      </c>
      <c r="G54" s="36"/>
      <c r="H54" s="36"/>
      <c r="I54" s="29" t="s">
        <v>33</v>
      </c>
      <c r="J54" s="32" t="str">
        <f>E21</f>
        <v>Ing. Petr Elkner</v>
      </c>
      <c r="K54" s="36"/>
      <c r="L54" s="107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15" customHeight="1">
      <c r="A55" s="34"/>
      <c r="B55" s="35"/>
      <c r="C55" s="29" t="s">
        <v>31</v>
      </c>
      <c r="D55" s="36"/>
      <c r="E55" s="36"/>
      <c r="F55" s="27" t="str">
        <f>IF(E18="","",E18)</f>
        <v>Vyplň údaj</v>
      </c>
      <c r="G55" s="36"/>
      <c r="H55" s="36"/>
      <c r="I55" s="29" t="s">
        <v>37</v>
      </c>
      <c r="J55" s="32" t="str">
        <f>E24</f>
        <v>Ing. Petr Elkner</v>
      </c>
      <c r="K55" s="36"/>
      <c r="L55" s="107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7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1" t="s">
        <v>125</v>
      </c>
      <c r="D57" s="132"/>
      <c r="E57" s="132"/>
      <c r="F57" s="132"/>
      <c r="G57" s="132"/>
      <c r="H57" s="132"/>
      <c r="I57" s="132"/>
      <c r="J57" s="133" t="s">
        <v>126</v>
      </c>
      <c r="K57" s="132"/>
      <c r="L57" s="107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7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8" customHeight="1">
      <c r="A59" s="34"/>
      <c r="B59" s="35"/>
      <c r="C59" s="134" t="s">
        <v>72</v>
      </c>
      <c r="D59" s="36"/>
      <c r="E59" s="36"/>
      <c r="F59" s="36"/>
      <c r="G59" s="36"/>
      <c r="H59" s="36"/>
      <c r="I59" s="36"/>
      <c r="J59" s="77">
        <f>J91</f>
        <v>0</v>
      </c>
      <c r="K59" s="36"/>
      <c r="L59" s="107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127</v>
      </c>
    </row>
    <row r="60" spans="1:47" s="9" customFormat="1" ht="24.9" customHeight="1">
      <c r="B60" s="135"/>
      <c r="C60" s="136"/>
      <c r="D60" s="137" t="s">
        <v>128</v>
      </c>
      <c r="E60" s="138"/>
      <c r="F60" s="138"/>
      <c r="G60" s="138"/>
      <c r="H60" s="138"/>
      <c r="I60" s="138"/>
      <c r="J60" s="139">
        <f>J92</f>
        <v>0</v>
      </c>
      <c r="K60" s="136"/>
      <c r="L60" s="140"/>
    </row>
    <row r="61" spans="1:47" s="10" customFormat="1" ht="19.95" customHeight="1">
      <c r="B61" s="141"/>
      <c r="C61" s="142"/>
      <c r="D61" s="143" t="s">
        <v>129</v>
      </c>
      <c r="E61" s="144"/>
      <c r="F61" s="144"/>
      <c r="G61" s="144"/>
      <c r="H61" s="144"/>
      <c r="I61" s="144"/>
      <c r="J61" s="145">
        <f>J93</f>
        <v>0</v>
      </c>
      <c r="K61" s="142"/>
      <c r="L61" s="146"/>
    </row>
    <row r="62" spans="1:47" s="10" customFormat="1" ht="19.95" customHeight="1">
      <c r="B62" s="141"/>
      <c r="C62" s="142"/>
      <c r="D62" s="143" t="s">
        <v>130</v>
      </c>
      <c r="E62" s="144"/>
      <c r="F62" s="144"/>
      <c r="G62" s="144"/>
      <c r="H62" s="144"/>
      <c r="I62" s="144"/>
      <c r="J62" s="145">
        <f>J214</f>
        <v>0</v>
      </c>
      <c r="K62" s="142"/>
      <c r="L62" s="146"/>
    </row>
    <row r="63" spans="1:47" s="10" customFormat="1" ht="19.95" customHeight="1">
      <c r="B63" s="141"/>
      <c r="C63" s="142"/>
      <c r="D63" s="143" t="s">
        <v>131</v>
      </c>
      <c r="E63" s="144"/>
      <c r="F63" s="144"/>
      <c r="G63" s="144"/>
      <c r="H63" s="144"/>
      <c r="I63" s="144"/>
      <c r="J63" s="145">
        <f>J226</f>
        <v>0</v>
      </c>
      <c r="K63" s="142"/>
      <c r="L63" s="146"/>
    </row>
    <row r="64" spans="1:47" s="10" customFormat="1" ht="19.95" customHeight="1">
      <c r="B64" s="141"/>
      <c r="C64" s="142"/>
      <c r="D64" s="143" t="s">
        <v>132</v>
      </c>
      <c r="E64" s="144"/>
      <c r="F64" s="144"/>
      <c r="G64" s="144"/>
      <c r="H64" s="144"/>
      <c r="I64" s="144"/>
      <c r="J64" s="145">
        <f>J243</f>
        <v>0</v>
      </c>
      <c r="K64" s="142"/>
      <c r="L64" s="146"/>
    </row>
    <row r="65" spans="1:31" s="10" customFormat="1" ht="19.95" customHeight="1">
      <c r="B65" s="141"/>
      <c r="C65" s="142"/>
      <c r="D65" s="143" t="s">
        <v>133</v>
      </c>
      <c r="E65" s="144"/>
      <c r="F65" s="144"/>
      <c r="G65" s="144"/>
      <c r="H65" s="144"/>
      <c r="I65" s="144"/>
      <c r="J65" s="145">
        <f>J284</f>
        <v>0</v>
      </c>
      <c r="K65" s="142"/>
      <c r="L65" s="146"/>
    </row>
    <row r="66" spans="1:31" s="10" customFormat="1" ht="19.95" customHeight="1">
      <c r="B66" s="141"/>
      <c r="C66" s="142"/>
      <c r="D66" s="143" t="s">
        <v>134</v>
      </c>
      <c r="E66" s="144"/>
      <c r="F66" s="144"/>
      <c r="G66" s="144"/>
      <c r="H66" s="144"/>
      <c r="I66" s="144"/>
      <c r="J66" s="145">
        <f>J395</f>
        <v>0</v>
      </c>
      <c r="K66" s="142"/>
      <c r="L66" s="146"/>
    </row>
    <row r="67" spans="1:31" s="10" customFormat="1" ht="19.95" customHeight="1">
      <c r="B67" s="141"/>
      <c r="C67" s="142"/>
      <c r="D67" s="143" t="s">
        <v>135</v>
      </c>
      <c r="E67" s="144"/>
      <c r="F67" s="144"/>
      <c r="G67" s="144"/>
      <c r="H67" s="144"/>
      <c r="I67" s="144"/>
      <c r="J67" s="145">
        <f>J409</f>
        <v>0</v>
      </c>
      <c r="K67" s="142"/>
      <c r="L67" s="146"/>
    </row>
    <row r="68" spans="1:31" s="9" customFormat="1" ht="24.9" customHeight="1">
      <c r="B68" s="135"/>
      <c r="C68" s="136"/>
      <c r="D68" s="137" t="s">
        <v>136</v>
      </c>
      <c r="E68" s="138"/>
      <c r="F68" s="138"/>
      <c r="G68" s="138"/>
      <c r="H68" s="138"/>
      <c r="I68" s="138"/>
      <c r="J68" s="139">
        <f>J416</f>
        <v>0</v>
      </c>
      <c r="K68" s="136"/>
      <c r="L68" s="140"/>
    </row>
    <row r="69" spans="1:31" s="10" customFormat="1" ht="19.95" customHeight="1">
      <c r="B69" s="141"/>
      <c r="C69" s="142"/>
      <c r="D69" s="143" t="s">
        <v>137</v>
      </c>
      <c r="E69" s="144"/>
      <c r="F69" s="144"/>
      <c r="G69" s="144"/>
      <c r="H69" s="144"/>
      <c r="I69" s="144"/>
      <c r="J69" s="145">
        <f>J417</f>
        <v>0</v>
      </c>
      <c r="K69" s="142"/>
      <c r="L69" s="146"/>
    </row>
    <row r="70" spans="1:31" s="9" customFormat="1" ht="24.9" customHeight="1">
      <c r="B70" s="135"/>
      <c r="C70" s="136"/>
      <c r="D70" s="137" t="s">
        <v>138</v>
      </c>
      <c r="E70" s="138"/>
      <c r="F70" s="138"/>
      <c r="G70" s="138"/>
      <c r="H70" s="138"/>
      <c r="I70" s="138"/>
      <c r="J70" s="139">
        <f>J426</f>
        <v>0</v>
      </c>
      <c r="K70" s="136"/>
      <c r="L70" s="140"/>
    </row>
    <row r="71" spans="1:31" s="10" customFormat="1" ht="19.95" customHeight="1">
      <c r="B71" s="141"/>
      <c r="C71" s="142"/>
      <c r="D71" s="143" t="s">
        <v>139</v>
      </c>
      <c r="E71" s="144"/>
      <c r="F71" s="144"/>
      <c r="G71" s="144"/>
      <c r="H71" s="144"/>
      <c r="I71" s="144"/>
      <c r="J71" s="145">
        <f>J427</f>
        <v>0</v>
      </c>
      <c r="K71" s="142"/>
      <c r="L71" s="146"/>
    </row>
    <row r="72" spans="1:31" s="2" customFormat="1" ht="21.75" customHeight="1">
      <c r="A72" s="34"/>
      <c r="B72" s="35"/>
      <c r="C72" s="36"/>
      <c r="D72" s="36"/>
      <c r="E72" s="36"/>
      <c r="F72" s="36"/>
      <c r="G72" s="36"/>
      <c r="H72" s="36"/>
      <c r="I72" s="36"/>
      <c r="J72" s="36"/>
      <c r="K72" s="36"/>
      <c r="L72" s="107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6.9" customHeight="1">
      <c r="A73" s="34"/>
      <c r="B73" s="47"/>
      <c r="C73" s="48"/>
      <c r="D73" s="48"/>
      <c r="E73" s="48"/>
      <c r="F73" s="48"/>
      <c r="G73" s="48"/>
      <c r="H73" s="48"/>
      <c r="I73" s="48"/>
      <c r="J73" s="48"/>
      <c r="K73" s="48"/>
      <c r="L73" s="107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7" spans="1:31" s="2" customFormat="1" ht="6.9" customHeight="1">
      <c r="A77" s="34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107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24.9" customHeight="1">
      <c r="A78" s="34"/>
      <c r="B78" s="35"/>
      <c r="C78" s="23" t="s">
        <v>140</v>
      </c>
      <c r="D78" s="36"/>
      <c r="E78" s="36"/>
      <c r="F78" s="36"/>
      <c r="G78" s="36"/>
      <c r="H78" s="36"/>
      <c r="I78" s="36"/>
      <c r="J78" s="36"/>
      <c r="K78" s="36"/>
      <c r="L78" s="107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6.9" customHeight="1">
      <c r="A79" s="34"/>
      <c r="B79" s="35"/>
      <c r="C79" s="36"/>
      <c r="D79" s="36"/>
      <c r="E79" s="36"/>
      <c r="F79" s="36"/>
      <c r="G79" s="36"/>
      <c r="H79" s="36"/>
      <c r="I79" s="36"/>
      <c r="J79" s="36"/>
      <c r="K79" s="36"/>
      <c r="L79" s="107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2" customHeight="1">
      <c r="A80" s="34"/>
      <c r="B80" s="35"/>
      <c r="C80" s="29" t="s">
        <v>16</v>
      </c>
      <c r="D80" s="36"/>
      <c r="E80" s="36"/>
      <c r="F80" s="36"/>
      <c r="G80" s="36"/>
      <c r="H80" s="36"/>
      <c r="I80" s="36"/>
      <c r="J80" s="36"/>
      <c r="K80" s="36"/>
      <c r="L80" s="107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26.25" customHeight="1">
      <c r="A81" s="34"/>
      <c r="B81" s="35"/>
      <c r="C81" s="36"/>
      <c r="D81" s="36"/>
      <c r="E81" s="366" t="str">
        <f>E7</f>
        <v>Oprava kanalizace na pozemcích parc. č. 1578/1, 1579/1, 2563/6 v k. ú. Odry - dle SmVaK</v>
      </c>
      <c r="F81" s="367"/>
      <c r="G81" s="367"/>
      <c r="H81" s="367"/>
      <c r="I81" s="36"/>
      <c r="J81" s="36"/>
      <c r="K81" s="36"/>
      <c r="L81" s="107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2" customHeight="1">
      <c r="A82" s="34"/>
      <c r="B82" s="35"/>
      <c r="C82" s="29" t="s">
        <v>107</v>
      </c>
      <c r="D82" s="36"/>
      <c r="E82" s="36"/>
      <c r="F82" s="36"/>
      <c r="G82" s="36"/>
      <c r="H82" s="36"/>
      <c r="I82" s="36"/>
      <c r="J82" s="36"/>
      <c r="K82" s="36"/>
      <c r="L82" s="107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16.5" customHeight="1">
      <c r="A83" s="34"/>
      <c r="B83" s="35"/>
      <c r="C83" s="36"/>
      <c r="D83" s="36"/>
      <c r="E83" s="338" t="str">
        <f>E9</f>
        <v>01 - Oprava kanalizace</v>
      </c>
      <c r="F83" s="368"/>
      <c r="G83" s="368"/>
      <c r="H83" s="368"/>
      <c r="I83" s="36"/>
      <c r="J83" s="36"/>
      <c r="K83" s="36"/>
      <c r="L83" s="107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6.9" customHeight="1">
      <c r="A84" s="34"/>
      <c r="B84" s="35"/>
      <c r="C84" s="36"/>
      <c r="D84" s="36"/>
      <c r="E84" s="36"/>
      <c r="F84" s="36"/>
      <c r="G84" s="36"/>
      <c r="H84" s="36"/>
      <c r="I84" s="36"/>
      <c r="J84" s="36"/>
      <c r="K84" s="36"/>
      <c r="L84" s="107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12" customHeight="1">
      <c r="A85" s="34"/>
      <c r="B85" s="35"/>
      <c r="C85" s="29" t="s">
        <v>21</v>
      </c>
      <c r="D85" s="36"/>
      <c r="E85" s="36"/>
      <c r="F85" s="27" t="str">
        <f>F12</f>
        <v>Odry</v>
      </c>
      <c r="G85" s="36"/>
      <c r="H85" s="36"/>
      <c r="I85" s="29" t="s">
        <v>23</v>
      </c>
      <c r="J85" s="59" t="str">
        <f>IF(J12="","",J12)</f>
        <v>18. 1. 2025</v>
      </c>
      <c r="K85" s="36"/>
      <c r="L85" s="107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6.9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107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2" customFormat="1" ht="15.15" customHeight="1">
      <c r="A87" s="34"/>
      <c r="B87" s="35"/>
      <c r="C87" s="29" t="s">
        <v>25</v>
      </c>
      <c r="D87" s="36"/>
      <c r="E87" s="36"/>
      <c r="F87" s="27" t="str">
        <f>E15</f>
        <v>Město Odry</v>
      </c>
      <c r="G87" s="36"/>
      <c r="H87" s="36"/>
      <c r="I87" s="29" t="s">
        <v>33</v>
      </c>
      <c r="J87" s="32" t="str">
        <f>E21</f>
        <v>Ing. Petr Elkner</v>
      </c>
      <c r="K87" s="36"/>
      <c r="L87" s="107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65" s="2" customFormat="1" ht="15.15" customHeight="1">
      <c r="A88" s="34"/>
      <c r="B88" s="35"/>
      <c r="C88" s="29" t="s">
        <v>31</v>
      </c>
      <c r="D88" s="36"/>
      <c r="E88" s="36"/>
      <c r="F88" s="27" t="str">
        <f>IF(E18="","",E18)</f>
        <v>Vyplň údaj</v>
      </c>
      <c r="G88" s="36"/>
      <c r="H88" s="36"/>
      <c r="I88" s="29" t="s">
        <v>37</v>
      </c>
      <c r="J88" s="32" t="str">
        <f>E24</f>
        <v>Ing. Petr Elkner</v>
      </c>
      <c r="K88" s="36"/>
      <c r="L88" s="107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65" s="2" customFormat="1" ht="10.35" customHeight="1">
      <c r="A89" s="34"/>
      <c r="B89" s="35"/>
      <c r="C89" s="36"/>
      <c r="D89" s="36"/>
      <c r="E89" s="36"/>
      <c r="F89" s="36"/>
      <c r="G89" s="36"/>
      <c r="H89" s="36"/>
      <c r="I89" s="36"/>
      <c r="J89" s="36"/>
      <c r="K89" s="36"/>
      <c r="L89" s="107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65" s="11" customFormat="1" ht="29.25" customHeight="1">
      <c r="A90" s="147"/>
      <c r="B90" s="148"/>
      <c r="C90" s="149" t="s">
        <v>141</v>
      </c>
      <c r="D90" s="150" t="s">
        <v>59</v>
      </c>
      <c r="E90" s="150" t="s">
        <v>55</v>
      </c>
      <c r="F90" s="150" t="s">
        <v>56</v>
      </c>
      <c r="G90" s="150" t="s">
        <v>142</v>
      </c>
      <c r="H90" s="150" t="s">
        <v>143</v>
      </c>
      <c r="I90" s="150" t="s">
        <v>144</v>
      </c>
      <c r="J90" s="150" t="s">
        <v>126</v>
      </c>
      <c r="K90" s="151" t="s">
        <v>145</v>
      </c>
      <c r="L90" s="152"/>
      <c r="M90" s="68" t="s">
        <v>19</v>
      </c>
      <c r="N90" s="69" t="s">
        <v>44</v>
      </c>
      <c r="O90" s="69" t="s">
        <v>146</v>
      </c>
      <c r="P90" s="69" t="s">
        <v>147</v>
      </c>
      <c r="Q90" s="69" t="s">
        <v>148</v>
      </c>
      <c r="R90" s="69" t="s">
        <v>149</v>
      </c>
      <c r="S90" s="69" t="s">
        <v>150</v>
      </c>
      <c r="T90" s="70" t="s">
        <v>151</v>
      </c>
      <c r="U90" s="147"/>
      <c r="V90" s="147"/>
      <c r="W90" s="147"/>
      <c r="X90" s="147"/>
      <c r="Y90" s="147"/>
      <c r="Z90" s="147"/>
      <c r="AA90" s="147"/>
      <c r="AB90" s="147"/>
      <c r="AC90" s="147"/>
      <c r="AD90" s="147"/>
      <c r="AE90" s="147"/>
    </row>
    <row r="91" spans="1:65" s="2" customFormat="1" ht="22.8" customHeight="1">
      <c r="A91" s="34"/>
      <c r="B91" s="35"/>
      <c r="C91" s="75" t="s">
        <v>152</v>
      </c>
      <c r="D91" s="36"/>
      <c r="E91" s="36"/>
      <c r="F91" s="36"/>
      <c r="G91" s="36"/>
      <c r="H91" s="36"/>
      <c r="I91" s="36"/>
      <c r="J91" s="153">
        <f>BK91</f>
        <v>0</v>
      </c>
      <c r="K91" s="36"/>
      <c r="L91" s="39"/>
      <c r="M91" s="71"/>
      <c r="N91" s="154"/>
      <c r="O91" s="72"/>
      <c r="P91" s="155">
        <f>P92+P416+P426</f>
        <v>0</v>
      </c>
      <c r="Q91" s="72"/>
      <c r="R91" s="155">
        <f>R92+R416+R426</f>
        <v>244.01974138000003</v>
      </c>
      <c r="S91" s="72"/>
      <c r="T91" s="156">
        <f>T92+T416+T426</f>
        <v>42.150760000000005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7" t="s">
        <v>73</v>
      </c>
      <c r="AU91" s="17" t="s">
        <v>127</v>
      </c>
      <c r="BK91" s="157">
        <f>BK92+BK416+BK426</f>
        <v>0</v>
      </c>
    </row>
    <row r="92" spans="1:65" s="12" customFormat="1" ht="25.95" customHeight="1">
      <c r="B92" s="158"/>
      <c r="C92" s="159"/>
      <c r="D92" s="160" t="s">
        <v>73</v>
      </c>
      <c r="E92" s="161" t="s">
        <v>153</v>
      </c>
      <c r="F92" s="161" t="s">
        <v>154</v>
      </c>
      <c r="G92" s="159"/>
      <c r="H92" s="159"/>
      <c r="I92" s="162"/>
      <c r="J92" s="163">
        <f>BK92</f>
        <v>0</v>
      </c>
      <c r="K92" s="159"/>
      <c r="L92" s="164"/>
      <c r="M92" s="165"/>
      <c r="N92" s="166"/>
      <c r="O92" s="166"/>
      <c r="P92" s="167">
        <f>P93+P214+P226+P243+P284+P395+P409</f>
        <v>0</v>
      </c>
      <c r="Q92" s="166"/>
      <c r="R92" s="167">
        <f>R93+R214+R226+R243+R284+R395+R409</f>
        <v>243.85472818000002</v>
      </c>
      <c r="S92" s="166"/>
      <c r="T92" s="168">
        <f>T93+T214+T226+T243+T284+T395+T409</f>
        <v>42.150760000000005</v>
      </c>
      <c r="AR92" s="169" t="s">
        <v>82</v>
      </c>
      <c r="AT92" s="170" t="s">
        <v>73</v>
      </c>
      <c r="AU92" s="170" t="s">
        <v>74</v>
      </c>
      <c r="AY92" s="169" t="s">
        <v>155</v>
      </c>
      <c r="BK92" s="171">
        <f>BK93+BK214+BK226+BK243+BK284+BK395+BK409</f>
        <v>0</v>
      </c>
    </row>
    <row r="93" spans="1:65" s="12" customFormat="1" ht="22.8" customHeight="1">
      <c r="B93" s="158"/>
      <c r="C93" s="159"/>
      <c r="D93" s="160" t="s">
        <v>73</v>
      </c>
      <c r="E93" s="172" t="s">
        <v>82</v>
      </c>
      <c r="F93" s="172" t="s">
        <v>156</v>
      </c>
      <c r="G93" s="159"/>
      <c r="H93" s="159"/>
      <c r="I93" s="162"/>
      <c r="J93" s="173">
        <f>BK93</f>
        <v>0</v>
      </c>
      <c r="K93" s="159"/>
      <c r="L93" s="164"/>
      <c r="M93" s="165"/>
      <c r="N93" s="166"/>
      <c r="O93" s="166"/>
      <c r="P93" s="167">
        <f>SUM(P94:P213)</f>
        <v>0</v>
      </c>
      <c r="Q93" s="166"/>
      <c r="R93" s="167">
        <f>SUM(R94:R213)</f>
        <v>146.732968</v>
      </c>
      <c r="S93" s="166"/>
      <c r="T93" s="168">
        <f>SUM(T94:T213)</f>
        <v>0</v>
      </c>
      <c r="AR93" s="169" t="s">
        <v>82</v>
      </c>
      <c r="AT93" s="170" t="s">
        <v>73</v>
      </c>
      <c r="AU93" s="170" t="s">
        <v>82</v>
      </c>
      <c r="AY93" s="169" t="s">
        <v>155</v>
      </c>
      <c r="BK93" s="171">
        <f>SUM(BK94:BK213)</f>
        <v>0</v>
      </c>
    </row>
    <row r="94" spans="1:65" s="2" customFormat="1" ht="33" customHeight="1">
      <c r="A94" s="34"/>
      <c r="B94" s="35"/>
      <c r="C94" s="174" t="s">
        <v>82</v>
      </c>
      <c r="D94" s="174" t="s">
        <v>157</v>
      </c>
      <c r="E94" s="175" t="s">
        <v>158</v>
      </c>
      <c r="F94" s="176" t="s">
        <v>159</v>
      </c>
      <c r="G94" s="177" t="s">
        <v>160</v>
      </c>
      <c r="H94" s="178">
        <v>64</v>
      </c>
      <c r="I94" s="179"/>
      <c r="J94" s="180">
        <f>ROUND(I94*H94,2)</f>
        <v>0</v>
      </c>
      <c r="K94" s="176" t="s">
        <v>161</v>
      </c>
      <c r="L94" s="39"/>
      <c r="M94" s="181" t="s">
        <v>19</v>
      </c>
      <c r="N94" s="182" t="s">
        <v>45</v>
      </c>
      <c r="O94" s="64"/>
      <c r="P94" s="183">
        <f>O94*H94</f>
        <v>0</v>
      </c>
      <c r="Q94" s="183">
        <v>0</v>
      </c>
      <c r="R94" s="183">
        <f>Q94*H94</f>
        <v>0</v>
      </c>
      <c r="S94" s="183">
        <v>0</v>
      </c>
      <c r="T94" s="184">
        <f>S94*H94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85" t="s">
        <v>162</v>
      </c>
      <c r="AT94" s="185" t="s">
        <v>157</v>
      </c>
      <c r="AU94" s="185" t="s">
        <v>84</v>
      </c>
      <c r="AY94" s="17" t="s">
        <v>155</v>
      </c>
      <c r="BE94" s="186">
        <f>IF(N94="základní",J94,0)</f>
        <v>0</v>
      </c>
      <c r="BF94" s="186">
        <f>IF(N94="snížená",J94,0)</f>
        <v>0</v>
      </c>
      <c r="BG94" s="186">
        <f>IF(N94="zákl. přenesená",J94,0)</f>
        <v>0</v>
      </c>
      <c r="BH94" s="186">
        <f>IF(N94="sníž. přenesená",J94,0)</f>
        <v>0</v>
      </c>
      <c r="BI94" s="186">
        <f>IF(N94="nulová",J94,0)</f>
        <v>0</v>
      </c>
      <c r="BJ94" s="17" t="s">
        <v>82</v>
      </c>
      <c r="BK94" s="186">
        <f>ROUND(I94*H94,2)</f>
        <v>0</v>
      </c>
      <c r="BL94" s="17" t="s">
        <v>162</v>
      </c>
      <c r="BM94" s="185" t="s">
        <v>163</v>
      </c>
    </row>
    <row r="95" spans="1:65" s="2" customFormat="1" ht="28.8">
      <c r="A95" s="34"/>
      <c r="B95" s="35"/>
      <c r="C95" s="36"/>
      <c r="D95" s="187" t="s">
        <v>164</v>
      </c>
      <c r="E95" s="36"/>
      <c r="F95" s="188" t="s">
        <v>165</v>
      </c>
      <c r="G95" s="36"/>
      <c r="H95" s="36"/>
      <c r="I95" s="189"/>
      <c r="J95" s="36"/>
      <c r="K95" s="36"/>
      <c r="L95" s="39"/>
      <c r="M95" s="190"/>
      <c r="N95" s="191"/>
      <c r="O95" s="64"/>
      <c r="P95" s="64"/>
      <c r="Q95" s="64"/>
      <c r="R95" s="64"/>
      <c r="S95" s="64"/>
      <c r="T95" s="65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7" t="s">
        <v>164</v>
      </c>
      <c r="AU95" s="17" t="s">
        <v>84</v>
      </c>
    </row>
    <row r="96" spans="1:65" s="2" customFormat="1" ht="10.199999999999999">
      <c r="A96" s="34"/>
      <c r="B96" s="35"/>
      <c r="C96" s="36"/>
      <c r="D96" s="192" t="s">
        <v>166</v>
      </c>
      <c r="E96" s="36"/>
      <c r="F96" s="193" t="s">
        <v>167</v>
      </c>
      <c r="G96" s="36"/>
      <c r="H96" s="36"/>
      <c r="I96" s="189"/>
      <c r="J96" s="36"/>
      <c r="K96" s="36"/>
      <c r="L96" s="39"/>
      <c r="M96" s="190"/>
      <c r="N96" s="191"/>
      <c r="O96" s="64"/>
      <c r="P96" s="64"/>
      <c r="Q96" s="64"/>
      <c r="R96" s="64"/>
      <c r="S96" s="64"/>
      <c r="T96" s="65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7" t="s">
        <v>166</v>
      </c>
      <c r="AU96" s="17" t="s">
        <v>84</v>
      </c>
    </row>
    <row r="97" spans="1:65" s="13" customFormat="1" ht="10.199999999999999">
      <c r="B97" s="194"/>
      <c r="C97" s="195"/>
      <c r="D97" s="187" t="s">
        <v>168</v>
      </c>
      <c r="E97" s="196" t="s">
        <v>19</v>
      </c>
      <c r="F97" s="197" t="s">
        <v>169</v>
      </c>
      <c r="G97" s="195"/>
      <c r="H97" s="198">
        <v>64</v>
      </c>
      <c r="I97" s="199"/>
      <c r="J97" s="195"/>
      <c r="K97" s="195"/>
      <c r="L97" s="200"/>
      <c r="M97" s="201"/>
      <c r="N97" s="202"/>
      <c r="O97" s="202"/>
      <c r="P97" s="202"/>
      <c r="Q97" s="202"/>
      <c r="R97" s="202"/>
      <c r="S97" s="202"/>
      <c r="T97" s="203"/>
      <c r="AT97" s="204" t="s">
        <v>168</v>
      </c>
      <c r="AU97" s="204" t="s">
        <v>84</v>
      </c>
      <c r="AV97" s="13" t="s">
        <v>84</v>
      </c>
      <c r="AW97" s="13" t="s">
        <v>36</v>
      </c>
      <c r="AX97" s="13" t="s">
        <v>82</v>
      </c>
      <c r="AY97" s="204" t="s">
        <v>155</v>
      </c>
    </row>
    <row r="98" spans="1:65" s="2" customFormat="1" ht="21.75" customHeight="1">
      <c r="A98" s="34"/>
      <c r="B98" s="35"/>
      <c r="C98" s="174" t="s">
        <v>84</v>
      </c>
      <c r="D98" s="174" t="s">
        <v>157</v>
      </c>
      <c r="E98" s="175" t="s">
        <v>170</v>
      </c>
      <c r="F98" s="176" t="s">
        <v>171</v>
      </c>
      <c r="G98" s="177" t="s">
        <v>172</v>
      </c>
      <c r="H98" s="178">
        <v>150</v>
      </c>
      <c r="I98" s="179"/>
      <c r="J98" s="180">
        <f>ROUND(I98*H98,2)</f>
        <v>0</v>
      </c>
      <c r="K98" s="176" t="s">
        <v>161</v>
      </c>
      <c r="L98" s="39"/>
      <c r="M98" s="181" t="s">
        <v>19</v>
      </c>
      <c r="N98" s="182" t="s">
        <v>45</v>
      </c>
      <c r="O98" s="64"/>
      <c r="P98" s="183">
        <f>O98*H98</f>
        <v>0</v>
      </c>
      <c r="Q98" s="183">
        <v>0</v>
      </c>
      <c r="R98" s="183">
        <f>Q98*H98</f>
        <v>0</v>
      </c>
      <c r="S98" s="183">
        <v>0</v>
      </c>
      <c r="T98" s="184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85" t="s">
        <v>162</v>
      </c>
      <c r="AT98" s="185" t="s">
        <v>157</v>
      </c>
      <c r="AU98" s="185" t="s">
        <v>84</v>
      </c>
      <c r="AY98" s="17" t="s">
        <v>155</v>
      </c>
      <c r="BE98" s="186">
        <f>IF(N98="základní",J98,0)</f>
        <v>0</v>
      </c>
      <c r="BF98" s="186">
        <f>IF(N98="snížená",J98,0)</f>
        <v>0</v>
      </c>
      <c r="BG98" s="186">
        <f>IF(N98="zákl. přenesená",J98,0)</f>
        <v>0</v>
      </c>
      <c r="BH98" s="186">
        <f>IF(N98="sníž. přenesená",J98,0)</f>
        <v>0</v>
      </c>
      <c r="BI98" s="186">
        <f>IF(N98="nulová",J98,0)</f>
        <v>0</v>
      </c>
      <c r="BJ98" s="17" t="s">
        <v>82</v>
      </c>
      <c r="BK98" s="186">
        <f>ROUND(I98*H98,2)</f>
        <v>0</v>
      </c>
      <c r="BL98" s="17" t="s">
        <v>162</v>
      </c>
      <c r="BM98" s="185" t="s">
        <v>173</v>
      </c>
    </row>
    <row r="99" spans="1:65" s="2" customFormat="1" ht="28.8">
      <c r="A99" s="34"/>
      <c r="B99" s="35"/>
      <c r="C99" s="36"/>
      <c r="D99" s="187" t="s">
        <v>164</v>
      </c>
      <c r="E99" s="36"/>
      <c r="F99" s="188" t="s">
        <v>174</v>
      </c>
      <c r="G99" s="36"/>
      <c r="H99" s="36"/>
      <c r="I99" s="189"/>
      <c r="J99" s="36"/>
      <c r="K99" s="36"/>
      <c r="L99" s="39"/>
      <c r="M99" s="190"/>
      <c r="N99" s="191"/>
      <c r="O99" s="64"/>
      <c r="P99" s="64"/>
      <c r="Q99" s="64"/>
      <c r="R99" s="64"/>
      <c r="S99" s="64"/>
      <c r="T99" s="65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7" t="s">
        <v>164</v>
      </c>
      <c r="AU99" s="17" t="s">
        <v>84</v>
      </c>
    </row>
    <row r="100" spans="1:65" s="2" customFormat="1" ht="10.199999999999999">
      <c r="A100" s="34"/>
      <c r="B100" s="35"/>
      <c r="C100" s="36"/>
      <c r="D100" s="192" t="s">
        <v>166</v>
      </c>
      <c r="E100" s="36"/>
      <c r="F100" s="193" t="s">
        <v>175</v>
      </c>
      <c r="G100" s="36"/>
      <c r="H100" s="36"/>
      <c r="I100" s="189"/>
      <c r="J100" s="36"/>
      <c r="K100" s="36"/>
      <c r="L100" s="39"/>
      <c r="M100" s="190"/>
      <c r="N100" s="191"/>
      <c r="O100" s="64"/>
      <c r="P100" s="64"/>
      <c r="Q100" s="64"/>
      <c r="R100" s="64"/>
      <c r="S100" s="64"/>
      <c r="T100" s="65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7" t="s">
        <v>166</v>
      </c>
      <c r="AU100" s="17" t="s">
        <v>84</v>
      </c>
    </row>
    <row r="101" spans="1:65" s="13" customFormat="1" ht="10.199999999999999">
      <c r="B101" s="194"/>
      <c r="C101" s="195"/>
      <c r="D101" s="187" t="s">
        <v>168</v>
      </c>
      <c r="E101" s="196" t="s">
        <v>19</v>
      </c>
      <c r="F101" s="197" t="s">
        <v>176</v>
      </c>
      <c r="G101" s="195"/>
      <c r="H101" s="198">
        <v>150</v>
      </c>
      <c r="I101" s="199"/>
      <c r="J101" s="195"/>
      <c r="K101" s="195"/>
      <c r="L101" s="200"/>
      <c r="M101" s="201"/>
      <c r="N101" s="202"/>
      <c r="O101" s="202"/>
      <c r="P101" s="202"/>
      <c r="Q101" s="202"/>
      <c r="R101" s="202"/>
      <c r="S101" s="202"/>
      <c r="T101" s="203"/>
      <c r="AT101" s="204" t="s">
        <v>168</v>
      </c>
      <c r="AU101" s="204" t="s">
        <v>84</v>
      </c>
      <c r="AV101" s="13" t="s">
        <v>84</v>
      </c>
      <c r="AW101" s="13" t="s">
        <v>36</v>
      </c>
      <c r="AX101" s="13" t="s">
        <v>82</v>
      </c>
      <c r="AY101" s="204" t="s">
        <v>155</v>
      </c>
    </row>
    <row r="102" spans="1:65" s="2" customFormat="1" ht="24.15" customHeight="1">
      <c r="A102" s="34"/>
      <c r="B102" s="35"/>
      <c r="C102" s="174" t="s">
        <v>177</v>
      </c>
      <c r="D102" s="174" t="s">
        <v>157</v>
      </c>
      <c r="E102" s="175" t="s">
        <v>178</v>
      </c>
      <c r="F102" s="176" t="s">
        <v>179</v>
      </c>
      <c r="G102" s="177" t="s">
        <v>172</v>
      </c>
      <c r="H102" s="178">
        <v>1</v>
      </c>
      <c r="I102" s="179"/>
      <c r="J102" s="180">
        <f>ROUND(I102*H102,2)</f>
        <v>0</v>
      </c>
      <c r="K102" s="176" t="s">
        <v>161</v>
      </c>
      <c r="L102" s="39"/>
      <c r="M102" s="181" t="s">
        <v>19</v>
      </c>
      <c r="N102" s="182" t="s">
        <v>45</v>
      </c>
      <c r="O102" s="64"/>
      <c r="P102" s="183">
        <f>O102*H102</f>
        <v>0</v>
      </c>
      <c r="Q102" s="183">
        <v>0</v>
      </c>
      <c r="R102" s="183">
        <f>Q102*H102</f>
        <v>0</v>
      </c>
      <c r="S102" s="183">
        <v>0</v>
      </c>
      <c r="T102" s="184">
        <f>S102*H102</f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85" t="s">
        <v>162</v>
      </c>
      <c r="AT102" s="185" t="s">
        <v>157</v>
      </c>
      <c r="AU102" s="185" t="s">
        <v>84</v>
      </c>
      <c r="AY102" s="17" t="s">
        <v>155</v>
      </c>
      <c r="BE102" s="186">
        <f>IF(N102="základní",J102,0)</f>
        <v>0</v>
      </c>
      <c r="BF102" s="186">
        <f>IF(N102="snížená",J102,0)</f>
        <v>0</v>
      </c>
      <c r="BG102" s="186">
        <f>IF(N102="zákl. přenesená",J102,0)</f>
        <v>0</v>
      </c>
      <c r="BH102" s="186">
        <f>IF(N102="sníž. přenesená",J102,0)</f>
        <v>0</v>
      </c>
      <c r="BI102" s="186">
        <f>IF(N102="nulová",J102,0)</f>
        <v>0</v>
      </c>
      <c r="BJ102" s="17" t="s">
        <v>82</v>
      </c>
      <c r="BK102" s="186">
        <f>ROUND(I102*H102,2)</f>
        <v>0</v>
      </c>
      <c r="BL102" s="17" t="s">
        <v>162</v>
      </c>
      <c r="BM102" s="185" t="s">
        <v>180</v>
      </c>
    </row>
    <row r="103" spans="1:65" s="2" customFormat="1" ht="19.2">
      <c r="A103" s="34"/>
      <c r="B103" s="35"/>
      <c r="C103" s="36"/>
      <c r="D103" s="187" t="s">
        <v>164</v>
      </c>
      <c r="E103" s="36"/>
      <c r="F103" s="188" t="s">
        <v>181</v>
      </c>
      <c r="G103" s="36"/>
      <c r="H103" s="36"/>
      <c r="I103" s="189"/>
      <c r="J103" s="36"/>
      <c r="K103" s="36"/>
      <c r="L103" s="39"/>
      <c r="M103" s="190"/>
      <c r="N103" s="191"/>
      <c r="O103" s="64"/>
      <c r="P103" s="64"/>
      <c r="Q103" s="64"/>
      <c r="R103" s="64"/>
      <c r="S103" s="64"/>
      <c r="T103" s="65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7" t="s">
        <v>164</v>
      </c>
      <c r="AU103" s="17" t="s">
        <v>84</v>
      </c>
    </row>
    <row r="104" spans="1:65" s="2" customFormat="1" ht="10.199999999999999">
      <c r="A104" s="34"/>
      <c r="B104" s="35"/>
      <c r="C104" s="36"/>
      <c r="D104" s="192" t="s">
        <v>166</v>
      </c>
      <c r="E104" s="36"/>
      <c r="F104" s="193" t="s">
        <v>182</v>
      </c>
      <c r="G104" s="36"/>
      <c r="H104" s="36"/>
      <c r="I104" s="189"/>
      <c r="J104" s="36"/>
      <c r="K104" s="36"/>
      <c r="L104" s="39"/>
      <c r="M104" s="190"/>
      <c r="N104" s="191"/>
      <c r="O104" s="64"/>
      <c r="P104" s="64"/>
      <c r="Q104" s="64"/>
      <c r="R104" s="64"/>
      <c r="S104" s="64"/>
      <c r="T104" s="65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T104" s="17" t="s">
        <v>166</v>
      </c>
      <c r="AU104" s="17" t="s">
        <v>84</v>
      </c>
    </row>
    <row r="105" spans="1:65" s="13" customFormat="1" ht="10.199999999999999">
      <c r="B105" s="194"/>
      <c r="C105" s="195"/>
      <c r="D105" s="187" t="s">
        <v>168</v>
      </c>
      <c r="E105" s="196" t="s">
        <v>19</v>
      </c>
      <c r="F105" s="197" t="s">
        <v>82</v>
      </c>
      <c r="G105" s="195"/>
      <c r="H105" s="198">
        <v>1</v>
      </c>
      <c r="I105" s="199"/>
      <c r="J105" s="195"/>
      <c r="K105" s="195"/>
      <c r="L105" s="200"/>
      <c r="M105" s="201"/>
      <c r="N105" s="202"/>
      <c r="O105" s="202"/>
      <c r="P105" s="202"/>
      <c r="Q105" s="202"/>
      <c r="R105" s="202"/>
      <c r="S105" s="202"/>
      <c r="T105" s="203"/>
      <c r="AT105" s="204" t="s">
        <v>168</v>
      </c>
      <c r="AU105" s="204" t="s">
        <v>84</v>
      </c>
      <c r="AV105" s="13" t="s">
        <v>84</v>
      </c>
      <c r="AW105" s="13" t="s">
        <v>36</v>
      </c>
      <c r="AX105" s="13" t="s">
        <v>82</v>
      </c>
      <c r="AY105" s="204" t="s">
        <v>155</v>
      </c>
    </row>
    <row r="106" spans="1:65" s="2" customFormat="1" ht="21.75" customHeight="1">
      <c r="A106" s="34"/>
      <c r="B106" s="35"/>
      <c r="C106" s="174" t="s">
        <v>162</v>
      </c>
      <c r="D106" s="174" t="s">
        <v>157</v>
      </c>
      <c r="E106" s="175" t="s">
        <v>183</v>
      </c>
      <c r="F106" s="176" t="s">
        <v>184</v>
      </c>
      <c r="G106" s="177" t="s">
        <v>172</v>
      </c>
      <c r="H106" s="178">
        <v>1</v>
      </c>
      <c r="I106" s="179"/>
      <c r="J106" s="180">
        <f>ROUND(I106*H106,2)</f>
        <v>0</v>
      </c>
      <c r="K106" s="176" t="s">
        <v>161</v>
      </c>
      <c r="L106" s="39"/>
      <c r="M106" s="181" t="s">
        <v>19</v>
      </c>
      <c r="N106" s="182" t="s">
        <v>45</v>
      </c>
      <c r="O106" s="64"/>
      <c r="P106" s="183">
        <f>O106*H106</f>
        <v>0</v>
      </c>
      <c r="Q106" s="183">
        <v>0</v>
      </c>
      <c r="R106" s="183">
        <f>Q106*H106</f>
        <v>0</v>
      </c>
      <c r="S106" s="183">
        <v>0</v>
      </c>
      <c r="T106" s="184">
        <f>S106*H106</f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185" t="s">
        <v>162</v>
      </c>
      <c r="AT106" s="185" t="s">
        <v>157</v>
      </c>
      <c r="AU106" s="185" t="s">
        <v>84</v>
      </c>
      <c r="AY106" s="17" t="s">
        <v>155</v>
      </c>
      <c r="BE106" s="186">
        <f>IF(N106="základní",J106,0)</f>
        <v>0</v>
      </c>
      <c r="BF106" s="186">
        <f>IF(N106="snížená",J106,0)</f>
        <v>0</v>
      </c>
      <c r="BG106" s="186">
        <f>IF(N106="zákl. přenesená",J106,0)</f>
        <v>0</v>
      </c>
      <c r="BH106" s="186">
        <f>IF(N106="sníž. přenesená",J106,0)</f>
        <v>0</v>
      </c>
      <c r="BI106" s="186">
        <f>IF(N106="nulová",J106,0)</f>
        <v>0</v>
      </c>
      <c r="BJ106" s="17" t="s">
        <v>82</v>
      </c>
      <c r="BK106" s="186">
        <f>ROUND(I106*H106,2)</f>
        <v>0</v>
      </c>
      <c r="BL106" s="17" t="s">
        <v>162</v>
      </c>
      <c r="BM106" s="185" t="s">
        <v>185</v>
      </c>
    </row>
    <row r="107" spans="1:65" s="2" customFormat="1" ht="19.2">
      <c r="A107" s="34"/>
      <c r="B107" s="35"/>
      <c r="C107" s="36"/>
      <c r="D107" s="187" t="s">
        <v>164</v>
      </c>
      <c r="E107" s="36"/>
      <c r="F107" s="188" t="s">
        <v>186</v>
      </c>
      <c r="G107" s="36"/>
      <c r="H107" s="36"/>
      <c r="I107" s="189"/>
      <c r="J107" s="36"/>
      <c r="K107" s="36"/>
      <c r="L107" s="39"/>
      <c r="M107" s="190"/>
      <c r="N107" s="191"/>
      <c r="O107" s="64"/>
      <c r="P107" s="64"/>
      <c r="Q107" s="64"/>
      <c r="R107" s="64"/>
      <c r="S107" s="64"/>
      <c r="T107" s="65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T107" s="17" t="s">
        <v>164</v>
      </c>
      <c r="AU107" s="17" t="s">
        <v>84</v>
      </c>
    </row>
    <row r="108" spans="1:65" s="2" customFormat="1" ht="10.199999999999999">
      <c r="A108" s="34"/>
      <c r="B108" s="35"/>
      <c r="C108" s="36"/>
      <c r="D108" s="192" t="s">
        <v>166</v>
      </c>
      <c r="E108" s="36"/>
      <c r="F108" s="193" t="s">
        <v>187</v>
      </c>
      <c r="G108" s="36"/>
      <c r="H108" s="36"/>
      <c r="I108" s="189"/>
      <c r="J108" s="36"/>
      <c r="K108" s="36"/>
      <c r="L108" s="39"/>
      <c r="M108" s="190"/>
      <c r="N108" s="191"/>
      <c r="O108" s="64"/>
      <c r="P108" s="64"/>
      <c r="Q108" s="64"/>
      <c r="R108" s="64"/>
      <c r="S108" s="64"/>
      <c r="T108" s="65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7" t="s">
        <v>166</v>
      </c>
      <c r="AU108" s="17" t="s">
        <v>84</v>
      </c>
    </row>
    <row r="109" spans="1:65" s="13" customFormat="1" ht="10.199999999999999">
      <c r="B109" s="194"/>
      <c r="C109" s="195"/>
      <c r="D109" s="187" t="s">
        <v>168</v>
      </c>
      <c r="E109" s="196" t="s">
        <v>19</v>
      </c>
      <c r="F109" s="197" t="s">
        <v>82</v>
      </c>
      <c r="G109" s="195"/>
      <c r="H109" s="198">
        <v>1</v>
      </c>
      <c r="I109" s="199"/>
      <c r="J109" s="195"/>
      <c r="K109" s="195"/>
      <c r="L109" s="200"/>
      <c r="M109" s="201"/>
      <c r="N109" s="202"/>
      <c r="O109" s="202"/>
      <c r="P109" s="202"/>
      <c r="Q109" s="202"/>
      <c r="R109" s="202"/>
      <c r="S109" s="202"/>
      <c r="T109" s="203"/>
      <c r="AT109" s="204" t="s">
        <v>168</v>
      </c>
      <c r="AU109" s="204" t="s">
        <v>84</v>
      </c>
      <c r="AV109" s="13" t="s">
        <v>84</v>
      </c>
      <c r="AW109" s="13" t="s">
        <v>36</v>
      </c>
      <c r="AX109" s="13" t="s">
        <v>82</v>
      </c>
      <c r="AY109" s="204" t="s">
        <v>155</v>
      </c>
    </row>
    <row r="110" spans="1:65" s="2" customFormat="1" ht="16.5" customHeight="1">
      <c r="A110" s="34"/>
      <c r="B110" s="35"/>
      <c r="C110" s="174" t="s">
        <v>188</v>
      </c>
      <c r="D110" s="174" t="s">
        <v>157</v>
      </c>
      <c r="E110" s="175" t="s">
        <v>189</v>
      </c>
      <c r="F110" s="176" t="s">
        <v>190</v>
      </c>
      <c r="G110" s="177" t="s">
        <v>191</v>
      </c>
      <c r="H110" s="178">
        <v>10</v>
      </c>
      <c r="I110" s="179"/>
      <c r="J110" s="180">
        <f>ROUND(I110*H110,2)</f>
        <v>0</v>
      </c>
      <c r="K110" s="176" t="s">
        <v>161</v>
      </c>
      <c r="L110" s="39"/>
      <c r="M110" s="181" t="s">
        <v>19</v>
      </c>
      <c r="N110" s="182" t="s">
        <v>45</v>
      </c>
      <c r="O110" s="64"/>
      <c r="P110" s="183">
        <f>O110*H110</f>
        <v>0</v>
      </c>
      <c r="Q110" s="183">
        <v>1.004E-2</v>
      </c>
      <c r="R110" s="183">
        <f>Q110*H110</f>
        <v>0.1004</v>
      </c>
      <c r="S110" s="183">
        <v>0</v>
      </c>
      <c r="T110" s="184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85" t="s">
        <v>162</v>
      </c>
      <c r="AT110" s="185" t="s">
        <v>157</v>
      </c>
      <c r="AU110" s="185" t="s">
        <v>84</v>
      </c>
      <c r="AY110" s="17" t="s">
        <v>155</v>
      </c>
      <c r="BE110" s="186">
        <f>IF(N110="základní",J110,0)</f>
        <v>0</v>
      </c>
      <c r="BF110" s="186">
        <f>IF(N110="snížená",J110,0)</f>
        <v>0</v>
      </c>
      <c r="BG110" s="186">
        <f>IF(N110="zákl. přenesená",J110,0)</f>
        <v>0</v>
      </c>
      <c r="BH110" s="186">
        <f>IF(N110="sníž. přenesená",J110,0)</f>
        <v>0</v>
      </c>
      <c r="BI110" s="186">
        <f>IF(N110="nulová",J110,0)</f>
        <v>0</v>
      </c>
      <c r="BJ110" s="17" t="s">
        <v>82</v>
      </c>
      <c r="BK110" s="186">
        <f>ROUND(I110*H110,2)</f>
        <v>0</v>
      </c>
      <c r="BL110" s="17" t="s">
        <v>162</v>
      </c>
      <c r="BM110" s="185" t="s">
        <v>192</v>
      </c>
    </row>
    <row r="111" spans="1:65" s="2" customFormat="1" ht="10.199999999999999">
      <c r="A111" s="34"/>
      <c r="B111" s="35"/>
      <c r="C111" s="36"/>
      <c r="D111" s="187" t="s">
        <v>164</v>
      </c>
      <c r="E111" s="36"/>
      <c r="F111" s="188" t="s">
        <v>193</v>
      </c>
      <c r="G111" s="36"/>
      <c r="H111" s="36"/>
      <c r="I111" s="189"/>
      <c r="J111" s="36"/>
      <c r="K111" s="36"/>
      <c r="L111" s="39"/>
      <c r="M111" s="190"/>
      <c r="N111" s="191"/>
      <c r="O111" s="64"/>
      <c r="P111" s="64"/>
      <c r="Q111" s="64"/>
      <c r="R111" s="64"/>
      <c r="S111" s="64"/>
      <c r="T111" s="65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7" t="s">
        <v>164</v>
      </c>
      <c r="AU111" s="17" t="s">
        <v>84</v>
      </c>
    </row>
    <row r="112" spans="1:65" s="2" customFormat="1" ht="10.199999999999999">
      <c r="A112" s="34"/>
      <c r="B112" s="35"/>
      <c r="C112" s="36"/>
      <c r="D112" s="192" t="s">
        <v>166</v>
      </c>
      <c r="E112" s="36"/>
      <c r="F112" s="193" t="s">
        <v>194</v>
      </c>
      <c r="G112" s="36"/>
      <c r="H112" s="36"/>
      <c r="I112" s="189"/>
      <c r="J112" s="36"/>
      <c r="K112" s="36"/>
      <c r="L112" s="39"/>
      <c r="M112" s="190"/>
      <c r="N112" s="191"/>
      <c r="O112" s="64"/>
      <c r="P112" s="64"/>
      <c r="Q112" s="64"/>
      <c r="R112" s="64"/>
      <c r="S112" s="64"/>
      <c r="T112" s="65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T112" s="17" t="s">
        <v>166</v>
      </c>
      <c r="AU112" s="17" t="s">
        <v>84</v>
      </c>
    </row>
    <row r="113" spans="1:65" s="13" customFormat="1" ht="10.199999999999999">
      <c r="B113" s="194"/>
      <c r="C113" s="195"/>
      <c r="D113" s="187" t="s">
        <v>168</v>
      </c>
      <c r="E113" s="196" t="s">
        <v>19</v>
      </c>
      <c r="F113" s="197" t="s">
        <v>195</v>
      </c>
      <c r="G113" s="195"/>
      <c r="H113" s="198">
        <v>10</v>
      </c>
      <c r="I113" s="199"/>
      <c r="J113" s="195"/>
      <c r="K113" s="195"/>
      <c r="L113" s="200"/>
      <c r="M113" s="201"/>
      <c r="N113" s="202"/>
      <c r="O113" s="202"/>
      <c r="P113" s="202"/>
      <c r="Q113" s="202"/>
      <c r="R113" s="202"/>
      <c r="S113" s="202"/>
      <c r="T113" s="203"/>
      <c r="AT113" s="204" t="s">
        <v>168</v>
      </c>
      <c r="AU113" s="204" t="s">
        <v>84</v>
      </c>
      <c r="AV113" s="13" t="s">
        <v>84</v>
      </c>
      <c r="AW113" s="13" t="s">
        <v>36</v>
      </c>
      <c r="AX113" s="13" t="s">
        <v>82</v>
      </c>
      <c r="AY113" s="204" t="s">
        <v>155</v>
      </c>
    </row>
    <row r="114" spans="1:65" s="2" customFormat="1" ht="24.15" customHeight="1">
      <c r="A114" s="34"/>
      <c r="B114" s="35"/>
      <c r="C114" s="174" t="s">
        <v>196</v>
      </c>
      <c r="D114" s="174" t="s">
        <v>157</v>
      </c>
      <c r="E114" s="175" t="s">
        <v>197</v>
      </c>
      <c r="F114" s="176" t="s">
        <v>198</v>
      </c>
      <c r="G114" s="177" t="s">
        <v>199</v>
      </c>
      <c r="H114" s="178">
        <v>300</v>
      </c>
      <c r="I114" s="179"/>
      <c r="J114" s="180">
        <f>ROUND(I114*H114,2)</f>
        <v>0</v>
      </c>
      <c r="K114" s="176" t="s">
        <v>161</v>
      </c>
      <c r="L114" s="39"/>
      <c r="M114" s="181" t="s">
        <v>19</v>
      </c>
      <c r="N114" s="182" t="s">
        <v>45</v>
      </c>
      <c r="O114" s="64"/>
      <c r="P114" s="183">
        <f>O114*H114</f>
        <v>0</v>
      </c>
      <c r="Q114" s="183">
        <v>3.0000000000000001E-5</v>
      </c>
      <c r="R114" s="183">
        <f>Q114*H114</f>
        <v>9.0000000000000011E-3</v>
      </c>
      <c r="S114" s="183">
        <v>0</v>
      </c>
      <c r="T114" s="184">
        <f>S114*H114</f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185" t="s">
        <v>162</v>
      </c>
      <c r="AT114" s="185" t="s">
        <v>157</v>
      </c>
      <c r="AU114" s="185" t="s">
        <v>84</v>
      </c>
      <c r="AY114" s="17" t="s">
        <v>155</v>
      </c>
      <c r="BE114" s="186">
        <f>IF(N114="základní",J114,0)</f>
        <v>0</v>
      </c>
      <c r="BF114" s="186">
        <f>IF(N114="snížená",J114,0)</f>
        <v>0</v>
      </c>
      <c r="BG114" s="186">
        <f>IF(N114="zákl. přenesená",J114,0)</f>
        <v>0</v>
      </c>
      <c r="BH114" s="186">
        <f>IF(N114="sníž. přenesená",J114,0)</f>
        <v>0</v>
      </c>
      <c r="BI114" s="186">
        <f>IF(N114="nulová",J114,0)</f>
        <v>0</v>
      </c>
      <c r="BJ114" s="17" t="s">
        <v>82</v>
      </c>
      <c r="BK114" s="186">
        <f>ROUND(I114*H114,2)</f>
        <v>0</v>
      </c>
      <c r="BL114" s="17" t="s">
        <v>162</v>
      </c>
      <c r="BM114" s="185" t="s">
        <v>200</v>
      </c>
    </row>
    <row r="115" spans="1:65" s="2" customFormat="1" ht="19.2">
      <c r="A115" s="34"/>
      <c r="B115" s="35"/>
      <c r="C115" s="36"/>
      <c r="D115" s="187" t="s">
        <v>164</v>
      </c>
      <c r="E115" s="36"/>
      <c r="F115" s="188" t="s">
        <v>201</v>
      </c>
      <c r="G115" s="36"/>
      <c r="H115" s="36"/>
      <c r="I115" s="189"/>
      <c r="J115" s="36"/>
      <c r="K115" s="36"/>
      <c r="L115" s="39"/>
      <c r="M115" s="190"/>
      <c r="N115" s="191"/>
      <c r="O115" s="64"/>
      <c r="P115" s="64"/>
      <c r="Q115" s="64"/>
      <c r="R115" s="64"/>
      <c r="S115" s="64"/>
      <c r="T115" s="65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7" t="s">
        <v>164</v>
      </c>
      <c r="AU115" s="17" t="s">
        <v>84</v>
      </c>
    </row>
    <row r="116" spans="1:65" s="2" customFormat="1" ht="10.199999999999999">
      <c r="A116" s="34"/>
      <c r="B116" s="35"/>
      <c r="C116" s="36"/>
      <c r="D116" s="192" t="s">
        <v>166</v>
      </c>
      <c r="E116" s="36"/>
      <c r="F116" s="193" t="s">
        <v>202</v>
      </c>
      <c r="G116" s="36"/>
      <c r="H116" s="36"/>
      <c r="I116" s="189"/>
      <c r="J116" s="36"/>
      <c r="K116" s="36"/>
      <c r="L116" s="39"/>
      <c r="M116" s="190"/>
      <c r="N116" s="191"/>
      <c r="O116" s="64"/>
      <c r="P116" s="64"/>
      <c r="Q116" s="64"/>
      <c r="R116" s="64"/>
      <c r="S116" s="64"/>
      <c r="T116" s="65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7" t="s">
        <v>166</v>
      </c>
      <c r="AU116" s="17" t="s">
        <v>84</v>
      </c>
    </row>
    <row r="117" spans="1:65" s="13" customFormat="1" ht="10.199999999999999">
      <c r="B117" s="194"/>
      <c r="C117" s="195"/>
      <c r="D117" s="187" t="s">
        <v>168</v>
      </c>
      <c r="E117" s="196" t="s">
        <v>19</v>
      </c>
      <c r="F117" s="197" t="s">
        <v>203</v>
      </c>
      <c r="G117" s="195"/>
      <c r="H117" s="198">
        <v>300</v>
      </c>
      <c r="I117" s="199"/>
      <c r="J117" s="195"/>
      <c r="K117" s="195"/>
      <c r="L117" s="200"/>
      <c r="M117" s="201"/>
      <c r="N117" s="202"/>
      <c r="O117" s="202"/>
      <c r="P117" s="202"/>
      <c r="Q117" s="202"/>
      <c r="R117" s="202"/>
      <c r="S117" s="202"/>
      <c r="T117" s="203"/>
      <c r="AT117" s="204" t="s">
        <v>168</v>
      </c>
      <c r="AU117" s="204" t="s">
        <v>84</v>
      </c>
      <c r="AV117" s="13" t="s">
        <v>84</v>
      </c>
      <c r="AW117" s="13" t="s">
        <v>36</v>
      </c>
      <c r="AX117" s="13" t="s">
        <v>82</v>
      </c>
      <c r="AY117" s="204" t="s">
        <v>155</v>
      </c>
    </row>
    <row r="118" spans="1:65" s="2" customFormat="1" ht="24.15" customHeight="1">
      <c r="A118" s="34"/>
      <c r="B118" s="35"/>
      <c r="C118" s="174" t="s">
        <v>204</v>
      </c>
      <c r="D118" s="174" t="s">
        <v>157</v>
      </c>
      <c r="E118" s="175" t="s">
        <v>205</v>
      </c>
      <c r="F118" s="176" t="s">
        <v>206</v>
      </c>
      <c r="G118" s="177" t="s">
        <v>199</v>
      </c>
      <c r="H118" s="178">
        <v>75</v>
      </c>
      <c r="I118" s="179"/>
      <c r="J118" s="180">
        <f>ROUND(I118*H118,2)</f>
        <v>0</v>
      </c>
      <c r="K118" s="176" t="s">
        <v>161</v>
      </c>
      <c r="L118" s="39"/>
      <c r="M118" s="181" t="s">
        <v>19</v>
      </c>
      <c r="N118" s="182" t="s">
        <v>45</v>
      </c>
      <c r="O118" s="64"/>
      <c r="P118" s="183">
        <f>O118*H118</f>
        <v>0</v>
      </c>
      <c r="Q118" s="183">
        <v>4.0000000000000003E-5</v>
      </c>
      <c r="R118" s="183">
        <f>Q118*H118</f>
        <v>3.0000000000000001E-3</v>
      </c>
      <c r="S118" s="183">
        <v>0</v>
      </c>
      <c r="T118" s="184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85" t="s">
        <v>162</v>
      </c>
      <c r="AT118" s="185" t="s">
        <v>157</v>
      </c>
      <c r="AU118" s="185" t="s">
        <v>84</v>
      </c>
      <c r="AY118" s="17" t="s">
        <v>155</v>
      </c>
      <c r="BE118" s="186">
        <f>IF(N118="základní",J118,0)</f>
        <v>0</v>
      </c>
      <c r="BF118" s="186">
        <f>IF(N118="snížená",J118,0)</f>
        <v>0</v>
      </c>
      <c r="BG118" s="186">
        <f>IF(N118="zákl. přenesená",J118,0)</f>
        <v>0</v>
      </c>
      <c r="BH118" s="186">
        <f>IF(N118="sníž. přenesená",J118,0)</f>
        <v>0</v>
      </c>
      <c r="BI118" s="186">
        <f>IF(N118="nulová",J118,0)</f>
        <v>0</v>
      </c>
      <c r="BJ118" s="17" t="s">
        <v>82</v>
      </c>
      <c r="BK118" s="186">
        <f>ROUND(I118*H118,2)</f>
        <v>0</v>
      </c>
      <c r="BL118" s="17" t="s">
        <v>162</v>
      </c>
      <c r="BM118" s="185" t="s">
        <v>207</v>
      </c>
    </row>
    <row r="119" spans="1:65" s="2" customFormat="1" ht="19.2">
      <c r="A119" s="34"/>
      <c r="B119" s="35"/>
      <c r="C119" s="36"/>
      <c r="D119" s="187" t="s">
        <v>164</v>
      </c>
      <c r="E119" s="36"/>
      <c r="F119" s="188" t="s">
        <v>208</v>
      </c>
      <c r="G119" s="36"/>
      <c r="H119" s="36"/>
      <c r="I119" s="189"/>
      <c r="J119" s="36"/>
      <c r="K119" s="36"/>
      <c r="L119" s="39"/>
      <c r="M119" s="190"/>
      <c r="N119" s="191"/>
      <c r="O119" s="64"/>
      <c r="P119" s="64"/>
      <c r="Q119" s="64"/>
      <c r="R119" s="64"/>
      <c r="S119" s="64"/>
      <c r="T119" s="65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7" t="s">
        <v>164</v>
      </c>
      <c r="AU119" s="17" t="s">
        <v>84</v>
      </c>
    </row>
    <row r="120" spans="1:65" s="2" customFormat="1" ht="10.199999999999999">
      <c r="A120" s="34"/>
      <c r="B120" s="35"/>
      <c r="C120" s="36"/>
      <c r="D120" s="192" t="s">
        <v>166</v>
      </c>
      <c r="E120" s="36"/>
      <c r="F120" s="193" t="s">
        <v>209</v>
      </c>
      <c r="G120" s="36"/>
      <c r="H120" s="36"/>
      <c r="I120" s="189"/>
      <c r="J120" s="36"/>
      <c r="K120" s="36"/>
      <c r="L120" s="39"/>
      <c r="M120" s="190"/>
      <c r="N120" s="191"/>
      <c r="O120" s="64"/>
      <c r="P120" s="64"/>
      <c r="Q120" s="64"/>
      <c r="R120" s="64"/>
      <c r="S120" s="64"/>
      <c r="T120" s="65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7" t="s">
        <v>166</v>
      </c>
      <c r="AU120" s="17" t="s">
        <v>84</v>
      </c>
    </row>
    <row r="121" spans="1:65" s="13" customFormat="1" ht="10.199999999999999">
      <c r="B121" s="194"/>
      <c r="C121" s="195"/>
      <c r="D121" s="187" t="s">
        <v>168</v>
      </c>
      <c r="E121" s="196" t="s">
        <v>19</v>
      </c>
      <c r="F121" s="197" t="s">
        <v>210</v>
      </c>
      <c r="G121" s="195"/>
      <c r="H121" s="198">
        <v>75</v>
      </c>
      <c r="I121" s="199"/>
      <c r="J121" s="195"/>
      <c r="K121" s="195"/>
      <c r="L121" s="200"/>
      <c r="M121" s="201"/>
      <c r="N121" s="202"/>
      <c r="O121" s="202"/>
      <c r="P121" s="202"/>
      <c r="Q121" s="202"/>
      <c r="R121" s="202"/>
      <c r="S121" s="202"/>
      <c r="T121" s="203"/>
      <c r="AT121" s="204" t="s">
        <v>168</v>
      </c>
      <c r="AU121" s="204" t="s">
        <v>84</v>
      </c>
      <c r="AV121" s="13" t="s">
        <v>84</v>
      </c>
      <c r="AW121" s="13" t="s">
        <v>36</v>
      </c>
      <c r="AX121" s="13" t="s">
        <v>82</v>
      </c>
      <c r="AY121" s="204" t="s">
        <v>155</v>
      </c>
    </row>
    <row r="122" spans="1:65" s="2" customFormat="1" ht="24.15" customHeight="1">
      <c r="A122" s="34"/>
      <c r="B122" s="35"/>
      <c r="C122" s="174" t="s">
        <v>211</v>
      </c>
      <c r="D122" s="174" t="s">
        <v>157</v>
      </c>
      <c r="E122" s="175" t="s">
        <v>212</v>
      </c>
      <c r="F122" s="176" t="s">
        <v>213</v>
      </c>
      <c r="G122" s="177" t="s">
        <v>160</v>
      </c>
      <c r="H122" s="178">
        <v>269.25</v>
      </c>
      <c r="I122" s="179"/>
      <c r="J122" s="180">
        <f>ROUND(I122*H122,2)</f>
        <v>0</v>
      </c>
      <c r="K122" s="176" t="s">
        <v>161</v>
      </c>
      <c r="L122" s="39"/>
      <c r="M122" s="181" t="s">
        <v>19</v>
      </c>
      <c r="N122" s="182" t="s">
        <v>45</v>
      </c>
      <c r="O122" s="64"/>
      <c r="P122" s="183">
        <f>O122*H122</f>
        <v>0</v>
      </c>
      <c r="Q122" s="183">
        <v>0</v>
      </c>
      <c r="R122" s="183">
        <f>Q122*H122</f>
        <v>0</v>
      </c>
      <c r="S122" s="183">
        <v>0</v>
      </c>
      <c r="T122" s="184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85" t="s">
        <v>162</v>
      </c>
      <c r="AT122" s="185" t="s">
        <v>157</v>
      </c>
      <c r="AU122" s="185" t="s">
        <v>84</v>
      </c>
      <c r="AY122" s="17" t="s">
        <v>155</v>
      </c>
      <c r="BE122" s="186">
        <f>IF(N122="základní",J122,0)</f>
        <v>0</v>
      </c>
      <c r="BF122" s="186">
        <f>IF(N122="snížená",J122,0)</f>
        <v>0</v>
      </c>
      <c r="BG122" s="186">
        <f>IF(N122="zákl. přenesená",J122,0)</f>
        <v>0</v>
      </c>
      <c r="BH122" s="186">
        <f>IF(N122="sníž. přenesená",J122,0)</f>
        <v>0</v>
      </c>
      <c r="BI122" s="186">
        <f>IF(N122="nulová",J122,0)</f>
        <v>0</v>
      </c>
      <c r="BJ122" s="17" t="s">
        <v>82</v>
      </c>
      <c r="BK122" s="186">
        <f>ROUND(I122*H122,2)</f>
        <v>0</v>
      </c>
      <c r="BL122" s="17" t="s">
        <v>162</v>
      </c>
      <c r="BM122" s="185" t="s">
        <v>214</v>
      </c>
    </row>
    <row r="123" spans="1:65" s="2" customFormat="1" ht="19.2">
      <c r="A123" s="34"/>
      <c r="B123" s="35"/>
      <c r="C123" s="36"/>
      <c r="D123" s="187" t="s">
        <v>164</v>
      </c>
      <c r="E123" s="36"/>
      <c r="F123" s="188" t="s">
        <v>215</v>
      </c>
      <c r="G123" s="36"/>
      <c r="H123" s="36"/>
      <c r="I123" s="189"/>
      <c r="J123" s="36"/>
      <c r="K123" s="36"/>
      <c r="L123" s="39"/>
      <c r="M123" s="190"/>
      <c r="N123" s="191"/>
      <c r="O123" s="64"/>
      <c r="P123" s="64"/>
      <c r="Q123" s="64"/>
      <c r="R123" s="64"/>
      <c r="S123" s="64"/>
      <c r="T123" s="65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164</v>
      </c>
      <c r="AU123" s="17" t="s">
        <v>84</v>
      </c>
    </row>
    <row r="124" spans="1:65" s="2" customFormat="1" ht="10.199999999999999">
      <c r="A124" s="34"/>
      <c r="B124" s="35"/>
      <c r="C124" s="36"/>
      <c r="D124" s="192" t="s">
        <v>166</v>
      </c>
      <c r="E124" s="36"/>
      <c r="F124" s="193" t="s">
        <v>216</v>
      </c>
      <c r="G124" s="36"/>
      <c r="H124" s="36"/>
      <c r="I124" s="189"/>
      <c r="J124" s="36"/>
      <c r="K124" s="36"/>
      <c r="L124" s="39"/>
      <c r="M124" s="190"/>
      <c r="N124" s="191"/>
      <c r="O124" s="64"/>
      <c r="P124" s="64"/>
      <c r="Q124" s="64"/>
      <c r="R124" s="64"/>
      <c r="S124" s="64"/>
      <c r="T124" s="65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166</v>
      </c>
      <c r="AU124" s="17" t="s">
        <v>84</v>
      </c>
    </row>
    <row r="125" spans="1:65" s="13" customFormat="1" ht="10.199999999999999">
      <c r="B125" s="194"/>
      <c r="C125" s="195"/>
      <c r="D125" s="187" t="s">
        <v>168</v>
      </c>
      <c r="E125" s="196" t="s">
        <v>108</v>
      </c>
      <c r="F125" s="197" t="s">
        <v>217</v>
      </c>
      <c r="G125" s="195"/>
      <c r="H125" s="198">
        <v>269.25</v>
      </c>
      <c r="I125" s="199"/>
      <c r="J125" s="195"/>
      <c r="K125" s="195"/>
      <c r="L125" s="200"/>
      <c r="M125" s="201"/>
      <c r="N125" s="202"/>
      <c r="O125" s="202"/>
      <c r="P125" s="202"/>
      <c r="Q125" s="202"/>
      <c r="R125" s="202"/>
      <c r="S125" s="202"/>
      <c r="T125" s="203"/>
      <c r="AT125" s="204" t="s">
        <v>168</v>
      </c>
      <c r="AU125" s="204" t="s">
        <v>84</v>
      </c>
      <c r="AV125" s="13" t="s">
        <v>84</v>
      </c>
      <c r="AW125" s="13" t="s">
        <v>36</v>
      </c>
      <c r="AX125" s="13" t="s">
        <v>82</v>
      </c>
      <c r="AY125" s="204" t="s">
        <v>155</v>
      </c>
    </row>
    <row r="126" spans="1:65" s="2" customFormat="1" ht="33" customHeight="1">
      <c r="A126" s="34"/>
      <c r="B126" s="35"/>
      <c r="C126" s="174" t="s">
        <v>218</v>
      </c>
      <c r="D126" s="174" t="s">
        <v>157</v>
      </c>
      <c r="E126" s="175" t="s">
        <v>219</v>
      </c>
      <c r="F126" s="176" t="s">
        <v>220</v>
      </c>
      <c r="G126" s="177" t="s">
        <v>221</v>
      </c>
      <c r="H126" s="178">
        <v>8.8800000000000008</v>
      </c>
      <c r="I126" s="179"/>
      <c r="J126" s="180">
        <f>ROUND(I126*H126,2)</f>
        <v>0</v>
      </c>
      <c r="K126" s="176" t="s">
        <v>161</v>
      </c>
      <c r="L126" s="39"/>
      <c r="M126" s="181" t="s">
        <v>19</v>
      </c>
      <c r="N126" s="182" t="s">
        <v>45</v>
      </c>
      <c r="O126" s="64"/>
      <c r="P126" s="183">
        <f>O126*H126</f>
        <v>0</v>
      </c>
      <c r="Q126" s="183">
        <v>0</v>
      </c>
      <c r="R126" s="183">
        <f>Q126*H126</f>
        <v>0</v>
      </c>
      <c r="S126" s="183">
        <v>0</v>
      </c>
      <c r="T126" s="184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5" t="s">
        <v>162</v>
      </c>
      <c r="AT126" s="185" t="s">
        <v>157</v>
      </c>
      <c r="AU126" s="185" t="s">
        <v>84</v>
      </c>
      <c r="AY126" s="17" t="s">
        <v>155</v>
      </c>
      <c r="BE126" s="186">
        <f>IF(N126="základní",J126,0)</f>
        <v>0</v>
      </c>
      <c r="BF126" s="186">
        <f>IF(N126="snížená",J126,0)</f>
        <v>0</v>
      </c>
      <c r="BG126" s="186">
        <f>IF(N126="zákl. přenesená",J126,0)</f>
        <v>0</v>
      </c>
      <c r="BH126" s="186">
        <f>IF(N126="sníž. přenesená",J126,0)</f>
        <v>0</v>
      </c>
      <c r="BI126" s="186">
        <f>IF(N126="nulová",J126,0)</f>
        <v>0</v>
      </c>
      <c r="BJ126" s="17" t="s">
        <v>82</v>
      </c>
      <c r="BK126" s="186">
        <f>ROUND(I126*H126,2)</f>
        <v>0</v>
      </c>
      <c r="BL126" s="17" t="s">
        <v>162</v>
      </c>
      <c r="BM126" s="185" t="s">
        <v>222</v>
      </c>
    </row>
    <row r="127" spans="1:65" s="2" customFormat="1" ht="19.2">
      <c r="A127" s="34"/>
      <c r="B127" s="35"/>
      <c r="C127" s="36"/>
      <c r="D127" s="187" t="s">
        <v>164</v>
      </c>
      <c r="E127" s="36"/>
      <c r="F127" s="188" t="s">
        <v>223</v>
      </c>
      <c r="G127" s="36"/>
      <c r="H127" s="36"/>
      <c r="I127" s="189"/>
      <c r="J127" s="36"/>
      <c r="K127" s="36"/>
      <c r="L127" s="39"/>
      <c r="M127" s="190"/>
      <c r="N127" s="191"/>
      <c r="O127" s="64"/>
      <c r="P127" s="64"/>
      <c r="Q127" s="64"/>
      <c r="R127" s="64"/>
      <c r="S127" s="64"/>
      <c r="T127" s="65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164</v>
      </c>
      <c r="AU127" s="17" t="s">
        <v>84</v>
      </c>
    </row>
    <row r="128" spans="1:65" s="2" customFormat="1" ht="10.199999999999999">
      <c r="A128" s="34"/>
      <c r="B128" s="35"/>
      <c r="C128" s="36"/>
      <c r="D128" s="192" t="s">
        <v>166</v>
      </c>
      <c r="E128" s="36"/>
      <c r="F128" s="193" t="s">
        <v>224</v>
      </c>
      <c r="G128" s="36"/>
      <c r="H128" s="36"/>
      <c r="I128" s="189"/>
      <c r="J128" s="36"/>
      <c r="K128" s="36"/>
      <c r="L128" s="39"/>
      <c r="M128" s="190"/>
      <c r="N128" s="191"/>
      <c r="O128" s="64"/>
      <c r="P128" s="64"/>
      <c r="Q128" s="64"/>
      <c r="R128" s="64"/>
      <c r="S128" s="64"/>
      <c r="T128" s="65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166</v>
      </c>
      <c r="AU128" s="17" t="s">
        <v>84</v>
      </c>
    </row>
    <row r="129" spans="1:65" s="13" customFormat="1" ht="20.399999999999999">
      <c r="B129" s="194"/>
      <c r="C129" s="195"/>
      <c r="D129" s="187" t="s">
        <v>168</v>
      </c>
      <c r="E129" s="196" t="s">
        <v>121</v>
      </c>
      <c r="F129" s="197" t="s">
        <v>225</v>
      </c>
      <c r="G129" s="195"/>
      <c r="H129" s="198">
        <v>8.8800000000000008</v>
      </c>
      <c r="I129" s="199"/>
      <c r="J129" s="195"/>
      <c r="K129" s="195"/>
      <c r="L129" s="200"/>
      <c r="M129" s="201"/>
      <c r="N129" s="202"/>
      <c r="O129" s="202"/>
      <c r="P129" s="202"/>
      <c r="Q129" s="202"/>
      <c r="R129" s="202"/>
      <c r="S129" s="202"/>
      <c r="T129" s="203"/>
      <c r="AT129" s="204" t="s">
        <v>168</v>
      </c>
      <c r="AU129" s="204" t="s">
        <v>84</v>
      </c>
      <c r="AV129" s="13" t="s">
        <v>84</v>
      </c>
      <c r="AW129" s="13" t="s">
        <v>36</v>
      </c>
      <c r="AX129" s="13" t="s">
        <v>82</v>
      </c>
      <c r="AY129" s="204" t="s">
        <v>155</v>
      </c>
    </row>
    <row r="130" spans="1:65" s="2" customFormat="1" ht="33" customHeight="1">
      <c r="A130" s="34"/>
      <c r="B130" s="35"/>
      <c r="C130" s="174" t="s">
        <v>195</v>
      </c>
      <c r="D130" s="174" t="s">
        <v>157</v>
      </c>
      <c r="E130" s="175" t="s">
        <v>226</v>
      </c>
      <c r="F130" s="176" t="s">
        <v>227</v>
      </c>
      <c r="G130" s="177" t="s">
        <v>221</v>
      </c>
      <c r="H130" s="178">
        <v>219.08600000000001</v>
      </c>
      <c r="I130" s="179"/>
      <c r="J130" s="180">
        <f>ROUND(I130*H130,2)</f>
        <v>0</v>
      </c>
      <c r="K130" s="176" t="s">
        <v>161</v>
      </c>
      <c r="L130" s="39"/>
      <c r="M130" s="181" t="s">
        <v>19</v>
      </c>
      <c r="N130" s="182" t="s">
        <v>45</v>
      </c>
      <c r="O130" s="64"/>
      <c r="P130" s="183">
        <f>O130*H130</f>
        <v>0</v>
      </c>
      <c r="Q130" s="183">
        <v>0</v>
      </c>
      <c r="R130" s="183">
        <f>Q130*H130</f>
        <v>0</v>
      </c>
      <c r="S130" s="183">
        <v>0</v>
      </c>
      <c r="T130" s="184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5" t="s">
        <v>162</v>
      </c>
      <c r="AT130" s="185" t="s">
        <v>157</v>
      </c>
      <c r="AU130" s="185" t="s">
        <v>84</v>
      </c>
      <c r="AY130" s="17" t="s">
        <v>155</v>
      </c>
      <c r="BE130" s="186">
        <f>IF(N130="základní",J130,0)</f>
        <v>0</v>
      </c>
      <c r="BF130" s="186">
        <f>IF(N130="snížená",J130,0)</f>
        <v>0</v>
      </c>
      <c r="BG130" s="186">
        <f>IF(N130="zákl. přenesená",J130,0)</f>
        <v>0</v>
      </c>
      <c r="BH130" s="186">
        <f>IF(N130="sníž. přenesená",J130,0)</f>
        <v>0</v>
      </c>
      <c r="BI130" s="186">
        <f>IF(N130="nulová",J130,0)</f>
        <v>0</v>
      </c>
      <c r="BJ130" s="17" t="s">
        <v>82</v>
      </c>
      <c r="BK130" s="186">
        <f>ROUND(I130*H130,2)</f>
        <v>0</v>
      </c>
      <c r="BL130" s="17" t="s">
        <v>162</v>
      </c>
      <c r="BM130" s="185" t="s">
        <v>228</v>
      </c>
    </row>
    <row r="131" spans="1:65" s="2" customFormat="1" ht="28.8">
      <c r="A131" s="34"/>
      <c r="B131" s="35"/>
      <c r="C131" s="36"/>
      <c r="D131" s="187" t="s">
        <v>164</v>
      </c>
      <c r="E131" s="36"/>
      <c r="F131" s="188" t="s">
        <v>229</v>
      </c>
      <c r="G131" s="36"/>
      <c r="H131" s="36"/>
      <c r="I131" s="189"/>
      <c r="J131" s="36"/>
      <c r="K131" s="36"/>
      <c r="L131" s="39"/>
      <c r="M131" s="190"/>
      <c r="N131" s="191"/>
      <c r="O131" s="64"/>
      <c r="P131" s="64"/>
      <c r="Q131" s="64"/>
      <c r="R131" s="64"/>
      <c r="S131" s="64"/>
      <c r="T131" s="65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164</v>
      </c>
      <c r="AU131" s="17" t="s">
        <v>84</v>
      </c>
    </row>
    <row r="132" spans="1:65" s="2" customFormat="1" ht="10.199999999999999">
      <c r="A132" s="34"/>
      <c r="B132" s="35"/>
      <c r="C132" s="36"/>
      <c r="D132" s="192" t="s">
        <v>166</v>
      </c>
      <c r="E132" s="36"/>
      <c r="F132" s="193" t="s">
        <v>230</v>
      </c>
      <c r="G132" s="36"/>
      <c r="H132" s="36"/>
      <c r="I132" s="189"/>
      <c r="J132" s="36"/>
      <c r="K132" s="36"/>
      <c r="L132" s="39"/>
      <c r="M132" s="190"/>
      <c r="N132" s="191"/>
      <c r="O132" s="64"/>
      <c r="P132" s="64"/>
      <c r="Q132" s="64"/>
      <c r="R132" s="64"/>
      <c r="S132" s="64"/>
      <c r="T132" s="65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166</v>
      </c>
      <c r="AU132" s="17" t="s">
        <v>84</v>
      </c>
    </row>
    <row r="133" spans="1:65" s="13" customFormat="1" ht="30.6">
      <c r="B133" s="194"/>
      <c r="C133" s="195"/>
      <c r="D133" s="187" t="s">
        <v>168</v>
      </c>
      <c r="E133" s="196" t="s">
        <v>118</v>
      </c>
      <c r="F133" s="197" t="s">
        <v>231</v>
      </c>
      <c r="G133" s="195"/>
      <c r="H133" s="198">
        <v>219.08600000000001</v>
      </c>
      <c r="I133" s="199"/>
      <c r="J133" s="195"/>
      <c r="K133" s="195"/>
      <c r="L133" s="200"/>
      <c r="M133" s="201"/>
      <c r="N133" s="202"/>
      <c r="O133" s="202"/>
      <c r="P133" s="202"/>
      <c r="Q133" s="202"/>
      <c r="R133" s="202"/>
      <c r="S133" s="202"/>
      <c r="T133" s="203"/>
      <c r="AT133" s="204" t="s">
        <v>168</v>
      </c>
      <c r="AU133" s="204" t="s">
        <v>84</v>
      </c>
      <c r="AV133" s="13" t="s">
        <v>84</v>
      </c>
      <c r="AW133" s="13" t="s">
        <v>36</v>
      </c>
      <c r="AX133" s="13" t="s">
        <v>82</v>
      </c>
      <c r="AY133" s="204" t="s">
        <v>155</v>
      </c>
    </row>
    <row r="134" spans="1:65" s="2" customFormat="1" ht="24.15" customHeight="1">
      <c r="A134" s="34"/>
      <c r="B134" s="35"/>
      <c r="C134" s="174" t="s">
        <v>232</v>
      </c>
      <c r="D134" s="174" t="s">
        <v>157</v>
      </c>
      <c r="E134" s="175" t="s">
        <v>233</v>
      </c>
      <c r="F134" s="176" t="s">
        <v>234</v>
      </c>
      <c r="G134" s="177" t="s">
        <v>160</v>
      </c>
      <c r="H134" s="178">
        <v>317.10000000000002</v>
      </c>
      <c r="I134" s="179"/>
      <c r="J134" s="180">
        <f>ROUND(I134*H134,2)</f>
        <v>0</v>
      </c>
      <c r="K134" s="176" t="s">
        <v>161</v>
      </c>
      <c r="L134" s="39"/>
      <c r="M134" s="181" t="s">
        <v>19</v>
      </c>
      <c r="N134" s="182" t="s">
        <v>45</v>
      </c>
      <c r="O134" s="64"/>
      <c r="P134" s="183">
        <f>O134*H134</f>
        <v>0</v>
      </c>
      <c r="Q134" s="183">
        <v>5.9000000000000003E-4</v>
      </c>
      <c r="R134" s="183">
        <f>Q134*H134</f>
        <v>0.18708900000000003</v>
      </c>
      <c r="S134" s="183">
        <v>0</v>
      </c>
      <c r="T134" s="184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5" t="s">
        <v>162</v>
      </c>
      <c r="AT134" s="185" t="s">
        <v>157</v>
      </c>
      <c r="AU134" s="185" t="s">
        <v>84</v>
      </c>
      <c r="AY134" s="17" t="s">
        <v>155</v>
      </c>
      <c r="BE134" s="186">
        <f>IF(N134="základní",J134,0)</f>
        <v>0</v>
      </c>
      <c r="BF134" s="186">
        <f>IF(N134="snížená",J134,0)</f>
        <v>0</v>
      </c>
      <c r="BG134" s="186">
        <f>IF(N134="zákl. přenesená",J134,0)</f>
        <v>0</v>
      </c>
      <c r="BH134" s="186">
        <f>IF(N134="sníž. přenesená",J134,0)</f>
        <v>0</v>
      </c>
      <c r="BI134" s="186">
        <f>IF(N134="nulová",J134,0)</f>
        <v>0</v>
      </c>
      <c r="BJ134" s="17" t="s">
        <v>82</v>
      </c>
      <c r="BK134" s="186">
        <f>ROUND(I134*H134,2)</f>
        <v>0</v>
      </c>
      <c r="BL134" s="17" t="s">
        <v>162</v>
      </c>
      <c r="BM134" s="185" t="s">
        <v>235</v>
      </c>
    </row>
    <row r="135" spans="1:65" s="2" customFormat="1" ht="28.8">
      <c r="A135" s="34"/>
      <c r="B135" s="35"/>
      <c r="C135" s="36"/>
      <c r="D135" s="187" t="s">
        <v>164</v>
      </c>
      <c r="E135" s="36"/>
      <c r="F135" s="188" t="s">
        <v>236</v>
      </c>
      <c r="G135" s="36"/>
      <c r="H135" s="36"/>
      <c r="I135" s="189"/>
      <c r="J135" s="36"/>
      <c r="K135" s="36"/>
      <c r="L135" s="39"/>
      <c r="M135" s="190"/>
      <c r="N135" s="191"/>
      <c r="O135" s="64"/>
      <c r="P135" s="64"/>
      <c r="Q135" s="64"/>
      <c r="R135" s="64"/>
      <c r="S135" s="64"/>
      <c r="T135" s="65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7" t="s">
        <v>164</v>
      </c>
      <c r="AU135" s="17" t="s">
        <v>84</v>
      </c>
    </row>
    <row r="136" spans="1:65" s="2" customFormat="1" ht="10.199999999999999">
      <c r="A136" s="34"/>
      <c r="B136" s="35"/>
      <c r="C136" s="36"/>
      <c r="D136" s="192" t="s">
        <v>166</v>
      </c>
      <c r="E136" s="36"/>
      <c r="F136" s="193" t="s">
        <v>237</v>
      </c>
      <c r="G136" s="36"/>
      <c r="H136" s="36"/>
      <c r="I136" s="189"/>
      <c r="J136" s="36"/>
      <c r="K136" s="36"/>
      <c r="L136" s="39"/>
      <c r="M136" s="190"/>
      <c r="N136" s="191"/>
      <c r="O136" s="64"/>
      <c r="P136" s="64"/>
      <c r="Q136" s="64"/>
      <c r="R136" s="64"/>
      <c r="S136" s="64"/>
      <c r="T136" s="65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166</v>
      </c>
      <c r="AU136" s="17" t="s">
        <v>84</v>
      </c>
    </row>
    <row r="137" spans="1:65" s="13" customFormat="1" ht="10.199999999999999">
      <c r="B137" s="194"/>
      <c r="C137" s="195"/>
      <c r="D137" s="187" t="s">
        <v>168</v>
      </c>
      <c r="E137" s="196" t="s">
        <v>19</v>
      </c>
      <c r="F137" s="197" t="s">
        <v>238</v>
      </c>
      <c r="G137" s="195"/>
      <c r="H137" s="198">
        <v>317.10000000000002</v>
      </c>
      <c r="I137" s="199"/>
      <c r="J137" s="195"/>
      <c r="K137" s="195"/>
      <c r="L137" s="200"/>
      <c r="M137" s="201"/>
      <c r="N137" s="202"/>
      <c r="O137" s="202"/>
      <c r="P137" s="202"/>
      <c r="Q137" s="202"/>
      <c r="R137" s="202"/>
      <c r="S137" s="202"/>
      <c r="T137" s="203"/>
      <c r="AT137" s="204" t="s">
        <v>168</v>
      </c>
      <c r="AU137" s="204" t="s">
        <v>84</v>
      </c>
      <c r="AV137" s="13" t="s">
        <v>84</v>
      </c>
      <c r="AW137" s="13" t="s">
        <v>36</v>
      </c>
      <c r="AX137" s="13" t="s">
        <v>82</v>
      </c>
      <c r="AY137" s="204" t="s">
        <v>155</v>
      </c>
    </row>
    <row r="138" spans="1:65" s="2" customFormat="1" ht="24.15" customHeight="1">
      <c r="A138" s="34"/>
      <c r="B138" s="35"/>
      <c r="C138" s="174" t="s">
        <v>8</v>
      </c>
      <c r="D138" s="174" t="s">
        <v>157</v>
      </c>
      <c r="E138" s="175" t="s">
        <v>239</v>
      </c>
      <c r="F138" s="176" t="s">
        <v>240</v>
      </c>
      <c r="G138" s="177" t="s">
        <v>160</v>
      </c>
      <c r="H138" s="178">
        <v>317.10000000000002</v>
      </c>
      <c r="I138" s="179"/>
      <c r="J138" s="180">
        <f>ROUND(I138*H138,2)</f>
        <v>0</v>
      </c>
      <c r="K138" s="176" t="s">
        <v>161</v>
      </c>
      <c r="L138" s="39"/>
      <c r="M138" s="181" t="s">
        <v>19</v>
      </c>
      <c r="N138" s="182" t="s">
        <v>45</v>
      </c>
      <c r="O138" s="64"/>
      <c r="P138" s="183">
        <f>O138*H138</f>
        <v>0</v>
      </c>
      <c r="Q138" s="183">
        <v>0</v>
      </c>
      <c r="R138" s="183">
        <f>Q138*H138</f>
        <v>0</v>
      </c>
      <c r="S138" s="183">
        <v>0</v>
      </c>
      <c r="T138" s="184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5" t="s">
        <v>162</v>
      </c>
      <c r="AT138" s="185" t="s">
        <v>157</v>
      </c>
      <c r="AU138" s="185" t="s">
        <v>84</v>
      </c>
      <c r="AY138" s="17" t="s">
        <v>155</v>
      </c>
      <c r="BE138" s="186">
        <f>IF(N138="základní",J138,0)</f>
        <v>0</v>
      </c>
      <c r="BF138" s="186">
        <f>IF(N138="snížená",J138,0)</f>
        <v>0</v>
      </c>
      <c r="BG138" s="186">
        <f>IF(N138="zákl. přenesená",J138,0)</f>
        <v>0</v>
      </c>
      <c r="BH138" s="186">
        <f>IF(N138="sníž. přenesená",J138,0)</f>
        <v>0</v>
      </c>
      <c r="BI138" s="186">
        <f>IF(N138="nulová",J138,0)</f>
        <v>0</v>
      </c>
      <c r="BJ138" s="17" t="s">
        <v>82</v>
      </c>
      <c r="BK138" s="186">
        <f>ROUND(I138*H138,2)</f>
        <v>0</v>
      </c>
      <c r="BL138" s="17" t="s">
        <v>162</v>
      </c>
      <c r="BM138" s="185" t="s">
        <v>241</v>
      </c>
    </row>
    <row r="139" spans="1:65" s="2" customFormat="1" ht="28.8">
      <c r="A139" s="34"/>
      <c r="B139" s="35"/>
      <c r="C139" s="36"/>
      <c r="D139" s="187" t="s">
        <v>164</v>
      </c>
      <c r="E139" s="36"/>
      <c r="F139" s="188" t="s">
        <v>242</v>
      </c>
      <c r="G139" s="36"/>
      <c r="H139" s="36"/>
      <c r="I139" s="189"/>
      <c r="J139" s="36"/>
      <c r="K139" s="36"/>
      <c r="L139" s="39"/>
      <c r="M139" s="190"/>
      <c r="N139" s="191"/>
      <c r="O139" s="64"/>
      <c r="P139" s="64"/>
      <c r="Q139" s="64"/>
      <c r="R139" s="64"/>
      <c r="S139" s="64"/>
      <c r="T139" s="65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7" t="s">
        <v>164</v>
      </c>
      <c r="AU139" s="17" t="s">
        <v>84</v>
      </c>
    </row>
    <row r="140" spans="1:65" s="2" customFormat="1" ht="10.199999999999999">
      <c r="A140" s="34"/>
      <c r="B140" s="35"/>
      <c r="C140" s="36"/>
      <c r="D140" s="192" t="s">
        <v>166</v>
      </c>
      <c r="E140" s="36"/>
      <c r="F140" s="193" t="s">
        <v>243</v>
      </c>
      <c r="G140" s="36"/>
      <c r="H140" s="36"/>
      <c r="I140" s="189"/>
      <c r="J140" s="36"/>
      <c r="K140" s="36"/>
      <c r="L140" s="39"/>
      <c r="M140" s="190"/>
      <c r="N140" s="191"/>
      <c r="O140" s="64"/>
      <c r="P140" s="64"/>
      <c r="Q140" s="64"/>
      <c r="R140" s="64"/>
      <c r="S140" s="64"/>
      <c r="T140" s="65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166</v>
      </c>
      <c r="AU140" s="17" t="s">
        <v>84</v>
      </c>
    </row>
    <row r="141" spans="1:65" s="13" customFormat="1" ht="10.199999999999999">
      <c r="B141" s="194"/>
      <c r="C141" s="195"/>
      <c r="D141" s="187" t="s">
        <v>168</v>
      </c>
      <c r="E141" s="196" t="s">
        <v>19</v>
      </c>
      <c r="F141" s="197" t="s">
        <v>238</v>
      </c>
      <c r="G141" s="195"/>
      <c r="H141" s="198">
        <v>317.10000000000002</v>
      </c>
      <c r="I141" s="199"/>
      <c r="J141" s="195"/>
      <c r="K141" s="195"/>
      <c r="L141" s="200"/>
      <c r="M141" s="201"/>
      <c r="N141" s="202"/>
      <c r="O141" s="202"/>
      <c r="P141" s="202"/>
      <c r="Q141" s="202"/>
      <c r="R141" s="202"/>
      <c r="S141" s="202"/>
      <c r="T141" s="203"/>
      <c r="AT141" s="204" t="s">
        <v>168</v>
      </c>
      <c r="AU141" s="204" t="s">
        <v>84</v>
      </c>
      <c r="AV141" s="13" t="s">
        <v>84</v>
      </c>
      <c r="AW141" s="13" t="s">
        <v>36</v>
      </c>
      <c r="AX141" s="13" t="s">
        <v>82</v>
      </c>
      <c r="AY141" s="204" t="s">
        <v>155</v>
      </c>
    </row>
    <row r="142" spans="1:65" s="2" customFormat="1" ht="21.75" customHeight="1">
      <c r="A142" s="34"/>
      <c r="B142" s="35"/>
      <c r="C142" s="174" t="s">
        <v>244</v>
      </c>
      <c r="D142" s="174" t="s">
        <v>157</v>
      </c>
      <c r="E142" s="175" t="s">
        <v>245</v>
      </c>
      <c r="F142" s="176" t="s">
        <v>246</v>
      </c>
      <c r="G142" s="177" t="s">
        <v>221</v>
      </c>
      <c r="H142" s="178">
        <v>1.2</v>
      </c>
      <c r="I142" s="179"/>
      <c r="J142" s="180">
        <f>ROUND(I142*H142,2)</f>
        <v>0</v>
      </c>
      <c r="K142" s="176" t="s">
        <v>161</v>
      </c>
      <c r="L142" s="39"/>
      <c r="M142" s="181" t="s">
        <v>19</v>
      </c>
      <c r="N142" s="182" t="s">
        <v>45</v>
      </c>
      <c r="O142" s="64"/>
      <c r="P142" s="183">
        <f>O142*H142</f>
        <v>0</v>
      </c>
      <c r="Q142" s="183">
        <v>0</v>
      </c>
      <c r="R142" s="183">
        <f>Q142*H142</f>
        <v>0</v>
      </c>
      <c r="S142" s="183">
        <v>0</v>
      </c>
      <c r="T142" s="184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5" t="s">
        <v>162</v>
      </c>
      <c r="AT142" s="185" t="s">
        <v>157</v>
      </c>
      <c r="AU142" s="185" t="s">
        <v>84</v>
      </c>
      <c r="AY142" s="17" t="s">
        <v>155</v>
      </c>
      <c r="BE142" s="186">
        <f>IF(N142="základní",J142,0)</f>
        <v>0</v>
      </c>
      <c r="BF142" s="186">
        <f>IF(N142="snížená",J142,0)</f>
        <v>0</v>
      </c>
      <c r="BG142" s="186">
        <f>IF(N142="zákl. přenesená",J142,0)</f>
        <v>0</v>
      </c>
      <c r="BH142" s="186">
        <f>IF(N142="sníž. přenesená",J142,0)</f>
        <v>0</v>
      </c>
      <c r="BI142" s="186">
        <f>IF(N142="nulová",J142,0)</f>
        <v>0</v>
      </c>
      <c r="BJ142" s="17" t="s">
        <v>82</v>
      </c>
      <c r="BK142" s="186">
        <f>ROUND(I142*H142,2)</f>
        <v>0</v>
      </c>
      <c r="BL142" s="17" t="s">
        <v>162</v>
      </c>
      <c r="BM142" s="185" t="s">
        <v>247</v>
      </c>
    </row>
    <row r="143" spans="1:65" s="2" customFormat="1" ht="10.199999999999999">
      <c r="A143" s="34"/>
      <c r="B143" s="35"/>
      <c r="C143" s="36"/>
      <c r="D143" s="187" t="s">
        <v>164</v>
      </c>
      <c r="E143" s="36"/>
      <c r="F143" s="188" t="s">
        <v>248</v>
      </c>
      <c r="G143" s="36"/>
      <c r="H143" s="36"/>
      <c r="I143" s="189"/>
      <c r="J143" s="36"/>
      <c r="K143" s="36"/>
      <c r="L143" s="39"/>
      <c r="M143" s="190"/>
      <c r="N143" s="191"/>
      <c r="O143" s="64"/>
      <c r="P143" s="64"/>
      <c r="Q143" s="64"/>
      <c r="R143" s="64"/>
      <c r="S143" s="64"/>
      <c r="T143" s="65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7" t="s">
        <v>164</v>
      </c>
      <c r="AU143" s="17" t="s">
        <v>84</v>
      </c>
    </row>
    <row r="144" spans="1:65" s="2" customFormat="1" ht="10.199999999999999">
      <c r="A144" s="34"/>
      <c r="B144" s="35"/>
      <c r="C144" s="36"/>
      <c r="D144" s="192" t="s">
        <v>166</v>
      </c>
      <c r="E144" s="36"/>
      <c r="F144" s="193" t="s">
        <v>249</v>
      </c>
      <c r="G144" s="36"/>
      <c r="H144" s="36"/>
      <c r="I144" s="189"/>
      <c r="J144" s="36"/>
      <c r="K144" s="36"/>
      <c r="L144" s="39"/>
      <c r="M144" s="190"/>
      <c r="N144" s="191"/>
      <c r="O144" s="64"/>
      <c r="P144" s="64"/>
      <c r="Q144" s="64"/>
      <c r="R144" s="64"/>
      <c r="S144" s="64"/>
      <c r="T144" s="65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7" t="s">
        <v>166</v>
      </c>
      <c r="AU144" s="17" t="s">
        <v>84</v>
      </c>
    </row>
    <row r="145" spans="1:65" s="13" customFormat="1" ht="10.199999999999999">
      <c r="B145" s="194"/>
      <c r="C145" s="195"/>
      <c r="D145" s="187" t="s">
        <v>168</v>
      </c>
      <c r="E145" s="196" t="s">
        <v>19</v>
      </c>
      <c r="F145" s="197" t="s">
        <v>250</v>
      </c>
      <c r="G145" s="195"/>
      <c r="H145" s="198">
        <v>1.2</v>
      </c>
      <c r="I145" s="199"/>
      <c r="J145" s="195"/>
      <c r="K145" s="195"/>
      <c r="L145" s="200"/>
      <c r="M145" s="201"/>
      <c r="N145" s="202"/>
      <c r="O145" s="202"/>
      <c r="P145" s="202"/>
      <c r="Q145" s="202"/>
      <c r="R145" s="202"/>
      <c r="S145" s="202"/>
      <c r="T145" s="203"/>
      <c r="AT145" s="204" t="s">
        <v>168</v>
      </c>
      <c r="AU145" s="204" t="s">
        <v>84</v>
      </c>
      <c r="AV145" s="13" t="s">
        <v>84</v>
      </c>
      <c r="AW145" s="13" t="s">
        <v>36</v>
      </c>
      <c r="AX145" s="13" t="s">
        <v>82</v>
      </c>
      <c r="AY145" s="204" t="s">
        <v>155</v>
      </c>
    </row>
    <row r="146" spans="1:65" s="2" customFormat="1" ht="21.75" customHeight="1">
      <c r="A146" s="34"/>
      <c r="B146" s="35"/>
      <c r="C146" s="174" t="s">
        <v>251</v>
      </c>
      <c r="D146" s="174" t="s">
        <v>157</v>
      </c>
      <c r="E146" s="175" t="s">
        <v>252</v>
      </c>
      <c r="F146" s="176" t="s">
        <v>253</v>
      </c>
      <c r="G146" s="177" t="s">
        <v>221</v>
      </c>
      <c r="H146" s="178">
        <v>1.2</v>
      </c>
      <c r="I146" s="179"/>
      <c r="J146" s="180">
        <f>ROUND(I146*H146,2)</f>
        <v>0</v>
      </c>
      <c r="K146" s="176" t="s">
        <v>161</v>
      </c>
      <c r="L146" s="39"/>
      <c r="M146" s="181" t="s">
        <v>19</v>
      </c>
      <c r="N146" s="182" t="s">
        <v>45</v>
      </c>
      <c r="O146" s="64"/>
      <c r="P146" s="183">
        <f>O146*H146</f>
        <v>0</v>
      </c>
      <c r="Q146" s="183">
        <v>0</v>
      </c>
      <c r="R146" s="183">
        <f>Q146*H146</f>
        <v>0</v>
      </c>
      <c r="S146" s="183">
        <v>0</v>
      </c>
      <c r="T146" s="184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5" t="s">
        <v>162</v>
      </c>
      <c r="AT146" s="185" t="s">
        <v>157</v>
      </c>
      <c r="AU146" s="185" t="s">
        <v>84</v>
      </c>
      <c r="AY146" s="17" t="s">
        <v>155</v>
      </c>
      <c r="BE146" s="186">
        <f>IF(N146="základní",J146,0)</f>
        <v>0</v>
      </c>
      <c r="BF146" s="186">
        <f>IF(N146="snížená",J146,0)</f>
        <v>0</v>
      </c>
      <c r="BG146" s="186">
        <f>IF(N146="zákl. přenesená",J146,0)</f>
        <v>0</v>
      </c>
      <c r="BH146" s="186">
        <f>IF(N146="sníž. přenesená",J146,0)</f>
        <v>0</v>
      </c>
      <c r="BI146" s="186">
        <f>IF(N146="nulová",J146,0)</f>
        <v>0</v>
      </c>
      <c r="BJ146" s="17" t="s">
        <v>82</v>
      </c>
      <c r="BK146" s="186">
        <f>ROUND(I146*H146,2)</f>
        <v>0</v>
      </c>
      <c r="BL146" s="17" t="s">
        <v>162</v>
      </c>
      <c r="BM146" s="185" t="s">
        <v>254</v>
      </c>
    </row>
    <row r="147" spans="1:65" s="2" customFormat="1" ht="10.199999999999999">
      <c r="A147" s="34"/>
      <c r="B147" s="35"/>
      <c r="C147" s="36"/>
      <c r="D147" s="187" t="s">
        <v>164</v>
      </c>
      <c r="E147" s="36"/>
      <c r="F147" s="188" t="s">
        <v>255</v>
      </c>
      <c r="G147" s="36"/>
      <c r="H147" s="36"/>
      <c r="I147" s="189"/>
      <c r="J147" s="36"/>
      <c r="K147" s="36"/>
      <c r="L147" s="39"/>
      <c r="M147" s="190"/>
      <c r="N147" s="191"/>
      <c r="O147" s="64"/>
      <c r="P147" s="64"/>
      <c r="Q147" s="64"/>
      <c r="R147" s="64"/>
      <c r="S147" s="64"/>
      <c r="T147" s="65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7" t="s">
        <v>164</v>
      </c>
      <c r="AU147" s="17" t="s">
        <v>84</v>
      </c>
    </row>
    <row r="148" spans="1:65" s="2" customFormat="1" ht="10.199999999999999">
      <c r="A148" s="34"/>
      <c r="B148" s="35"/>
      <c r="C148" s="36"/>
      <c r="D148" s="192" t="s">
        <v>166</v>
      </c>
      <c r="E148" s="36"/>
      <c r="F148" s="193" t="s">
        <v>256</v>
      </c>
      <c r="G148" s="36"/>
      <c r="H148" s="36"/>
      <c r="I148" s="189"/>
      <c r="J148" s="36"/>
      <c r="K148" s="36"/>
      <c r="L148" s="39"/>
      <c r="M148" s="190"/>
      <c r="N148" s="191"/>
      <c r="O148" s="64"/>
      <c r="P148" s="64"/>
      <c r="Q148" s="64"/>
      <c r="R148" s="64"/>
      <c r="S148" s="64"/>
      <c r="T148" s="65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7" t="s">
        <v>166</v>
      </c>
      <c r="AU148" s="17" t="s">
        <v>84</v>
      </c>
    </row>
    <row r="149" spans="1:65" s="2" customFormat="1" ht="16.5" customHeight="1">
      <c r="A149" s="34"/>
      <c r="B149" s="35"/>
      <c r="C149" s="174" t="s">
        <v>257</v>
      </c>
      <c r="D149" s="174" t="s">
        <v>157</v>
      </c>
      <c r="E149" s="175" t="s">
        <v>258</v>
      </c>
      <c r="F149" s="176" t="s">
        <v>259</v>
      </c>
      <c r="G149" s="177" t="s">
        <v>221</v>
      </c>
      <c r="H149" s="178">
        <v>1.2</v>
      </c>
      <c r="I149" s="179"/>
      <c r="J149" s="180">
        <f>ROUND(I149*H149,2)</f>
        <v>0</v>
      </c>
      <c r="K149" s="176" t="s">
        <v>161</v>
      </c>
      <c r="L149" s="39"/>
      <c r="M149" s="181" t="s">
        <v>19</v>
      </c>
      <c r="N149" s="182" t="s">
        <v>45</v>
      </c>
      <c r="O149" s="64"/>
      <c r="P149" s="183">
        <f>O149*H149</f>
        <v>0</v>
      </c>
      <c r="Q149" s="183">
        <v>0</v>
      </c>
      <c r="R149" s="183">
        <f>Q149*H149</f>
        <v>0</v>
      </c>
      <c r="S149" s="183">
        <v>0</v>
      </c>
      <c r="T149" s="184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5" t="s">
        <v>162</v>
      </c>
      <c r="AT149" s="185" t="s">
        <v>157</v>
      </c>
      <c r="AU149" s="185" t="s">
        <v>84</v>
      </c>
      <c r="AY149" s="17" t="s">
        <v>155</v>
      </c>
      <c r="BE149" s="186">
        <f>IF(N149="základní",J149,0)</f>
        <v>0</v>
      </c>
      <c r="BF149" s="186">
        <f>IF(N149="snížená",J149,0)</f>
        <v>0</v>
      </c>
      <c r="BG149" s="186">
        <f>IF(N149="zákl. přenesená",J149,0)</f>
        <v>0</v>
      </c>
      <c r="BH149" s="186">
        <f>IF(N149="sníž. přenesená",J149,0)</f>
        <v>0</v>
      </c>
      <c r="BI149" s="186">
        <f>IF(N149="nulová",J149,0)</f>
        <v>0</v>
      </c>
      <c r="BJ149" s="17" t="s">
        <v>82</v>
      </c>
      <c r="BK149" s="186">
        <f>ROUND(I149*H149,2)</f>
        <v>0</v>
      </c>
      <c r="BL149" s="17" t="s">
        <v>162</v>
      </c>
      <c r="BM149" s="185" t="s">
        <v>260</v>
      </c>
    </row>
    <row r="150" spans="1:65" s="2" customFormat="1" ht="19.2">
      <c r="A150" s="34"/>
      <c r="B150" s="35"/>
      <c r="C150" s="36"/>
      <c r="D150" s="187" t="s">
        <v>164</v>
      </c>
      <c r="E150" s="36"/>
      <c r="F150" s="188" t="s">
        <v>261</v>
      </c>
      <c r="G150" s="36"/>
      <c r="H150" s="36"/>
      <c r="I150" s="189"/>
      <c r="J150" s="36"/>
      <c r="K150" s="36"/>
      <c r="L150" s="39"/>
      <c r="M150" s="190"/>
      <c r="N150" s="191"/>
      <c r="O150" s="64"/>
      <c r="P150" s="64"/>
      <c r="Q150" s="64"/>
      <c r="R150" s="64"/>
      <c r="S150" s="64"/>
      <c r="T150" s="65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7" t="s">
        <v>164</v>
      </c>
      <c r="AU150" s="17" t="s">
        <v>84</v>
      </c>
    </row>
    <row r="151" spans="1:65" s="2" customFormat="1" ht="10.199999999999999">
      <c r="A151" s="34"/>
      <c r="B151" s="35"/>
      <c r="C151" s="36"/>
      <c r="D151" s="192" t="s">
        <v>166</v>
      </c>
      <c r="E151" s="36"/>
      <c r="F151" s="193" t="s">
        <v>262</v>
      </c>
      <c r="G151" s="36"/>
      <c r="H151" s="36"/>
      <c r="I151" s="189"/>
      <c r="J151" s="36"/>
      <c r="K151" s="36"/>
      <c r="L151" s="39"/>
      <c r="M151" s="190"/>
      <c r="N151" s="191"/>
      <c r="O151" s="64"/>
      <c r="P151" s="64"/>
      <c r="Q151" s="64"/>
      <c r="R151" s="64"/>
      <c r="S151" s="64"/>
      <c r="T151" s="65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7" t="s">
        <v>166</v>
      </c>
      <c r="AU151" s="17" t="s">
        <v>84</v>
      </c>
    </row>
    <row r="152" spans="1:65" s="2" customFormat="1" ht="37.799999999999997" customHeight="1">
      <c r="A152" s="34"/>
      <c r="B152" s="35"/>
      <c r="C152" s="174" t="s">
        <v>263</v>
      </c>
      <c r="D152" s="174" t="s">
        <v>157</v>
      </c>
      <c r="E152" s="175" t="s">
        <v>264</v>
      </c>
      <c r="F152" s="176" t="s">
        <v>265</v>
      </c>
      <c r="G152" s="177" t="s">
        <v>221</v>
      </c>
      <c r="H152" s="178">
        <v>308.74099999999999</v>
      </c>
      <c r="I152" s="179"/>
      <c r="J152" s="180">
        <f>ROUND(I152*H152,2)</f>
        <v>0</v>
      </c>
      <c r="K152" s="176" t="s">
        <v>161</v>
      </c>
      <c r="L152" s="39"/>
      <c r="M152" s="181" t="s">
        <v>19</v>
      </c>
      <c r="N152" s="182" t="s">
        <v>45</v>
      </c>
      <c r="O152" s="64"/>
      <c r="P152" s="183">
        <f>O152*H152</f>
        <v>0</v>
      </c>
      <c r="Q152" s="183">
        <v>0</v>
      </c>
      <c r="R152" s="183">
        <f>Q152*H152</f>
        <v>0</v>
      </c>
      <c r="S152" s="183">
        <v>0</v>
      </c>
      <c r="T152" s="184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85" t="s">
        <v>162</v>
      </c>
      <c r="AT152" s="185" t="s">
        <v>157</v>
      </c>
      <c r="AU152" s="185" t="s">
        <v>84</v>
      </c>
      <c r="AY152" s="17" t="s">
        <v>155</v>
      </c>
      <c r="BE152" s="186">
        <f>IF(N152="základní",J152,0)</f>
        <v>0</v>
      </c>
      <c r="BF152" s="186">
        <f>IF(N152="snížená",J152,0)</f>
        <v>0</v>
      </c>
      <c r="BG152" s="186">
        <f>IF(N152="zákl. přenesená",J152,0)</f>
        <v>0</v>
      </c>
      <c r="BH152" s="186">
        <f>IF(N152="sníž. přenesená",J152,0)</f>
        <v>0</v>
      </c>
      <c r="BI152" s="186">
        <f>IF(N152="nulová",J152,0)</f>
        <v>0</v>
      </c>
      <c r="BJ152" s="17" t="s">
        <v>82</v>
      </c>
      <c r="BK152" s="186">
        <f>ROUND(I152*H152,2)</f>
        <v>0</v>
      </c>
      <c r="BL152" s="17" t="s">
        <v>162</v>
      </c>
      <c r="BM152" s="185" t="s">
        <v>266</v>
      </c>
    </row>
    <row r="153" spans="1:65" s="2" customFormat="1" ht="38.4">
      <c r="A153" s="34"/>
      <c r="B153" s="35"/>
      <c r="C153" s="36"/>
      <c r="D153" s="187" t="s">
        <v>164</v>
      </c>
      <c r="E153" s="36"/>
      <c r="F153" s="188" t="s">
        <v>267</v>
      </c>
      <c r="G153" s="36"/>
      <c r="H153" s="36"/>
      <c r="I153" s="189"/>
      <c r="J153" s="36"/>
      <c r="K153" s="36"/>
      <c r="L153" s="39"/>
      <c r="M153" s="190"/>
      <c r="N153" s="191"/>
      <c r="O153" s="64"/>
      <c r="P153" s="64"/>
      <c r="Q153" s="64"/>
      <c r="R153" s="64"/>
      <c r="S153" s="64"/>
      <c r="T153" s="65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7" t="s">
        <v>164</v>
      </c>
      <c r="AU153" s="17" t="s">
        <v>84</v>
      </c>
    </row>
    <row r="154" spans="1:65" s="2" customFormat="1" ht="10.199999999999999">
      <c r="A154" s="34"/>
      <c r="B154" s="35"/>
      <c r="C154" s="36"/>
      <c r="D154" s="192" t="s">
        <v>166</v>
      </c>
      <c r="E154" s="36"/>
      <c r="F154" s="193" t="s">
        <v>268</v>
      </c>
      <c r="G154" s="36"/>
      <c r="H154" s="36"/>
      <c r="I154" s="189"/>
      <c r="J154" s="36"/>
      <c r="K154" s="36"/>
      <c r="L154" s="39"/>
      <c r="M154" s="190"/>
      <c r="N154" s="191"/>
      <c r="O154" s="64"/>
      <c r="P154" s="64"/>
      <c r="Q154" s="64"/>
      <c r="R154" s="64"/>
      <c r="S154" s="64"/>
      <c r="T154" s="65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7" t="s">
        <v>166</v>
      </c>
      <c r="AU154" s="17" t="s">
        <v>84</v>
      </c>
    </row>
    <row r="155" spans="1:65" s="13" customFormat="1" ht="10.199999999999999">
      <c r="B155" s="194"/>
      <c r="C155" s="195"/>
      <c r="D155" s="187" t="s">
        <v>168</v>
      </c>
      <c r="E155" s="196" t="s">
        <v>115</v>
      </c>
      <c r="F155" s="197" t="s">
        <v>269</v>
      </c>
      <c r="G155" s="195"/>
      <c r="H155" s="198">
        <v>308.74099999999999</v>
      </c>
      <c r="I155" s="199"/>
      <c r="J155" s="195"/>
      <c r="K155" s="195"/>
      <c r="L155" s="200"/>
      <c r="M155" s="201"/>
      <c r="N155" s="202"/>
      <c r="O155" s="202"/>
      <c r="P155" s="202"/>
      <c r="Q155" s="202"/>
      <c r="R155" s="202"/>
      <c r="S155" s="202"/>
      <c r="T155" s="203"/>
      <c r="AT155" s="204" t="s">
        <v>168</v>
      </c>
      <c r="AU155" s="204" t="s">
        <v>84</v>
      </c>
      <c r="AV155" s="13" t="s">
        <v>84</v>
      </c>
      <c r="AW155" s="13" t="s">
        <v>36</v>
      </c>
      <c r="AX155" s="13" t="s">
        <v>82</v>
      </c>
      <c r="AY155" s="204" t="s">
        <v>155</v>
      </c>
    </row>
    <row r="156" spans="1:65" s="2" customFormat="1" ht="37.799999999999997" customHeight="1">
      <c r="A156" s="34"/>
      <c r="B156" s="35"/>
      <c r="C156" s="174" t="s">
        <v>270</v>
      </c>
      <c r="D156" s="174" t="s">
        <v>157</v>
      </c>
      <c r="E156" s="175" t="s">
        <v>271</v>
      </c>
      <c r="F156" s="176" t="s">
        <v>272</v>
      </c>
      <c r="G156" s="177" t="s">
        <v>221</v>
      </c>
      <c r="H156" s="178">
        <v>111.01300000000001</v>
      </c>
      <c r="I156" s="179"/>
      <c r="J156" s="180">
        <f>ROUND(I156*H156,2)</f>
        <v>0</v>
      </c>
      <c r="K156" s="176" t="s">
        <v>161</v>
      </c>
      <c r="L156" s="39"/>
      <c r="M156" s="181" t="s">
        <v>19</v>
      </c>
      <c r="N156" s="182" t="s">
        <v>45</v>
      </c>
      <c r="O156" s="64"/>
      <c r="P156" s="183">
        <f>O156*H156</f>
        <v>0</v>
      </c>
      <c r="Q156" s="183">
        <v>0</v>
      </c>
      <c r="R156" s="183">
        <f>Q156*H156</f>
        <v>0</v>
      </c>
      <c r="S156" s="183">
        <v>0</v>
      </c>
      <c r="T156" s="184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85" t="s">
        <v>162</v>
      </c>
      <c r="AT156" s="185" t="s">
        <v>157</v>
      </c>
      <c r="AU156" s="185" t="s">
        <v>84</v>
      </c>
      <c r="AY156" s="17" t="s">
        <v>155</v>
      </c>
      <c r="BE156" s="186">
        <f>IF(N156="základní",J156,0)</f>
        <v>0</v>
      </c>
      <c r="BF156" s="186">
        <f>IF(N156="snížená",J156,0)</f>
        <v>0</v>
      </c>
      <c r="BG156" s="186">
        <f>IF(N156="zákl. přenesená",J156,0)</f>
        <v>0</v>
      </c>
      <c r="BH156" s="186">
        <f>IF(N156="sníž. přenesená",J156,0)</f>
        <v>0</v>
      </c>
      <c r="BI156" s="186">
        <f>IF(N156="nulová",J156,0)</f>
        <v>0</v>
      </c>
      <c r="BJ156" s="17" t="s">
        <v>82</v>
      </c>
      <c r="BK156" s="186">
        <f>ROUND(I156*H156,2)</f>
        <v>0</v>
      </c>
      <c r="BL156" s="17" t="s">
        <v>162</v>
      </c>
      <c r="BM156" s="185" t="s">
        <v>273</v>
      </c>
    </row>
    <row r="157" spans="1:65" s="2" customFormat="1" ht="38.4">
      <c r="A157" s="34"/>
      <c r="B157" s="35"/>
      <c r="C157" s="36"/>
      <c r="D157" s="187" t="s">
        <v>164</v>
      </c>
      <c r="E157" s="36"/>
      <c r="F157" s="188" t="s">
        <v>274</v>
      </c>
      <c r="G157" s="36"/>
      <c r="H157" s="36"/>
      <c r="I157" s="189"/>
      <c r="J157" s="36"/>
      <c r="K157" s="36"/>
      <c r="L157" s="39"/>
      <c r="M157" s="190"/>
      <c r="N157" s="191"/>
      <c r="O157" s="64"/>
      <c r="P157" s="64"/>
      <c r="Q157" s="64"/>
      <c r="R157" s="64"/>
      <c r="S157" s="64"/>
      <c r="T157" s="65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7" t="s">
        <v>164</v>
      </c>
      <c r="AU157" s="17" t="s">
        <v>84</v>
      </c>
    </row>
    <row r="158" spans="1:65" s="2" customFormat="1" ht="10.199999999999999">
      <c r="A158" s="34"/>
      <c r="B158" s="35"/>
      <c r="C158" s="36"/>
      <c r="D158" s="192" t="s">
        <v>166</v>
      </c>
      <c r="E158" s="36"/>
      <c r="F158" s="193" t="s">
        <v>275</v>
      </c>
      <c r="G158" s="36"/>
      <c r="H158" s="36"/>
      <c r="I158" s="189"/>
      <c r="J158" s="36"/>
      <c r="K158" s="36"/>
      <c r="L158" s="39"/>
      <c r="M158" s="190"/>
      <c r="N158" s="191"/>
      <c r="O158" s="64"/>
      <c r="P158" s="64"/>
      <c r="Q158" s="64"/>
      <c r="R158" s="64"/>
      <c r="S158" s="64"/>
      <c r="T158" s="65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7" t="s">
        <v>166</v>
      </c>
      <c r="AU158" s="17" t="s">
        <v>84</v>
      </c>
    </row>
    <row r="159" spans="1:65" s="13" customFormat="1" ht="10.199999999999999">
      <c r="B159" s="194"/>
      <c r="C159" s="195"/>
      <c r="D159" s="187" t="s">
        <v>168</v>
      </c>
      <c r="E159" s="196" t="s">
        <v>105</v>
      </c>
      <c r="F159" s="197" t="s">
        <v>276</v>
      </c>
      <c r="G159" s="195"/>
      <c r="H159" s="198">
        <v>111.01300000000001</v>
      </c>
      <c r="I159" s="199"/>
      <c r="J159" s="195"/>
      <c r="K159" s="195"/>
      <c r="L159" s="200"/>
      <c r="M159" s="201"/>
      <c r="N159" s="202"/>
      <c r="O159" s="202"/>
      <c r="P159" s="202"/>
      <c r="Q159" s="202"/>
      <c r="R159" s="202"/>
      <c r="S159" s="202"/>
      <c r="T159" s="203"/>
      <c r="AT159" s="204" t="s">
        <v>168</v>
      </c>
      <c r="AU159" s="204" t="s">
        <v>84</v>
      </c>
      <c r="AV159" s="13" t="s">
        <v>84</v>
      </c>
      <c r="AW159" s="13" t="s">
        <v>36</v>
      </c>
      <c r="AX159" s="13" t="s">
        <v>82</v>
      </c>
      <c r="AY159" s="204" t="s">
        <v>155</v>
      </c>
    </row>
    <row r="160" spans="1:65" s="2" customFormat="1" ht="37.799999999999997" customHeight="1">
      <c r="A160" s="34"/>
      <c r="B160" s="35"/>
      <c r="C160" s="174" t="s">
        <v>277</v>
      </c>
      <c r="D160" s="174" t="s">
        <v>157</v>
      </c>
      <c r="E160" s="175" t="s">
        <v>278</v>
      </c>
      <c r="F160" s="176" t="s">
        <v>279</v>
      </c>
      <c r="G160" s="177" t="s">
        <v>221</v>
      </c>
      <c r="H160" s="178">
        <v>1110.1300000000001</v>
      </c>
      <c r="I160" s="179"/>
      <c r="J160" s="180">
        <f>ROUND(I160*H160,2)</f>
        <v>0</v>
      </c>
      <c r="K160" s="176" t="s">
        <v>161</v>
      </c>
      <c r="L160" s="39"/>
      <c r="M160" s="181" t="s">
        <v>19</v>
      </c>
      <c r="N160" s="182" t="s">
        <v>45</v>
      </c>
      <c r="O160" s="64"/>
      <c r="P160" s="183">
        <f>O160*H160</f>
        <v>0</v>
      </c>
      <c r="Q160" s="183">
        <v>0</v>
      </c>
      <c r="R160" s="183">
        <f>Q160*H160</f>
        <v>0</v>
      </c>
      <c r="S160" s="183">
        <v>0</v>
      </c>
      <c r="T160" s="184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85" t="s">
        <v>162</v>
      </c>
      <c r="AT160" s="185" t="s">
        <v>157</v>
      </c>
      <c r="AU160" s="185" t="s">
        <v>84</v>
      </c>
      <c r="AY160" s="17" t="s">
        <v>155</v>
      </c>
      <c r="BE160" s="186">
        <f>IF(N160="základní",J160,0)</f>
        <v>0</v>
      </c>
      <c r="BF160" s="186">
        <f>IF(N160="snížená",J160,0)</f>
        <v>0</v>
      </c>
      <c r="BG160" s="186">
        <f>IF(N160="zákl. přenesená",J160,0)</f>
        <v>0</v>
      </c>
      <c r="BH160" s="186">
        <f>IF(N160="sníž. přenesená",J160,0)</f>
        <v>0</v>
      </c>
      <c r="BI160" s="186">
        <f>IF(N160="nulová",J160,0)</f>
        <v>0</v>
      </c>
      <c r="BJ160" s="17" t="s">
        <v>82</v>
      </c>
      <c r="BK160" s="186">
        <f>ROUND(I160*H160,2)</f>
        <v>0</v>
      </c>
      <c r="BL160" s="17" t="s">
        <v>162</v>
      </c>
      <c r="BM160" s="185" t="s">
        <v>280</v>
      </c>
    </row>
    <row r="161" spans="1:65" s="2" customFormat="1" ht="48">
      <c r="A161" s="34"/>
      <c r="B161" s="35"/>
      <c r="C161" s="36"/>
      <c r="D161" s="187" t="s">
        <v>164</v>
      </c>
      <c r="E161" s="36"/>
      <c r="F161" s="188" t="s">
        <v>281</v>
      </c>
      <c r="G161" s="36"/>
      <c r="H161" s="36"/>
      <c r="I161" s="189"/>
      <c r="J161" s="36"/>
      <c r="K161" s="36"/>
      <c r="L161" s="39"/>
      <c r="M161" s="190"/>
      <c r="N161" s="191"/>
      <c r="O161" s="64"/>
      <c r="P161" s="64"/>
      <c r="Q161" s="64"/>
      <c r="R161" s="64"/>
      <c r="S161" s="64"/>
      <c r="T161" s="65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7" t="s">
        <v>164</v>
      </c>
      <c r="AU161" s="17" t="s">
        <v>84</v>
      </c>
    </row>
    <row r="162" spans="1:65" s="2" customFormat="1" ht="10.199999999999999">
      <c r="A162" s="34"/>
      <c r="B162" s="35"/>
      <c r="C162" s="36"/>
      <c r="D162" s="192" t="s">
        <v>166</v>
      </c>
      <c r="E162" s="36"/>
      <c r="F162" s="193" t="s">
        <v>282</v>
      </c>
      <c r="G162" s="36"/>
      <c r="H162" s="36"/>
      <c r="I162" s="189"/>
      <c r="J162" s="36"/>
      <c r="K162" s="36"/>
      <c r="L162" s="39"/>
      <c r="M162" s="190"/>
      <c r="N162" s="191"/>
      <c r="O162" s="64"/>
      <c r="P162" s="64"/>
      <c r="Q162" s="64"/>
      <c r="R162" s="64"/>
      <c r="S162" s="64"/>
      <c r="T162" s="65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7" t="s">
        <v>166</v>
      </c>
      <c r="AU162" s="17" t="s">
        <v>84</v>
      </c>
    </row>
    <row r="163" spans="1:65" s="13" customFormat="1" ht="10.199999999999999">
      <c r="B163" s="194"/>
      <c r="C163" s="195"/>
      <c r="D163" s="187" t="s">
        <v>168</v>
      </c>
      <c r="E163" s="196" t="s">
        <v>19</v>
      </c>
      <c r="F163" s="197" t="s">
        <v>105</v>
      </c>
      <c r="G163" s="195"/>
      <c r="H163" s="198">
        <v>111.01300000000001</v>
      </c>
      <c r="I163" s="199"/>
      <c r="J163" s="195"/>
      <c r="K163" s="195"/>
      <c r="L163" s="200"/>
      <c r="M163" s="201"/>
      <c r="N163" s="202"/>
      <c r="O163" s="202"/>
      <c r="P163" s="202"/>
      <c r="Q163" s="202"/>
      <c r="R163" s="202"/>
      <c r="S163" s="202"/>
      <c r="T163" s="203"/>
      <c r="AT163" s="204" t="s">
        <v>168</v>
      </c>
      <c r="AU163" s="204" t="s">
        <v>84</v>
      </c>
      <c r="AV163" s="13" t="s">
        <v>84</v>
      </c>
      <c r="AW163" s="13" t="s">
        <v>36</v>
      </c>
      <c r="AX163" s="13" t="s">
        <v>82</v>
      </c>
      <c r="AY163" s="204" t="s">
        <v>155</v>
      </c>
    </row>
    <row r="164" spans="1:65" s="13" customFormat="1" ht="10.199999999999999">
      <c r="B164" s="194"/>
      <c r="C164" s="195"/>
      <c r="D164" s="187" t="s">
        <v>168</v>
      </c>
      <c r="E164" s="195"/>
      <c r="F164" s="197" t="s">
        <v>283</v>
      </c>
      <c r="G164" s="195"/>
      <c r="H164" s="198">
        <v>1110.1300000000001</v>
      </c>
      <c r="I164" s="199"/>
      <c r="J164" s="195"/>
      <c r="K164" s="195"/>
      <c r="L164" s="200"/>
      <c r="M164" s="201"/>
      <c r="N164" s="202"/>
      <c r="O164" s="202"/>
      <c r="P164" s="202"/>
      <c r="Q164" s="202"/>
      <c r="R164" s="202"/>
      <c r="S164" s="202"/>
      <c r="T164" s="203"/>
      <c r="AT164" s="204" t="s">
        <v>168</v>
      </c>
      <c r="AU164" s="204" t="s">
        <v>84</v>
      </c>
      <c r="AV164" s="13" t="s">
        <v>84</v>
      </c>
      <c r="AW164" s="13" t="s">
        <v>4</v>
      </c>
      <c r="AX164" s="13" t="s">
        <v>82</v>
      </c>
      <c r="AY164" s="204" t="s">
        <v>155</v>
      </c>
    </row>
    <row r="165" spans="1:65" s="2" customFormat="1" ht="24.15" customHeight="1">
      <c r="A165" s="34"/>
      <c r="B165" s="35"/>
      <c r="C165" s="174" t="s">
        <v>284</v>
      </c>
      <c r="D165" s="174" t="s">
        <v>157</v>
      </c>
      <c r="E165" s="175" t="s">
        <v>285</v>
      </c>
      <c r="F165" s="176" t="s">
        <v>286</v>
      </c>
      <c r="G165" s="177" t="s">
        <v>221</v>
      </c>
      <c r="H165" s="178">
        <v>308.74099999999999</v>
      </c>
      <c r="I165" s="179"/>
      <c r="J165" s="180">
        <f>ROUND(I165*H165,2)</f>
        <v>0</v>
      </c>
      <c r="K165" s="176" t="s">
        <v>161</v>
      </c>
      <c r="L165" s="39"/>
      <c r="M165" s="181" t="s">
        <v>19</v>
      </c>
      <c r="N165" s="182" t="s">
        <v>45</v>
      </c>
      <c r="O165" s="64"/>
      <c r="P165" s="183">
        <f>O165*H165</f>
        <v>0</v>
      </c>
      <c r="Q165" s="183">
        <v>0</v>
      </c>
      <c r="R165" s="183">
        <f>Q165*H165</f>
        <v>0</v>
      </c>
      <c r="S165" s="183">
        <v>0</v>
      </c>
      <c r="T165" s="184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85" t="s">
        <v>162</v>
      </c>
      <c r="AT165" s="185" t="s">
        <v>157</v>
      </c>
      <c r="AU165" s="185" t="s">
        <v>84</v>
      </c>
      <c r="AY165" s="17" t="s">
        <v>155</v>
      </c>
      <c r="BE165" s="186">
        <f>IF(N165="základní",J165,0)</f>
        <v>0</v>
      </c>
      <c r="BF165" s="186">
        <f>IF(N165="snížená",J165,0)</f>
        <v>0</v>
      </c>
      <c r="BG165" s="186">
        <f>IF(N165="zákl. přenesená",J165,0)</f>
        <v>0</v>
      </c>
      <c r="BH165" s="186">
        <f>IF(N165="sníž. přenesená",J165,0)</f>
        <v>0</v>
      </c>
      <c r="BI165" s="186">
        <f>IF(N165="nulová",J165,0)</f>
        <v>0</v>
      </c>
      <c r="BJ165" s="17" t="s">
        <v>82</v>
      </c>
      <c r="BK165" s="186">
        <f>ROUND(I165*H165,2)</f>
        <v>0</v>
      </c>
      <c r="BL165" s="17" t="s">
        <v>162</v>
      </c>
      <c r="BM165" s="185" t="s">
        <v>287</v>
      </c>
    </row>
    <row r="166" spans="1:65" s="2" customFormat="1" ht="28.8">
      <c r="A166" s="34"/>
      <c r="B166" s="35"/>
      <c r="C166" s="36"/>
      <c r="D166" s="187" t="s">
        <v>164</v>
      </c>
      <c r="E166" s="36"/>
      <c r="F166" s="188" t="s">
        <v>288</v>
      </c>
      <c r="G166" s="36"/>
      <c r="H166" s="36"/>
      <c r="I166" s="189"/>
      <c r="J166" s="36"/>
      <c r="K166" s="36"/>
      <c r="L166" s="39"/>
      <c r="M166" s="190"/>
      <c r="N166" s="191"/>
      <c r="O166" s="64"/>
      <c r="P166" s="64"/>
      <c r="Q166" s="64"/>
      <c r="R166" s="64"/>
      <c r="S166" s="64"/>
      <c r="T166" s="65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7" t="s">
        <v>164</v>
      </c>
      <c r="AU166" s="17" t="s">
        <v>84</v>
      </c>
    </row>
    <row r="167" spans="1:65" s="2" customFormat="1" ht="10.199999999999999">
      <c r="A167" s="34"/>
      <c r="B167" s="35"/>
      <c r="C167" s="36"/>
      <c r="D167" s="192" t="s">
        <v>166</v>
      </c>
      <c r="E167" s="36"/>
      <c r="F167" s="193" t="s">
        <v>289</v>
      </c>
      <c r="G167" s="36"/>
      <c r="H167" s="36"/>
      <c r="I167" s="189"/>
      <c r="J167" s="36"/>
      <c r="K167" s="36"/>
      <c r="L167" s="39"/>
      <c r="M167" s="190"/>
      <c r="N167" s="191"/>
      <c r="O167" s="64"/>
      <c r="P167" s="64"/>
      <c r="Q167" s="64"/>
      <c r="R167" s="64"/>
      <c r="S167" s="64"/>
      <c r="T167" s="65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7" t="s">
        <v>166</v>
      </c>
      <c r="AU167" s="17" t="s">
        <v>84</v>
      </c>
    </row>
    <row r="168" spans="1:65" s="13" customFormat="1" ht="10.199999999999999">
      <c r="B168" s="194"/>
      <c r="C168" s="195"/>
      <c r="D168" s="187" t="s">
        <v>168</v>
      </c>
      <c r="E168" s="196" t="s">
        <v>19</v>
      </c>
      <c r="F168" s="197" t="s">
        <v>115</v>
      </c>
      <c r="G168" s="195"/>
      <c r="H168" s="198">
        <v>308.74099999999999</v>
      </c>
      <c r="I168" s="199"/>
      <c r="J168" s="195"/>
      <c r="K168" s="195"/>
      <c r="L168" s="200"/>
      <c r="M168" s="201"/>
      <c r="N168" s="202"/>
      <c r="O168" s="202"/>
      <c r="P168" s="202"/>
      <c r="Q168" s="202"/>
      <c r="R168" s="202"/>
      <c r="S168" s="202"/>
      <c r="T168" s="203"/>
      <c r="AT168" s="204" t="s">
        <v>168</v>
      </c>
      <c r="AU168" s="204" t="s">
        <v>84</v>
      </c>
      <c r="AV168" s="13" t="s">
        <v>84</v>
      </c>
      <c r="AW168" s="13" t="s">
        <v>36</v>
      </c>
      <c r="AX168" s="13" t="s">
        <v>82</v>
      </c>
      <c r="AY168" s="204" t="s">
        <v>155</v>
      </c>
    </row>
    <row r="169" spans="1:65" s="2" customFormat="1" ht="33" customHeight="1">
      <c r="A169" s="34"/>
      <c r="B169" s="35"/>
      <c r="C169" s="174" t="s">
        <v>290</v>
      </c>
      <c r="D169" s="174" t="s">
        <v>157</v>
      </c>
      <c r="E169" s="175" t="s">
        <v>291</v>
      </c>
      <c r="F169" s="176" t="s">
        <v>292</v>
      </c>
      <c r="G169" s="177" t="s">
        <v>293</v>
      </c>
      <c r="H169" s="178">
        <v>111.01300000000001</v>
      </c>
      <c r="I169" s="179"/>
      <c r="J169" s="180">
        <f>ROUND(I169*H169,2)</f>
        <v>0</v>
      </c>
      <c r="K169" s="176" t="s">
        <v>161</v>
      </c>
      <c r="L169" s="39"/>
      <c r="M169" s="181" t="s">
        <v>19</v>
      </c>
      <c r="N169" s="182" t="s">
        <v>45</v>
      </c>
      <c r="O169" s="64"/>
      <c r="P169" s="183">
        <f>O169*H169</f>
        <v>0</v>
      </c>
      <c r="Q169" s="183">
        <v>0</v>
      </c>
      <c r="R169" s="183">
        <f>Q169*H169</f>
        <v>0</v>
      </c>
      <c r="S169" s="183">
        <v>0</v>
      </c>
      <c r="T169" s="184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85" t="s">
        <v>162</v>
      </c>
      <c r="AT169" s="185" t="s">
        <v>157</v>
      </c>
      <c r="AU169" s="185" t="s">
        <v>84</v>
      </c>
      <c r="AY169" s="17" t="s">
        <v>155</v>
      </c>
      <c r="BE169" s="186">
        <f>IF(N169="základní",J169,0)</f>
        <v>0</v>
      </c>
      <c r="BF169" s="186">
        <f>IF(N169="snížená",J169,0)</f>
        <v>0</v>
      </c>
      <c r="BG169" s="186">
        <f>IF(N169="zákl. přenesená",J169,0)</f>
        <v>0</v>
      </c>
      <c r="BH169" s="186">
        <f>IF(N169="sníž. přenesená",J169,0)</f>
        <v>0</v>
      </c>
      <c r="BI169" s="186">
        <f>IF(N169="nulová",J169,0)</f>
        <v>0</v>
      </c>
      <c r="BJ169" s="17" t="s">
        <v>82</v>
      </c>
      <c r="BK169" s="186">
        <f>ROUND(I169*H169,2)</f>
        <v>0</v>
      </c>
      <c r="BL169" s="17" t="s">
        <v>162</v>
      </c>
      <c r="BM169" s="185" t="s">
        <v>294</v>
      </c>
    </row>
    <row r="170" spans="1:65" s="2" customFormat="1" ht="28.8">
      <c r="A170" s="34"/>
      <c r="B170" s="35"/>
      <c r="C170" s="36"/>
      <c r="D170" s="187" t="s">
        <v>164</v>
      </c>
      <c r="E170" s="36"/>
      <c r="F170" s="188" t="s">
        <v>295</v>
      </c>
      <c r="G170" s="36"/>
      <c r="H170" s="36"/>
      <c r="I170" s="189"/>
      <c r="J170" s="36"/>
      <c r="K170" s="36"/>
      <c r="L170" s="39"/>
      <c r="M170" s="190"/>
      <c r="N170" s="191"/>
      <c r="O170" s="64"/>
      <c r="P170" s="64"/>
      <c r="Q170" s="64"/>
      <c r="R170" s="64"/>
      <c r="S170" s="64"/>
      <c r="T170" s="65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7" t="s">
        <v>164</v>
      </c>
      <c r="AU170" s="17" t="s">
        <v>84</v>
      </c>
    </row>
    <row r="171" spans="1:65" s="2" customFormat="1" ht="10.199999999999999">
      <c r="A171" s="34"/>
      <c r="B171" s="35"/>
      <c r="C171" s="36"/>
      <c r="D171" s="192" t="s">
        <v>166</v>
      </c>
      <c r="E171" s="36"/>
      <c r="F171" s="193" t="s">
        <v>296</v>
      </c>
      <c r="G171" s="36"/>
      <c r="H171" s="36"/>
      <c r="I171" s="189"/>
      <c r="J171" s="36"/>
      <c r="K171" s="36"/>
      <c r="L171" s="39"/>
      <c r="M171" s="190"/>
      <c r="N171" s="191"/>
      <c r="O171" s="64"/>
      <c r="P171" s="64"/>
      <c r="Q171" s="64"/>
      <c r="R171" s="64"/>
      <c r="S171" s="64"/>
      <c r="T171" s="65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7" t="s">
        <v>166</v>
      </c>
      <c r="AU171" s="17" t="s">
        <v>84</v>
      </c>
    </row>
    <row r="172" spans="1:65" s="13" customFormat="1" ht="10.199999999999999">
      <c r="B172" s="194"/>
      <c r="C172" s="195"/>
      <c r="D172" s="187" t="s">
        <v>168</v>
      </c>
      <c r="E172" s="196" t="s">
        <v>19</v>
      </c>
      <c r="F172" s="197" t="s">
        <v>105</v>
      </c>
      <c r="G172" s="195"/>
      <c r="H172" s="198">
        <v>111.01300000000001</v>
      </c>
      <c r="I172" s="199"/>
      <c r="J172" s="195"/>
      <c r="K172" s="195"/>
      <c r="L172" s="200"/>
      <c r="M172" s="201"/>
      <c r="N172" s="202"/>
      <c r="O172" s="202"/>
      <c r="P172" s="202"/>
      <c r="Q172" s="202"/>
      <c r="R172" s="202"/>
      <c r="S172" s="202"/>
      <c r="T172" s="203"/>
      <c r="AT172" s="204" t="s">
        <v>168</v>
      </c>
      <c r="AU172" s="204" t="s">
        <v>84</v>
      </c>
      <c r="AV172" s="13" t="s">
        <v>84</v>
      </c>
      <c r="AW172" s="13" t="s">
        <v>36</v>
      </c>
      <c r="AX172" s="13" t="s">
        <v>82</v>
      </c>
      <c r="AY172" s="204" t="s">
        <v>155</v>
      </c>
    </row>
    <row r="173" spans="1:65" s="2" customFormat="1" ht="16.5" customHeight="1">
      <c r="A173" s="34"/>
      <c r="B173" s="35"/>
      <c r="C173" s="174" t="s">
        <v>7</v>
      </c>
      <c r="D173" s="174" t="s">
        <v>157</v>
      </c>
      <c r="E173" s="175" t="s">
        <v>297</v>
      </c>
      <c r="F173" s="176" t="s">
        <v>298</v>
      </c>
      <c r="G173" s="177" t="s">
        <v>221</v>
      </c>
      <c r="H173" s="178">
        <v>111.01300000000001</v>
      </c>
      <c r="I173" s="179"/>
      <c r="J173" s="180">
        <f>ROUND(I173*H173,2)</f>
        <v>0</v>
      </c>
      <c r="K173" s="176" t="s">
        <v>161</v>
      </c>
      <c r="L173" s="39"/>
      <c r="M173" s="181" t="s">
        <v>19</v>
      </c>
      <c r="N173" s="182" t="s">
        <v>45</v>
      </c>
      <c r="O173" s="64"/>
      <c r="P173" s="183">
        <f>O173*H173</f>
        <v>0</v>
      </c>
      <c r="Q173" s="183">
        <v>0</v>
      </c>
      <c r="R173" s="183">
        <f>Q173*H173</f>
        <v>0</v>
      </c>
      <c r="S173" s="183">
        <v>0</v>
      </c>
      <c r="T173" s="184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85" t="s">
        <v>162</v>
      </c>
      <c r="AT173" s="185" t="s">
        <v>157</v>
      </c>
      <c r="AU173" s="185" t="s">
        <v>84</v>
      </c>
      <c r="AY173" s="17" t="s">
        <v>155</v>
      </c>
      <c r="BE173" s="186">
        <f>IF(N173="základní",J173,0)</f>
        <v>0</v>
      </c>
      <c r="BF173" s="186">
        <f>IF(N173="snížená",J173,0)</f>
        <v>0</v>
      </c>
      <c r="BG173" s="186">
        <f>IF(N173="zákl. přenesená",J173,0)</f>
        <v>0</v>
      </c>
      <c r="BH173" s="186">
        <f>IF(N173="sníž. přenesená",J173,0)</f>
        <v>0</v>
      </c>
      <c r="BI173" s="186">
        <f>IF(N173="nulová",J173,0)</f>
        <v>0</v>
      </c>
      <c r="BJ173" s="17" t="s">
        <v>82</v>
      </c>
      <c r="BK173" s="186">
        <f>ROUND(I173*H173,2)</f>
        <v>0</v>
      </c>
      <c r="BL173" s="17" t="s">
        <v>162</v>
      </c>
      <c r="BM173" s="185" t="s">
        <v>299</v>
      </c>
    </row>
    <row r="174" spans="1:65" s="2" customFormat="1" ht="19.2">
      <c r="A174" s="34"/>
      <c r="B174" s="35"/>
      <c r="C174" s="36"/>
      <c r="D174" s="187" t="s">
        <v>164</v>
      </c>
      <c r="E174" s="36"/>
      <c r="F174" s="188" t="s">
        <v>300</v>
      </c>
      <c r="G174" s="36"/>
      <c r="H174" s="36"/>
      <c r="I174" s="189"/>
      <c r="J174" s="36"/>
      <c r="K174" s="36"/>
      <c r="L174" s="39"/>
      <c r="M174" s="190"/>
      <c r="N174" s="191"/>
      <c r="O174" s="64"/>
      <c r="P174" s="64"/>
      <c r="Q174" s="64"/>
      <c r="R174" s="64"/>
      <c r="S174" s="64"/>
      <c r="T174" s="65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7" t="s">
        <v>164</v>
      </c>
      <c r="AU174" s="17" t="s">
        <v>84</v>
      </c>
    </row>
    <row r="175" spans="1:65" s="2" customFormat="1" ht="10.199999999999999">
      <c r="A175" s="34"/>
      <c r="B175" s="35"/>
      <c r="C175" s="36"/>
      <c r="D175" s="192" t="s">
        <v>166</v>
      </c>
      <c r="E175" s="36"/>
      <c r="F175" s="193" t="s">
        <v>301</v>
      </c>
      <c r="G175" s="36"/>
      <c r="H175" s="36"/>
      <c r="I175" s="189"/>
      <c r="J175" s="36"/>
      <c r="K175" s="36"/>
      <c r="L175" s="39"/>
      <c r="M175" s="190"/>
      <c r="N175" s="191"/>
      <c r="O175" s="64"/>
      <c r="P175" s="64"/>
      <c r="Q175" s="64"/>
      <c r="R175" s="64"/>
      <c r="S175" s="64"/>
      <c r="T175" s="65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7" t="s">
        <v>166</v>
      </c>
      <c r="AU175" s="17" t="s">
        <v>84</v>
      </c>
    </row>
    <row r="176" spans="1:65" s="13" customFormat="1" ht="10.199999999999999">
      <c r="B176" s="194"/>
      <c r="C176" s="195"/>
      <c r="D176" s="187" t="s">
        <v>168</v>
      </c>
      <c r="E176" s="196" t="s">
        <v>19</v>
      </c>
      <c r="F176" s="197" t="s">
        <v>105</v>
      </c>
      <c r="G176" s="195"/>
      <c r="H176" s="198">
        <v>111.01300000000001</v>
      </c>
      <c r="I176" s="199"/>
      <c r="J176" s="195"/>
      <c r="K176" s="195"/>
      <c r="L176" s="200"/>
      <c r="M176" s="201"/>
      <c r="N176" s="202"/>
      <c r="O176" s="202"/>
      <c r="P176" s="202"/>
      <c r="Q176" s="202"/>
      <c r="R176" s="202"/>
      <c r="S176" s="202"/>
      <c r="T176" s="203"/>
      <c r="AT176" s="204" t="s">
        <v>168</v>
      </c>
      <c r="AU176" s="204" t="s">
        <v>84</v>
      </c>
      <c r="AV176" s="13" t="s">
        <v>84</v>
      </c>
      <c r="AW176" s="13" t="s">
        <v>36</v>
      </c>
      <c r="AX176" s="13" t="s">
        <v>82</v>
      </c>
      <c r="AY176" s="204" t="s">
        <v>155</v>
      </c>
    </row>
    <row r="177" spans="1:65" s="2" customFormat="1" ht="24.15" customHeight="1">
      <c r="A177" s="34"/>
      <c r="B177" s="35"/>
      <c r="C177" s="174" t="s">
        <v>302</v>
      </c>
      <c r="D177" s="174" t="s">
        <v>157</v>
      </c>
      <c r="E177" s="175" t="s">
        <v>303</v>
      </c>
      <c r="F177" s="176" t="s">
        <v>304</v>
      </c>
      <c r="G177" s="177" t="s">
        <v>221</v>
      </c>
      <c r="H177" s="178">
        <v>116.953</v>
      </c>
      <c r="I177" s="179"/>
      <c r="J177" s="180">
        <f>ROUND(I177*H177,2)</f>
        <v>0</v>
      </c>
      <c r="K177" s="176" t="s">
        <v>161</v>
      </c>
      <c r="L177" s="39"/>
      <c r="M177" s="181" t="s">
        <v>19</v>
      </c>
      <c r="N177" s="182" t="s">
        <v>45</v>
      </c>
      <c r="O177" s="64"/>
      <c r="P177" s="183">
        <f>O177*H177</f>
        <v>0</v>
      </c>
      <c r="Q177" s="183">
        <v>0</v>
      </c>
      <c r="R177" s="183">
        <f>Q177*H177</f>
        <v>0</v>
      </c>
      <c r="S177" s="183">
        <v>0</v>
      </c>
      <c r="T177" s="184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85" t="s">
        <v>162</v>
      </c>
      <c r="AT177" s="185" t="s">
        <v>157</v>
      </c>
      <c r="AU177" s="185" t="s">
        <v>84</v>
      </c>
      <c r="AY177" s="17" t="s">
        <v>155</v>
      </c>
      <c r="BE177" s="186">
        <f>IF(N177="základní",J177,0)</f>
        <v>0</v>
      </c>
      <c r="BF177" s="186">
        <f>IF(N177="snížená",J177,0)</f>
        <v>0</v>
      </c>
      <c r="BG177" s="186">
        <f>IF(N177="zákl. přenesená",J177,0)</f>
        <v>0</v>
      </c>
      <c r="BH177" s="186">
        <f>IF(N177="sníž. přenesená",J177,0)</f>
        <v>0</v>
      </c>
      <c r="BI177" s="186">
        <f>IF(N177="nulová",J177,0)</f>
        <v>0</v>
      </c>
      <c r="BJ177" s="17" t="s">
        <v>82</v>
      </c>
      <c r="BK177" s="186">
        <f>ROUND(I177*H177,2)</f>
        <v>0</v>
      </c>
      <c r="BL177" s="17" t="s">
        <v>162</v>
      </c>
      <c r="BM177" s="185" t="s">
        <v>305</v>
      </c>
    </row>
    <row r="178" spans="1:65" s="2" customFormat="1" ht="28.8">
      <c r="A178" s="34"/>
      <c r="B178" s="35"/>
      <c r="C178" s="36"/>
      <c r="D178" s="187" t="s">
        <v>164</v>
      </c>
      <c r="E178" s="36"/>
      <c r="F178" s="188" t="s">
        <v>306</v>
      </c>
      <c r="G178" s="36"/>
      <c r="H178" s="36"/>
      <c r="I178" s="189"/>
      <c r="J178" s="36"/>
      <c r="K178" s="36"/>
      <c r="L178" s="39"/>
      <c r="M178" s="190"/>
      <c r="N178" s="191"/>
      <c r="O178" s="64"/>
      <c r="P178" s="64"/>
      <c r="Q178" s="64"/>
      <c r="R178" s="64"/>
      <c r="S178" s="64"/>
      <c r="T178" s="65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7" t="s">
        <v>164</v>
      </c>
      <c r="AU178" s="17" t="s">
        <v>84</v>
      </c>
    </row>
    <row r="179" spans="1:65" s="2" customFormat="1" ht="10.199999999999999">
      <c r="A179" s="34"/>
      <c r="B179" s="35"/>
      <c r="C179" s="36"/>
      <c r="D179" s="192" t="s">
        <v>166</v>
      </c>
      <c r="E179" s="36"/>
      <c r="F179" s="193" t="s">
        <v>307</v>
      </c>
      <c r="G179" s="36"/>
      <c r="H179" s="36"/>
      <c r="I179" s="189"/>
      <c r="J179" s="36"/>
      <c r="K179" s="36"/>
      <c r="L179" s="39"/>
      <c r="M179" s="190"/>
      <c r="N179" s="191"/>
      <c r="O179" s="64"/>
      <c r="P179" s="64"/>
      <c r="Q179" s="64"/>
      <c r="R179" s="64"/>
      <c r="S179" s="64"/>
      <c r="T179" s="65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7" t="s">
        <v>166</v>
      </c>
      <c r="AU179" s="17" t="s">
        <v>84</v>
      </c>
    </row>
    <row r="180" spans="1:65" s="13" customFormat="1" ht="20.399999999999999">
      <c r="B180" s="194"/>
      <c r="C180" s="195"/>
      <c r="D180" s="187" t="s">
        <v>168</v>
      </c>
      <c r="E180" s="196" t="s">
        <v>102</v>
      </c>
      <c r="F180" s="197" t="s">
        <v>308</v>
      </c>
      <c r="G180" s="195"/>
      <c r="H180" s="198">
        <v>116.953</v>
      </c>
      <c r="I180" s="199"/>
      <c r="J180" s="195"/>
      <c r="K180" s="195"/>
      <c r="L180" s="200"/>
      <c r="M180" s="201"/>
      <c r="N180" s="202"/>
      <c r="O180" s="202"/>
      <c r="P180" s="202"/>
      <c r="Q180" s="202"/>
      <c r="R180" s="202"/>
      <c r="S180" s="202"/>
      <c r="T180" s="203"/>
      <c r="AT180" s="204" t="s">
        <v>168</v>
      </c>
      <c r="AU180" s="204" t="s">
        <v>84</v>
      </c>
      <c r="AV180" s="13" t="s">
        <v>84</v>
      </c>
      <c r="AW180" s="13" t="s">
        <v>36</v>
      </c>
      <c r="AX180" s="13" t="s">
        <v>82</v>
      </c>
      <c r="AY180" s="204" t="s">
        <v>155</v>
      </c>
    </row>
    <row r="181" spans="1:65" s="2" customFormat="1" ht="24.15" customHeight="1">
      <c r="A181" s="34"/>
      <c r="B181" s="35"/>
      <c r="C181" s="174" t="s">
        <v>309</v>
      </c>
      <c r="D181" s="174" t="s">
        <v>157</v>
      </c>
      <c r="E181" s="175" t="s">
        <v>310</v>
      </c>
      <c r="F181" s="176" t="s">
        <v>311</v>
      </c>
      <c r="G181" s="177" t="s">
        <v>221</v>
      </c>
      <c r="H181" s="178">
        <v>73.165999999999997</v>
      </c>
      <c r="I181" s="179"/>
      <c r="J181" s="180">
        <f>ROUND(I181*H181,2)</f>
        <v>0</v>
      </c>
      <c r="K181" s="176" t="s">
        <v>161</v>
      </c>
      <c r="L181" s="39"/>
      <c r="M181" s="181" t="s">
        <v>19</v>
      </c>
      <c r="N181" s="182" t="s">
        <v>45</v>
      </c>
      <c r="O181" s="64"/>
      <c r="P181" s="183">
        <f>O181*H181</f>
        <v>0</v>
      </c>
      <c r="Q181" s="183">
        <v>0</v>
      </c>
      <c r="R181" s="183">
        <f>Q181*H181</f>
        <v>0</v>
      </c>
      <c r="S181" s="183">
        <v>0</v>
      </c>
      <c r="T181" s="184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85" t="s">
        <v>162</v>
      </c>
      <c r="AT181" s="185" t="s">
        <v>157</v>
      </c>
      <c r="AU181" s="185" t="s">
        <v>84</v>
      </c>
      <c r="AY181" s="17" t="s">
        <v>155</v>
      </c>
      <c r="BE181" s="186">
        <f>IF(N181="základní",J181,0)</f>
        <v>0</v>
      </c>
      <c r="BF181" s="186">
        <f>IF(N181="snížená",J181,0)</f>
        <v>0</v>
      </c>
      <c r="BG181" s="186">
        <f>IF(N181="zákl. přenesená",J181,0)</f>
        <v>0</v>
      </c>
      <c r="BH181" s="186">
        <f>IF(N181="sníž. přenesená",J181,0)</f>
        <v>0</v>
      </c>
      <c r="BI181" s="186">
        <f>IF(N181="nulová",J181,0)</f>
        <v>0</v>
      </c>
      <c r="BJ181" s="17" t="s">
        <v>82</v>
      </c>
      <c r="BK181" s="186">
        <f>ROUND(I181*H181,2)</f>
        <v>0</v>
      </c>
      <c r="BL181" s="17" t="s">
        <v>162</v>
      </c>
      <c r="BM181" s="185" t="s">
        <v>312</v>
      </c>
    </row>
    <row r="182" spans="1:65" s="2" customFormat="1" ht="48">
      <c r="A182" s="34"/>
      <c r="B182" s="35"/>
      <c r="C182" s="36"/>
      <c r="D182" s="187" t="s">
        <v>164</v>
      </c>
      <c r="E182" s="36"/>
      <c r="F182" s="188" t="s">
        <v>313</v>
      </c>
      <c r="G182" s="36"/>
      <c r="H182" s="36"/>
      <c r="I182" s="189"/>
      <c r="J182" s="36"/>
      <c r="K182" s="36"/>
      <c r="L182" s="39"/>
      <c r="M182" s="190"/>
      <c r="N182" s="191"/>
      <c r="O182" s="64"/>
      <c r="P182" s="64"/>
      <c r="Q182" s="64"/>
      <c r="R182" s="64"/>
      <c r="S182" s="64"/>
      <c r="T182" s="65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7" t="s">
        <v>164</v>
      </c>
      <c r="AU182" s="17" t="s">
        <v>84</v>
      </c>
    </row>
    <row r="183" spans="1:65" s="2" customFormat="1" ht="10.199999999999999">
      <c r="A183" s="34"/>
      <c r="B183" s="35"/>
      <c r="C183" s="36"/>
      <c r="D183" s="192" t="s">
        <v>166</v>
      </c>
      <c r="E183" s="36"/>
      <c r="F183" s="193" t="s">
        <v>314</v>
      </c>
      <c r="G183" s="36"/>
      <c r="H183" s="36"/>
      <c r="I183" s="189"/>
      <c r="J183" s="36"/>
      <c r="K183" s="36"/>
      <c r="L183" s="39"/>
      <c r="M183" s="190"/>
      <c r="N183" s="191"/>
      <c r="O183" s="64"/>
      <c r="P183" s="64"/>
      <c r="Q183" s="64"/>
      <c r="R183" s="64"/>
      <c r="S183" s="64"/>
      <c r="T183" s="65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7" t="s">
        <v>166</v>
      </c>
      <c r="AU183" s="17" t="s">
        <v>84</v>
      </c>
    </row>
    <row r="184" spans="1:65" s="13" customFormat="1" ht="10.199999999999999">
      <c r="B184" s="194"/>
      <c r="C184" s="195"/>
      <c r="D184" s="187" t="s">
        <v>168</v>
      </c>
      <c r="E184" s="196" t="s">
        <v>99</v>
      </c>
      <c r="F184" s="197" t="s">
        <v>315</v>
      </c>
      <c r="G184" s="195"/>
      <c r="H184" s="198">
        <v>73.165999999999997</v>
      </c>
      <c r="I184" s="199"/>
      <c r="J184" s="195"/>
      <c r="K184" s="195"/>
      <c r="L184" s="200"/>
      <c r="M184" s="201"/>
      <c r="N184" s="202"/>
      <c r="O184" s="202"/>
      <c r="P184" s="202"/>
      <c r="Q184" s="202"/>
      <c r="R184" s="202"/>
      <c r="S184" s="202"/>
      <c r="T184" s="203"/>
      <c r="AT184" s="204" t="s">
        <v>168</v>
      </c>
      <c r="AU184" s="204" t="s">
        <v>84</v>
      </c>
      <c r="AV184" s="13" t="s">
        <v>84</v>
      </c>
      <c r="AW184" s="13" t="s">
        <v>36</v>
      </c>
      <c r="AX184" s="13" t="s">
        <v>82</v>
      </c>
      <c r="AY184" s="204" t="s">
        <v>155</v>
      </c>
    </row>
    <row r="185" spans="1:65" s="2" customFormat="1" ht="16.5" customHeight="1">
      <c r="A185" s="34"/>
      <c r="B185" s="35"/>
      <c r="C185" s="205" t="s">
        <v>316</v>
      </c>
      <c r="D185" s="205" t="s">
        <v>317</v>
      </c>
      <c r="E185" s="206" t="s">
        <v>318</v>
      </c>
      <c r="F185" s="207" t="s">
        <v>319</v>
      </c>
      <c r="G185" s="208" t="s">
        <v>293</v>
      </c>
      <c r="H185" s="209">
        <v>146.33199999999999</v>
      </c>
      <c r="I185" s="210"/>
      <c r="J185" s="211">
        <f>ROUND(I185*H185,2)</f>
        <v>0</v>
      </c>
      <c r="K185" s="207" t="s">
        <v>161</v>
      </c>
      <c r="L185" s="212"/>
      <c r="M185" s="213" t="s">
        <v>19</v>
      </c>
      <c r="N185" s="214" t="s">
        <v>45</v>
      </c>
      <c r="O185" s="64"/>
      <c r="P185" s="183">
        <f>O185*H185</f>
        <v>0</v>
      </c>
      <c r="Q185" s="183">
        <v>1</v>
      </c>
      <c r="R185" s="183">
        <f>Q185*H185</f>
        <v>146.33199999999999</v>
      </c>
      <c r="S185" s="183">
        <v>0</v>
      </c>
      <c r="T185" s="184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85" t="s">
        <v>211</v>
      </c>
      <c r="AT185" s="185" t="s">
        <v>317</v>
      </c>
      <c r="AU185" s="185" t="s">
        <v>84</v>
      </c>
      <c r="AY185" s="17" t="s">
        <v>155</v>
      </c>
      <c r="BE185" s="186">
        <f>IF(N185="základní",J185,0)</f>
        <v>0</v>
      </c>
      <c r="BF185" s="186">
        <f>IF(N185="snížená",J185,0)</f>
        <v>0</v>
      </c>
      <c r="BG185" s="186">
        <f>IF(N185="zákl. přenesená",J185,0)</f>
        <v>0</v>
      </c>
      <c r="BH185" s="186">
        <f>IF(N185="sníž. přenesená",J185,0)</f>
        <v>0</v>
      </c>
      <c r="BI185" s="186">
        <f>IF(N185="nulová",J185,0)</f>
        <v>0</v>
      </c>
      <c r="BJ185" s="17" t="s">
        <v>82</v>
      </c>
      <c r="BK185" s="186">
        <f>ROUND(I185*H185,2)</f>
        <v>0</v>
      </c>
      <c r="BL185" s="17" t="s">
        <v>162</v>
      </c>
      <c r="BM185" s="185" t="s">
        <v>320</v>
      </c>
    </row>
    <row r="186" spans="1:65" s="2" customFormat="1" ht="10.199999999999999">
      <c r="A186" s="34"/>
      <c r="B186" s="35"/>
      <c r="C186" s="36"/>
      <c r="D186" s="187" t="s">
        <v>164</v>
      </c>
      <c r="E186" s="36"/>
      <c r="F186" s="188" t="s">
        <v>319</v>
      </c>
      <c r="G186" s="36"/>
      <c r="H186" s="36"/>
      <c r="I186" s="189"/>
      <c r="J186" s="36"/>
      <c r="K186" s="36"/>
      <c r="L186" s="39"/>
      <c r="M186" s="190"/>
      <c r="N186" s="191"/>
      <c r="O186" s="64"/>
      <c r="P186" s="64"/>
      <c r="Q186" s="64"/>
      <c r="R186" s="64"/>
      <c r="S186" s="64"/>
      <c r="T186" s="65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7" t="s">
        <v>164</v>
      </c>
      <c r="AU186" s="17" t="s">
        <v>84</v>
      </c>
    </row>
    <row r="187" spans="1:65" s="2" customFormat="1" ht="37.799999999999997" customHeight="1">
      <c r="A187" s="34"/>
      <c r="B187" s="35"/>
      <c r="C187" s="174" t="s">
        <v>321</v>
      </c>
      <c r="D187" s="174" t="s">
        <v>157</v>
      </c>
      <c r="E187" s="175" t="s">
        <v>322</v>
      </c>
      <c r="F187" s="176" t="s">
        <v>323</v>
      </c>
      <c r="G187" s="177" t="s">
        <v>160</v>
      </c>
      <c r="H187" s="178">
        <v>376.95</v>
      </c>
      <c r="I187" s="179"/>
      <c r="J187" s="180">
        <f>ROUND(I187*H187,2)</f>
        <v>0</v>
      </c>
      <c r="K187" s="176" t="s">
        <v>161</v>
      </c>
      <c r="L187" s="39"/>
      <c r="M187" s="181" t="s">
        <v>19</v>
      </c>
      <c r="N187" s="182" t="s">
        <v>45</v>
      </c>
      <c r="O187" s="64"/>
      <c r="P187" s="183">
        <f>O187*H187</f>
        <v>0</v>
      </c>
      <c r="Q187" s="183">
        <v>0</v>
      </c>
      <c r="R187" s="183">
        <f>Q187*H187</f>
        <v>0</v>
      </c>
      <c r="S187" s="183">
        <v>0</v>
      </c>
      <c r="T187" s="184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85" t="s">
        <v>162</v>
      </c>
      <c r="AT187" s="185" t="s">
        <v>157</v>
      </c>
      <c r="AU187" s="185" t="s">
        <v>84</v>
      </c>
      <c r="AY187" s="17" t="s">
        <v>155</v>
      </c>
      <c r="BE187" s="186">
        <f>IF(N187="základní",J187,0)</f>
        <v>0</v>
      </c>
      <c r="BF187" s="186">
        <f>IF(N187="snížená",J187,0)</f>
        <v>0</v>
      </c>
      <c r="BG187" s="186">
        <f>IF(N187="zákl. přenesená",J187,0)</f>
        <v>0</v>
      </c>
      <c r="BH187" s="186">
        <f>IF(N187="sníž. přenesená",J187,0)</f>
        <v>0</v>
      </c>
      <c r="BI187" s="186">
        <f>IF(N187="nulová",J187,0)</f>
        <v>0</v>
      </c>
      <c r="BJ187" s="17" t="s">
        <v>82</v>
      </c>
      <c r="BK187" s="186">
        <f>ROUND(I187*H187,2)</f>
        <v>0</v>
      </c>
      <c r="BL187" s="17" t="s">
        <v>162</v>
      </c>
      <c r="BM187" s="185" t="s">
        <v>324</v>
      </c>
    </row>
    <row r="188" spans="1:65" s="2" customFormat="1" ht="38.4">
      <c r="A188" s="34"/>
      <c r="B188" s="35"/>
      <c r="C188" s="36"/>
      <c r="D188" s="187" t="s">
        <v>164</v>
      </c>
      <c r="E188" s="36"/>
      <c r="F188" s="188" t="s">
        <v>325</v>
      </c>
      <c r="G188" s="36"/>
      <c r="H188" s="36"/>
      <c r="I188" s="189"/>
      <c r="J188" s="36"/>
      <c r="K188" s="36"/>
      <c r="L188" s="39"/>
      <c r="M188" s="190"/>
      <c r="N188" s="191"/>
      <c r="O188" s="64"/>
      <c r="P188" s="64"/>
      <c r="Q188" s="64"/>
      <c r="R188" s="64"/>
      <c r="S188" s="64"/>
      <c r="T188" s="65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7" t="s">
        <v>164</v>
      </c>
      <c r="AU188" s="17" t="s">
        <v>84</v>
      </c>
    </row>
    <row r="189" spans="1:65" s="2" customFormat="1" ht="10.199999999999999">
      <c r="A189" s="34"/>
      <c r="B189" s="35"/>
      <c r="C189" s="36"/>
      <c r="D189" s="192" t="s">
        <v>166</v>
      </c>
      <c r="E189" s="36"/>
      <c r="F189" s="193" t="s">
        <v>326</v>
      </c>
      <c r="G189" s="36"/>
      <c r="H189" s="36"/>
      <c r="I189" s="189"/>
      <c r="J189" s="36"/>
      <c r="K189" s="36"/>
      <c r="L189" s="39"/>
      <c r="M189" s="190"/>
      <c r="N189" s="191"/>
      <c r="O189" s="64"/>
      <c r="P189" s="64"/>
      <c r="Q189" s="64"/>
      <c r="R189" s="64"/>
      <c r="S189" s="64"/>
      <c r="T189" s="65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7" t="s">
        <v>166</v>
      </c>
      <c r="AU189" s="17" t="s">
        <v>84</v>
      </c>
    </row>
    <row r="190" spans="1:65" s="13" customFormat="1" ht="10.199999999999999">
      <c r="B190" s="194"/>
      <c r="C190" s="195"/>
      <c r="D190" s="187" t="s">
        <v>168</v>
      </c>
      <c r="E190" s="196" t="s">
        <v>19</v>
      </c>
      <c r="F190" s="197" t="s">
        <v>327</v>
      </c>
      <c r="G190" s="195"/>
      <c r="H190" s="198">
        <v>376.95</v>
      </c>
      <c r="I190" s="199"/>
      <c r="J190" s="195"/>
      <c r="K190" s="195"/>
      <c r="L190" s="200"/>
      <c r="M190" s="201"/>
      <c r="N190" s="202"/>
      <c r="O190" s="202"/>
      <c r="P190" s="202"/>
      <c r="Q190" s="202"/>
      <c r="R190" s="202"/>
      <c r="S190" s="202"/>
      <c r="T190" s="203"/>
      <c r="AT190" s="204" t="s">
        <v>168</v>
      </c>
      <c r="AU190" s="204" t="s">
        <v>84</v>
      </c>
      <c r="AV190" s="13" t="s">
        <v>84</v>
      </c>
      <c r="AW190" s="13" t="s">
        <v>36</v>
      </c>
      <c r="AX190" s="13" t="s">
        <v>82</v>
      </c>
      <c r="AY190" s="204" t="s">
        <v>155</v>
      </c>
    </row>
    <row r="191" spans="1:65" s="2" customFormat="1" ht="33" customHeight="1">
      <c r="A191" s="34"/>
      <c r="B191" s="35"/>
      <c r="C191" s="174" t="s">
        <v>328</v>
      </c>
      <c r="D191" s="174" t="s">
        <v>157</v>
      </c>
      <c r="E191" s="175" t="s">
        <v>329</v>
      </c>
      <c r="F191" s="176" t="s">
        <v>330</v>
      </c>
      <c r="G191" s="177" t="s">
        <v>160</v>
      </c>
      <c r="H191" s="178">
        <v>269.25</v>
      </c>
      <c r="I191" s="179"/>
      <c r="J191" s="180">
        <f>ROUND(I191*H191,2)</f>
        <v>0</v>
      </c>
      <c r="K191" s="176" t="s">
        <v>161</v>
      </c>
      <c r="L191" s="39"/>
      <c r="M191" s="181" t="s">
        <v>19</v>
      </c>
      <c r="N191" s="182" t="s">
        <v>45</v>
      </c>
      <c r="O191" s="64"/>
      <c r="P191" s="183">
        <f>O191*H191</f>
        <v>0</v>
      </c>
      <c r="Q191" s="183">
        <v>0</v>
      </c>
      <c r="R191" s="183">
        <f>Q191*H191</f>
        <v>0</v>
      </c>
      <c r="S191" s="183">
        <v>0</v>
      </c>
      <c r="T191" s="184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85" t="s">
        <v>162</v>
      </c>
      <c r="AT191" s="185" t="s">
        <v>157</v>
      </c>
      <c r="AU191" s="185" t="s">
        <v>84</v>
      </c>
      <c r="AY191" s="17" t="s">
        <v>155</v>
      </c>
      <c r="BE191" s="186">
        <f>IF(N191="základní",J191,0)</f>
        <v>0</v>
      </c>
      <c r="BF191" s="186">
        <f>IF(N191="snížená",J191,0)</f>
        <v>0</v>
      </c>
      <c r="BG191" s="186">
        <f>IF(N191="zákl. přenesená",J191,0)</f>
        <v>0</v>
      </c>
      <c r="BH191" s="186">
        <f>IF(N191="sníž. přenesená",J191,0)</f>
        <v>0</v>
      </c>
      <c r="BI191" s="186">
        <f>IF(N191="nulová",J191,0)</f>
        <v>0</v>
      </c>
      <c r="BJ191" s="17" t="s">
        <v>82</v>
      </c>
      <c r="BK191" s="186">
        <f>ROUND(I191*H191,2)</f>
        <v>0</v>
      </c>
      <c r="BL191" s="17" t="s">
        <v>162</v>
      </c>
      <c r="BM191" s="185" t="s">
        <v>331</v>
      </c>
    </row>
    <row r="192" spans="1:65" s="2" customFormat="1" ht="28.8">
      <c r="A192" s="34"/>
      <c r="B192" s="35"/>
      <c r="C192" s="36"/>
      <c r="D192" s="187" t="s">
        <v>164</v>
      </c>
      <c r="E192" s="36"/>
      <c r="F192" s="188" t="s">
        <v>332</v>
      </c>
      <c r="G192" s="36"/>
      <c r="H192" s="36"/>
      <c r="I192" s="189"/>
      <c r="J192" s="36"/>
      <c r="K192" s="36"/>
      <c r="L192" s="39"/>
      <c r="M192" s="190"/>
      <c r="N192" s="191"/>
      <c r="O192" s="64"/>
      <c r="P192" s="64"/>
      <c r="Q192" s="64"/>
      <c r="R192" s="64"/>
      <c r="S192" s="64"/>
      <c r="T192" s="65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7" t="s">
        <v>164</v>
      </c>
      <c r="AU192" s="17" t="s">
        <v>84</v>
      </c>
    </row>
    <row r="193" spans="1:65" s="2" customFormat="1" ht="10.199999999999999">
      <c r="A193" s="34"/>
      <c r="B193" s="35"/>
      <c r="C193" s="36"/>
      <c r="D193" s="192" t="s">
        <v>166</v>
      </c>
      <c r="E193" s="36"/>
      <c r="F193" s="193" t="s">
        <v>333</v>
      </c>
      <c r="G193" s="36"/>
      <c r="H193" s="36"/>
      <c r="I193" s="189"/>
      <c r="J193" s="36"/>
      <c r="K193" s="36"/>
      <c r="L193" s="39"/>
      <c r="M193" s="190"/>
      <c r="N193" s="191"/>
      <c r="O193" s="64"/>
      <c r="P193" s="64"/>
      <c r="Q193" s="64"/>
      <c r="R193" s="64"/>
      <c r="S193" s="64"/>
      <c r="T193" s="65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T193" s="17" t="s">
        <v>166</v>
      </c>
      <c r="AU193" s="17" t="s">
        <v>84</v>
      </c>
    </row>
    <row r="194" spans="1:65" s="13" customFormat="1" ht="10.199999999999999">
      <c r="B194" s="194"/>
      <c r="C194" s="195"/>
      <c r="D194" s="187" t="s">
        <v>168</v>
      </c>
      <c r="E194" s="196" t="s">
        <v>19</v>
      </c>
      <c r="F194" s="197" t="s">
        <v>108</v>
      </c>
      <c r="G194" s="195"/>
      <c r="H194" s="198">
        <v>269.25</v>
      </c>
      <c r="I194" s="199"/>
      <c r="J194" s="195"/>
      <c r="K194" s="195"/>
      <c r="L194" s="200"/>
      <c r="M194" s="201"/>
      <c r="N194" s="202"/>
      <c r="O194" s="202"/>
      <c r="P194" s="202"/>
      <c r="Q194" s="202"/>
      <c r="R194" s="202"/>
      <c r="S194" s="202"/>
      <c r="T194" s="203"/>
      <c r="AT194" s="204" t="s">
        <v>168</v>
      </c>
      <c r="AU194" s="204" t="s">
        <v>84</v>
      </c>
      <c r="AV194" s="13" t="s">
        <v>84</v>
      </c>
      <c r="AW194" s="13" t="s">
        <v>36</v>
      </c>
      <c r="AX194" s="13" t="s">
        <v>82</v>
      </c>
      <c r="AY194" s="204" t="s">
        <v>155</v>
      </c>
    </row>
    <row r="195" spans="1:65" s="2" customFormat="1" ht="24.15" customHeight="1">
      <c r="A195" s="34"/>
      <c r="B195" s="35"/>
      <c r="C195" s="174" t="s">
        <v>334</v>
      </c>
      <c r="D195" s="174" t="s">
        <v>157</v>
      </c>
      <c r="E195" s="175" t="s">
        <v>335</v>
      </c>
      <c r="F195" s="176" t="s">
        <v>336</v>
      </c>
      <c r="G195" s="177" t="s">
        <v>160</v>
      </c>
      <c r="H195" s="178">
        <v>376.95</v>
      </c>
      <c r="I195" s="179"/>
      <c r="J195" s="180">
        <f>ROUND(I195*H195,2)</f>
        <v>0</v>
      </c>
      <c r="K195" s="176" t="s">
        <v>161</v>
      </c>
      <c r="L195" s="39"/>
      <c r="M195" s="181" t="s">
        <v>19</v>
      </c>
      <c r="N195" s="182" t="s">
        <v>45</v>
      </c>
      <c r="O195" s="64"/>
      <c r="P195" s="183">
        <f>O195*H195</f>
        <v>0</v>
      </c>
      <c r="Q195" s="183">
        <v>0</v>
      </c>
      <c r="R195" s="183">
        <f>Q195*H195</f>
        <v>0</v>
      </c>
      <c r="S195" s="183">
        <v>0</v>
      </c>
      <c r="T195" s="184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85" t="s">
        <v>162</v>
      </c>
      <c r="AT195" s="185" t="s">
        <v>157</v>
      </c>
      <c r="AU195" s="185" t="s">
        <v>84</v>
      </c>
      <c r="AY195" s="17" t="s">
        <v>155</v>
      </c>
      <c r="BE195" s="186">
        <f>IF(N195="základní",J195,0)</f>
        <v>0</v>
      </c>
      <c r="BF195" s="186">
        <f>IF(N195="snížená",J195,0)</f>
        <v>0</v>
      </c>
      <c r="BG195" s="186">
        <f>IF(N195="zákl. přenesená",J195,0)</f>
        <v>0</v>
      </c>
      <c r="BH195" s="186">
        <f>IF(N195="sníž. přenesená",J195,0)</f>
        <v>0</v>
      </c>
      <c r="BI195" s="186">
        <f>IF(N195="nulová",J195,0)</f>
        <v>0</v>
      </c>
      <c r="BJ195" s="17" t="s">
        <v>82</v>
      </c>
      <c r="BK195" s="186">
        <f>ROUND(I195*H195,2)</f>
        <v>0</v>
      </c>
      <c r="BL195" s="17" t="s">
        <v>162</v>
      </c>
      <c r="BM195" s="185" t="s">
        <v>337</v>
      </c>
    </row>
    <row r="196" spans="1:65" s="2" customFormat="1" ht="28.8">
      <c r="A196" s="34"/>
      <c r="B196" s="35"/>
      <c r="C196" s="36"/>
      <c r="D196" s="187" t="s">
        <v>164</v>
      </c>
      <c r="E196" s="36"/>
      <c r="F196" s="188" t="s">
        <v>338</v>
      </c>
      <c r="G196" s="36"/>
      <c r="H196" s="36"/>
      <c r="I196" s="189"/>
      <c r="J196" s="36"/>
      <c r="K196" s="36"/>
      <c r="L196" s="39"/>
      <c r="M196" s="190"/>
      <c r="N196" s="191"/>
      <c r="O196" s="64"/>
      <c r="P196" s="64"/>
      <c r="Q196" s="64"/>
      <c r="R196" s="64"/>
      <c r="S196" s="64"/>
      <c r="T196" s="65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7" t="s">
        <v>164</v>
      </c>
      <c r="AU196" s="17" t="s">
        <v>84</v>
      </c>
    </row>
    <row r="197" spans="1:65" s="2" customFormat="1" ht="10.199999999999999">
      <c r="A197" s="34"/>
      <c r="B197" s="35"/>
      <c r="C197" s="36"/>
      <c r="D197" s="192" t="s">
        <v>166</v>
      </c>
      <c r="E197" s="36"/>
      <c r="F197" s="193" t="s">
        <v>339</v>
      </c>
      <c r="G197" s="36"/>
      <c r="H197" s="36"/>
      <c r="I197" s="189"/>
      <c r="J197" s="36"/>
      <c r="K197" s="36"/>
      <c r="L197" s="39"/>
      <c r="M197" s="190"/>
      <c r="N197" s="191"/>
      <c r="O197" s="64"/>
      <c r="P197" s="64"/>
      <c r="Q197" s="64"/>
      <c r="R197" s="64"/>
      <c r="S197" s="64"/>
      <c r="T197" s="65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7" t="s">
        <v>166</v>
      </c>
      <c r="AU197" s="17" t="s">
        <v>84</v>
      </c>
    </row>
    <row r="198" spans="1:65" s="13" customFormat="1" ht="10.199999999999999">
      <c r="B198" s="194"/>
      <c r="C198" s="195"/>
      <c r="D198" s="187" t="s">
        <v>168</v>
      </c>
      <c r="E198" s="196" t="s">
        <v>19</v>
      </c>
      <c r="F198" s="197" t="s">
        <v>327</v>
      </c>
      <c r="G198" s="195"/>
      <c r="H198" s="198">
        <v>376.95</v>
      </c>
      <c r="I198" s="199"/>
      <c r="J198" s="195"/>
      <c r="K198" s="195"/>
      <c r="L198" s="200"/>
      <c r="M198" s="201"/>
      <c r="N198" s="202"/>
      <c r="O198" s="202"/>
      <c r="P198" s="202"/>
      <c r="Q198" s="202"/>
      <c r="R198" s="202"/>
      <c r="S198" s="202"/>
      <c r="T198" s="203"/>
      <c r="AT198" s="204" t="s">
        <v>168</v>
      </c>
      <c r="AU198" s="204" t="s">
        <v>84</v>
      </c>
      <c r="AV198" s="13" t="s">
        <v>84</v>
      </c>
      <c r="AW198" s="13" t="s">
        <v>36</v>
      </c>
      <c r="AX198" s="13" t="s">
        <v>82</v>
      </c>
      <c r="AY198" s="204" t="s">
        <v>155</v>
      </c>
    </row>
    <row r="199" spans="1:65" s="2" customFormat="1" ht="16.5" customHeight="1">
      <c r="A199" s="34"/>
      <c r="B199" s="35"/>
      <c r="C199" s="205" t="s">
        <v>340</v>
      </c>
      <c r="D199" s="205" t="s">
        <v>317</v>
      </c>
      <c r="E199" s="206" t="s">
        <v>341</v>
      </c>
      <c r="F199" s="207" t="s">
        <v>342</v>
      </c>
      <c r="G199" s="208" t="s">
        <v>343</v>
      </c>
      <c r="H199" s="209">
        <v>7.5389999999999997</v>
      </c>
      <c r="I199" s="210"/>
      <c r="J199" s="211">
        <f>ROUND(I199*H199,2)</f>
        <v>0</v>
      </c>
      <c r="K199" s="207" t="s">
        <v>161</v>
      </c>
      <c r="L199" s="212"/>
      <c r="M199" s="213" t="s">
        <v>19</v>
      </c>
      <c r="N199" s="214" t="s">
        <v>45</v>
      </c>
      <c r="O199" s="64"/>
      <c r="P199" s="183">
        <f>O199*H199</f>
        <v>0</v>
      </c>
      <c r="Q199" s="183">
        <v>1E-3</v>
      </c>
      <c r="R199" s="183">
        <f>Q199*H199</f>
        <v>7.5389999999999997E-3</v>
      </c>
      <c r="S199" s="183">
        <v>0</v>
      </c>
      <c r="T199" s="184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85" t="s">
        <v>211</v>
      </c>
      <c r="AT199" s="185" t="s">
        <v>317</v>
      </c>
      <c r="AU199" s="185" t="s">
        <v>84</v>
      </c>
      <c r="AY199" s="17" t="s">
        <v>155</v>
      </c>
      <c r="BE199" s="186">
        <f>IF(N199="základní",J199,0)</f>
        <v>0</v>
      </c>
      <c r="BF199" s="186">
        <f>IF(N199="snížená",J199,0)</f>
        <v>0</v>
      </c>
      <c r="BG199" s="186">
        <f>IF(N199="zákl. přenesená",J199,0)</f>
        <v>0</v>
      </c>
      <c r="BH199" s="186">
        <f>IF(N199="sníž. přenesená",J199,0)</f>
        <v>0</v>
      </c>
      <c r="BI199" s="186">
        <f>IF(N199="nulová",J199,0)</f>
        <v>0</v>
      </c>
      <c r="BJ199" s="17" t="s">
        <v>82</v>
      </c>
      <c r="BK199" s="186">
        <f>ROUND(I199*H199,2)</f>
        <v>0</v>
      </c>
      <c r="BL199" s="17" t="s">
        <v>162</v>
      </c>
      <c r="BM199" s="185" t="s">
        <v>344</v>
      </c>
    </row>
    <row r="200" spans="1:65" s="2" customFormat="1" ht="10.199999999999999">
      <c r="A200" s="34"/>
      <c r="B200" s="35"/>
      <c r="C200" s="36"/>
      <c r="D200" s="187" t="s">
        <v>164</v>
      </c>
      <c r="E200" s="36"/>
      <c r="F200" s="188" t="s">
        <v>342</v>
      </c>
      <c r="G200" s="36"/>
      <c r="H200" s="36"/>
      <c r="I200" s="189"/>
      <c r="J200" s="36"/>
      <c r="K200" s="36"/>
      <c r="L200" s="39"/>
      <c r="M200" s="190"/>
      <c r="N200" s="191"/>
      <c r="O200" s="64"/>
      <c r="P200" s="64"/>
      <c r="Q200" s="64"/>
      <c r="R200" s="64"/>
      <c r="S200" s="64"/>
      <c r="T200" s="65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7" t="s">
        <v>164</v>
      </c>
      <c r="AU200" s="17" t="s">
        <v>84</v>
      </c>
    </row>
    <row r="201" spans="1:65" s="13" customFormat="1" ht="10.199999999999999">
      <c r="B201" s="194"/>
      <c r="C201" s="195"/>
      <c r="D201" s="187" t="s">
        <v>168</v>
      </c>
      <c r="E201" s="195"/>
      <c r="F201" s="197" t="s">
        <v>345</v>
      </c>
      <c r="G201" s="195"/>
      <c r="H201" s="198">
        <v>7.5389999999999997</v>
      </c>
      <c r="I201" s="199"/>
      <c r="J201" s="195"/>
      <c r="K201" s="195"/>
      <c r="L201" s="200"/>
      <c r="M201" s="201"/>
      <c r="N201" s="202"/>
      <c r="O201" s="202"/>
      <c r="P201" s="202"/>
      <c r="Q201" s="202"/>
      <c r="R201" s="202"/>
      <c r="S201" s="202"/>
      <c r="T201" s="203"/>
      <c r="AT201" s="204" t="s">
        <v>168</v>
      </c>
      <c r="AU201" s="204" t="s">
        <v>84</v>
      </c>
      <c r="AV201" s="13" t="s">
        <v>84</v>
      </c>
      <c r="AW201" s="13" t="s">
        <v>4</v>
      </c>
      <c r="AX201" s="13" t="s">
        <v>82</v>
      </c>
      <c r="AY201" s="204" t="s">
        <v>155</v>
      </c>
    </row>
    <row r="202" spans="1:65" s="2" customFormat="1" ht="24.15" customHeight="1">
      <c r="A202" s="34"/>
      <c r="B202" s="35"/>
      <c r="C202" s="174" t="s">
        <v>346</v>
      </c>
      <c r="D202" s="174" t="s">
        <v>157</v>
      </c>
      <c r="E202" s="175" t="s">
        <v>347</v>
      </c>
      <c r="F202" s="176" t="s">
        <v>348</v>
      </c>
      <c r="G202" s="177" t="s">
        <v>172</v>
      </c>
      <c r="H202" s="178">
        <v>8</v>
      </c>
      <c r="I202" s="179"/>
      <c r="J202" s="180">
        <f>ROUND(I202*H202,2)</f>
        <v>0</v>
      </c>
      <c r="K202" s="176" t="s">
        <v>161</v>
      </c>
      <c r="L202" s="39"/>
      <c r="M202" s="181" t="s">
        <v>19</v>
      </c>
      <c r="N202" s="182" t="s">
        <v>45</v>
      </c>
      <c r="O202" s="64"/>
      <c r="P202" s="183">
        <f>O202*H202</f>
        <v>0</v>
      </c>
      <c r="Q202" s="183">
        <v>0</v>
      </c>
      <c r="R202" s="183">
        <f>Q202*H202</f>
        <v>0</v>
      </c>
      <c r="S202" s="183">
        <v>0</v>
      </c>
      <c r="T202" s="184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85" t="s">
        <v>162</v>
      </c>
      <c r="AT202" s="185" t="s">
        <v>157</v>
      </c>
      <c r="AU202" s="185" t="s">
        <v>84</v>
      </c>
      <c r="AY202" s="17" t="s">
        <v>155</v>
      </c>
      <c r="BE202" s="186">
        <f>IF(N202="základní",J202,0)</f>
        <v>0</v>
      </c>
      <c r="BF202" s="186">
        <f>IF(N202="snížená",J202,0)</f>
        <v>0</v>
      </c>
      <c r="BG202" s="186">
        <f>IF(N202="zákl. přenesená",J202,0)</f>
        <v>0</v>
      </c>
      <c r="BH202" s="186">
        <f>IF(N202="sníž. přenesená",J202,0)</f>
        <v>0</v>
      </c>
      <c r="BI202" s="186">
        <f>IF(N202="nulová",J202,0)</f>
        <v>0</v>
      </c>
      <c r="BJ202" s="17" t="s">
        <v>82</v>
      </c>
      <c r="BK202" s="186">
        <f>ROUND(I202*H202,2)</f>
        <v>0</v>
      </c>
      <c r="BL202" s="17" t="s">
        <v>162</v>
      </c>
      <c r="BM202" s="185" t="s">
        <v>349</v>
      </c>
    </row>
    <row r="203" spans="1:65" s="2" customFormat="1" ht="19.2">
      <c r="A203" s="34"/>
      <c r="B203" s="35"/>
      <c r="C203" s="36"/>
      <c r="D203" s="187" t="s">
        <v>164</v>
      </c>
      <c r="E203" s="36"/>
      <c r="F203" s="188" t="s">
        <v>350</v>
      </c>
      <c r="G203" s="36"/>
      <c r="H203" s="36"/>
      <c r="I203" s="189"/>
      <c r="J203" s="36"/>
      <c r="K203" s="36"/>
      <c r="L203" s="39"/>
      <c r="M203" s="190"/>
      <c r="N203" s="191"/>
      <c r="O203" s="64"/>
      <c r="P203" s="64"/>
      <c r="Q203" s="64"/>
      <c r="R203" s="64"/>
      <c r="S203" s="64"/>
      <c r="T203" s="65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17" t="s">
        <v>164</v>
      </c>
      <c r="AU203" s="17" t="s">
        <v>84</v>
      </c>
    </row>
    <row r="204" spans="1:65" s="2" customFormat="1" ht="10.199999999999999">
      <c r="A204" s="34"/>
      <c r="B204" s="35"/>
      <c r="C204" s="36"/>
      <c r="D204" s="192" t="s">
        <v>166</v>
      </c>
      <c r="E204" s="36"/>
      <c r="F204" s="193" t="s">
        <v>351</v>
      </c>
      <c r="G204" s="36"/>
      <c r="H204" s="36"/>
      <c r="I204" s="189"/>
      <c r="J204" s="36"/>
      <c r="K204" s="36"/>
      <c r="L204" s="39"/>
      <c r="M204" s="190"/>
      <c r="N204" s="191"/>
      <c r="O204" s="64"/>
      <c r="P204" s="64"/>
      <c r="Q204" s="64"/>
      <c r="R204" s="64"/>
      <c r="S204" s="64"/>
      <c r="T204" s="65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7" t="s">
        <v>166</v>
      </c>
      <c r="AU204" s="17" t="s">
        <v>84</v>
      </c>
    </row>
    <row r="205" spans="1:65" s="13" customFormat="1" ht="10.199999999999999">
      <c r="B205" s="194"/>
      <c r="C205" s="195"/>
      <c r="D205" s="187" t="s">
        <v>168</v>
      </c>
      <c r="E205" s="196" t="s">
        <v>19</v>
      </c>
      <c r="F205" s="197" t="s">
        <v>352</v>
      </c>
      <c r="G205" s="195"/>
      <c r="H205" s="198">
        <v>8</v>
      </c>
      <c r="I205" s="199"/>
      <c r="J205" s="195"/>
      <c r="K205" s="195"/>
      <c r="L205" s="200"/>
      <c r="M205" s="201"/>
      <c r="N205" s="202"/>
      <c r="O205" s="202"/>
      <c r="P205" s="202"/>
      <c r="Q205" s="202"/>
      <c r="R205" s="202"/>
      <c r="S205" s="202"/>
      <c r="T205" s="203"/>
      <c r="AT205" s="204" t="s">
        <v>168</v>
      </c>
      <c r="AU205" s="204" t="s">
        <v>84</v>
      </c>
      <c r="AV205" s="13" t="s">
        <v>84</v>
      </c>
      <c r="AW205" s="13" t="s">
        <v>36</v>
      </c>
      <c r="AX205" s="13" t="s">
        <v>82</v>
      </c>
      <c r="AY205" s="204" t="s">
        <v>155</v>
      </c>
    </row>
    <row r="206" spans="1:65" s="2" customFormat="1" ht="24.15" customHeight="1">
      <c r="A206" s="34"/>
      <c r="B206" s="35"/>
      <c r="C206" s="174" t="s">
        <v>353</v>
      </c>
      <c r="D206" s="174" t="s">
        <v>157</v>
      </c>
      <c r="E206" s="175" t="s">
        <v>354</v>
      </c>
      <c r="F206" s="176" t="s">
        <v>355</v>
      </c>
      <c r="G206" s="177" t="s">
        <v>172</v>
      </c>
      <c r="H206" s="178">
        <v>4</v>
      </c>
      <c r="I206" s="179"/>
      <c r="J206" s="180">
        <f>ROUND(I206*H206,2)</f>
        <v>0</v>
      </c>
      <c r="K206" s="176" t="s">
        <v>161</v>
      </c>
      <c r="L206" s="39"/>
      <c r="M206" s="181" t="s">
        <v>19</v>
      </c>
      <c r="N206" s="182" t="s">
        <v>45</v>
      </c>
      <c r="O206" s="64"/>
      <c r="P206" s="183">
        <f>O206*H206</f>
        <v>0</v>
      </c>
      <c r="Q206" s="183">
        <v>1.281E-2</v>
      </c>
      <c r="R206" s="183">
        <f>Q206*H206</f>
        <v>5.1240000000000001E-2</v>
      </c>
      <c r="S206" s="183">
        <v>0</v>
      </c>
      <c r="T206" s="184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85" t="s">
        <v>162</v>
      </c>
      <c r="AT206" s="185" t="s">
        <v>157</v>
      </c>
      <c r="AU206" s="185" t="s">
        <v>84</v>
      </c>
      <c r="AY206" s="17" t="s">
        <v>155</v>
      </c>
      <c r="BE206" s="186">
        <f>IF(N206="základní",J206,0)</f>
        <v>0</v>
      </c>
      <c r="BF206" s="186">
        <f>IF(N206="snížená",J206,0)</f>
        <v>0</v>
      </c>
      <c r="BG206" s="186">
        <f>IF(N206="zákl. přenesená",J206,0)</f>
        <v>0</v>
      </c>
      <c r="BH206" s="186">
        <f>IF(N206="sníž. přenesená",J206,0)</f>
        <v>0</v>
      </c>
      <c r="BI206" s="186">
        <f>IF(N206="nulová",J206,0)</f>
        <v>0</v>
      </c>
      <c r="BJ206" s="17" t="s">
        <v>82</v>
      </c>
      <c r="BK206" s="186">
        <f>ROUND(I206*H206,2)</f>
        <v>0</v>
      </c>
      <c r="BL206" s="17" t="s">
        <v>162</v>
      </c>
      <c r="BM206" s="185" t="s">
        <v>356</v>
      </c>
    </row>
    <row r="207" spans="1:65" s="2" customFormat="1" ht="28.8">
      <c r="A207" s="34"/>
      <c r="B207" s="35"/>
      <c r="C207" s="36"/>
      <c r="D207" s="187" t="s">
        <v>164</v>
      </c>
      <c r="E207" s="36"/>
      <c r="F207" s="188" t="s">
        <v>357</v>
      </c>
      <c r="G207" s="36"/>
      <c r="H207" s="36"/>
      <c r="I207" s="189"/>
      <c r="J207" s="36"/>
      <c r="K207" s="36"/>
      <c r="L207" s="39"/>
      <c r="M207" s="190"/>
      <c r="N207" s="191"/>
      <c r="O207" s="64"/>
      <c r="P207" s="64"/>
      <c r="Q207" s="64"/>
      <c r="R207" s="64"/>
      <c r="S207" s="64"/>
      <c r="T207" s="65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T207" s="17" t="s">
        <v>164</v>
      </c>
      <c r="AU207" s="17" t="s">
        <v>84</v>
      </c>
    </row>
    <row r="208" spans="1:65" s="2" customFormat="1" ht="10.199999999999999">
      <c r="A208" s="34"/>
      <c r="B208" s="35"/>
      <c r="C208" s="36"/>
      <c r="D208" s="192" t="s">
        <v>166</v>
      </c>
      <c r="E208" s="36"/>
      <c r="F208" s="193" t="s">
        <v>358</v>
      </c>
      <c r="G208" s="36"/>
      <c r="H208" s="36"/>
      <c r="I208" s="189"/>
      <c r="J208" s="36"/>
      <c r="K208" s="36"/>
      <c r="L208" s="39"/>
      <c r="M208" s="190"/>
      <c r="N208" s="191"/>
      <c r="O208" s="64"/>
      <c r="P208" s="64"/>
      <c r="Q208" s="64"/>
      <c r="R208" s="64"/>
      <c r="S208" s="64"/>
      <c r="T208" s="65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7" t="s">
        <v>166</v>
      </c>
      <c r="AU208" s="17" t="s">
        <v>84</v>
      </c>
    </row>
    <row r="209" spans="1:65" s="13" customFormat="1" ht="10.199999999999999">
      <c r="B209" s="194"/>
      <c r="C209" s="195"/>
      <c r="D209" s="187" t="s">
        <v>168</v>
      </c>
      <c r="E209" s="196" t="s">
        <v>19</v>
      </c>
      <c r="F209" s="197" t="s">
        <v>359</v>
      </c>
      <c r="G209" s="195"/>
      <c r="H209" s="198">
        <v>4</v>
      </c>
      <c r="I209" s="199"/>
      <c r="J209" s="195"/>
      <c r="K209" s="195"/>
      <c r="L209" s="200"/>
      <c r="M209" s="201"/>
      <c r="N209" s="202"/>
      <c r="O209" s="202"/>
      <c r="P209" s="202"/>
      <c r="Q209" s="202"/>
      <c r="R209" s="202"/>
      <c r="S209" s="202"/>
      <c r="T209" s="203"/>
      <c r="AT209" s="204" t="s">
        <v>168</v>
      </c>
      <c r="AU209" s="204" t="s">
        <v>84</v>
      </c>
      <c r="AV209" s="13" t="s">
        <v>84</v>
      </c>
      <c r="AW209" s="13" t="s">
        <v>36</v>
      </c>
      <c r="AX209" s="13" t="s">
        <v>82</v>
      </c>
      <c r="AY209" s="204" t="s">
        <v>155</v>
      </c>
    </row>
    <row r="210" spans="1:65" s="2" customFormat="1" ht="24.15" customHeight="1">
      <c r="A210" s="34"/>
      <c r="B210" s="35"/>
      <c r="C210" s="174" t="s">
        <v>360</v>
      </c>
      <c r="D210" s="174" t="s">
        <v>157</v>
      </c>
      <c r="E210" s="175" t="s">
        <v>361</v>
      </c>
      <c r="F210" s="176" t="s">
        <v>362</v>
      </c>
      <c r="G210" s="177" t="s">
        <v>172</v>
      </c>
      <c r="H210" s="178">
        <v>2</v>
      </c>
      <c r="I210" s="179"/>
      <c r="J210" s="180">
        <f>ROUND(I210*H210,2)</f>
        <v>0</v>
      </c>
      <c r="K210" s="176" t="s">
        <v>161</v>
      </c>
      <c r="L210" s="39"/>
      <c r="M210" s="181" t="s">
        <v>19</v>
      </c>
      <c r="N210" s="182" t="s">
        <v>45</v>
      </c>
      <c r="O210" s="64"/>
      <c r="P210" s="183">
        <f>O210*H210</f>
        <v>0</v>
      </c>
      <c r="Q210" s="183">
        <v>2.1350000000000001E-2</v>
      </c>
      <c r="R210" s="183">
        <f>Q210*H210</f>
        <v>4.2700000000000002E-2</v>
      </c>
      <c r="S210" s="183">
        <v>0</v>
      </c>
      <c r="T210" s="184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85" t="s">
        <v>162</v>
      </c>
      <c r="AT210" s="185" t="s">
        <v>157</v>
      </c>
      <c r="AU210" s="185" t="s">
        <v>84</v>
      </c>
      <c r="AY210" s="17" t="s">
        <v>155</v>
      </c>
      <c r="BE210" s="186">
        <f>IF(N210="základní",J210,0)</f>
        <v>0</v>
      </c>
      <c r="BF210" s="186">
        <f>IF(N210="snížená",J210,0)</f>
        <v>0</v>
      </c>
      <c r="BG210" s="186">
        <f>IF(N210="zákl. přenesená",J210,0)</f>
        <v>0</v>
      </c>
      <c r="BH210" s="186">
        <f>IF(N210="sníž. přenesená",J210,0)</f>
        <v>0</v>
      </c>
      <c r="BI210" s="186">
        <f>IF(N210="nulová",J210,0)</f>
        <v>0</v>
      </c>
      <c r="BJ210" s="17" t="s">
        <v>82</v>
      </c>
      <c r="BK210" s="186">
        <f>ROUND(I210*H210,2)</f>
        <v>0</v>
      </c>
      <c r="BL210" s="17" t="s">
        <v>162</v>
      </c>
      <c r="BM210" s="185" t="s">
        <v>363</v>
      </c>
    </row>
    <row r="211" spans="1:65" s="2" customFormat="1" ht="28.8">
      <c r="A211" s="34"/>
      <c r="B211" s="35"/>
      <c r="C211" s="36"/>
      <c r="D211" s="187" t="s">
        <v>164</v>
      </c>
      <c r="E211" s="36"/>
      <c r="F211" s="188" t="s">
        <v>364</v>
      </c>
      <c r="G211" s="36"/>
      <c r="H211" s="36"/>
      <c r="I211" s="189"/>
      <c r="J211" s="36"/>
      <c r="K211" s="36"/>
      <c r="L211" s="39"/>
      <c r="M211" s="190"/>
      <c r="N211" s="191"/>
      <c r="O211" s="64"/>
      <c r="P211" s="64"/>
      <c r="Q211" s="64"/>
      <c r="R211" s="64"/>
      <c r="S211" s="64"/>
      <c r="T211" s="65"/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T211" s="17" t="s">
        <v>164</v>
      </c>
      <c r="AU211" s="17" t="s">
        <v>84</v>
      </c>
    </row>
    <row r="212" spans="1:65" s="2" customFormat="1" ht="10.199999999999999">
      <c r="A212" s="34"/>
      <c r="B212" s="35"/>
      <c r="C212" s="36"/>
      <c r="D212" s="192" t="s">
        <v>166</v>
      </c>
      <c r="E212" s="36"/>
      <c r="F212" s="193" t="s">
        <v>365</v>
      </c>
      <c r="G212" s="36"/>
      <c r="H212" s="36"/>
      <c r="I212" s="189"/>
      <c r="J212" s="36"/>
      <c r="K212" s="36"/>
      <c r="L212" s="39"/>
      <c r="M212" s="190"/>
      <c r="N212" s="191"/>
      <c r="O212" s="64"/>
      <c r="P212" s="64"/>
      <c r="Q212" s="64"/>
      <c r="R212" s="64"/>
      <c r="S212" s="64"/>
      <c r="T212" s="65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T212" s="17" t="s">
        <v>166</v>
      </c>
      <c r="AU212" s="17" t="s">
        <v>84</v>
      </c>
    </row>
    <row r="213" spans="1:65" s="13" customFormat="1" ht="10.199999999999999">
      <c r="B213" s="194"/>
      <c r="C213" s="195"/>
      <c r="D213" s="187" t="s">
        <v>168</v>
      </c>
      <c r="E213" s="196" t="s">
        <v>19</v>
      </c>
      <c r="F213" s="197" t="s">
        <v>84</v>
      </c>
      <c r="G213" s="195"/>
      <c r="H213" s="198">
        <v>2</v>
      </c>
      <c r="I213" s="199"/>
      <c r="J213" s="195"/>
      <c r="K213" s="195"/>
      <c r="L213" s="200"/>
      <c r="M213" s="201"/>
      <c r="N213" s="202"/>
      <c r="O213" s="202"/>
      <c r="P213" s="202"/>
      <c r="Q213" s="202"/>
      <c r="R213" s="202"/>
      <c r="S213" s="202"/>
      <c r="T213" s="203"/>
      <c r="AT213" s="204" t="s">
        <v>168</v>
      </c>
      <c r="AU213" s="204" t="s">
        <v>84</v>
      </c>
      <c r="AV213" s="13" t="s">
        <v>84</v>
      </c>
      <c r="AW213" s="13" t="s">
        <v>36</v>
      </c>
      <c r="AX213" s="13" t="s">
        <v>82</v>
      </c>
      <c r="AY213" s="204" t="s">
        <v>155</v>
      </c>
    </row>
    <row r="214" spans="1:65" s="12" customFormat="1" ht="22.8" customHeight="1">
      <c r="B214" s="158"/>
      <c r="C214" s="159"/>
      <c r="D214" s="160" t="s">
        <v>73</v>
      </c>
      <c r="E214" s="172" t="s">
        <v>84</v>
      </c>
      <c r="F214" s="172" t="s">
        <v>366</v>
      </c>
      <c r="G214" s="159"/>
      <c r="H214" s="159"/>
      <c r="I214" s="162"/>
      <c r="J214" s="173">
        <f>BK214</f>
        <v>0</v>
      </c>
      <c r="K214" s="159"/>
      <c r="L214" s="164"/>
      <c r="M214" s="165"/>
      <c r="N214" s="166"/>
      <c r="O214" s="166"/>
      <c r="P214" s="167">
        <f>SUM(P215:P225)</f>
        <v>0</v>
      </c>
      <c r="Q214" s="166"/>
      <c r="R214" s="167">
        <f>SUM(R215:R225)</f>
        <v>22.513221000000001</v>
      </c>
      <c r="S214" s="166"/>
      <c r="T214" s="168">
        <f>SUM(T215:T225)</f>
        <v>0</v>
      </c>
      <c r="AR214" s="169" t="s">
        <v>82</v>
      </c>
      <c r="AT214" s="170" t="s">
        <v>73</v>
      </c>
      <c r="AU214" s="170" t="s">
        <v>82</v>
      </c>
      <c r="AY214" s="169" t="s">
        <v>155</v>
      </c>
      <c r="BK214" s="171">
        <f>SUM(BK215:BK225)</f>
        <v>0</v>
      </c>
    </row>
    <row r="215" spans="1:65" s="2" customFormat="1" ht="37.799999999999997" customHeight="1">
      <c r="A215" s="34"/>
      <c r="B215" s="35"/>
      <c r="C215" s="174" t="s">
        <v>367</v>
      </c>
      <c r="D215" s="174" t="s">
        <v>157</v>
      </c>
      <c r="E215" s="175" t="s">
        <v>368</v>
      </c>
      <c r="F215" s="176" t="s">
        <v>369</v>
      </c>
      <c r="G215" s="177" t="s">
        <v>191</v>
      </c>
      <c r="H215" s="178">
        <v>109.7</v>
      </c>
      <c r="I215" s="179"/>
      <c r="J215" s="180">
        <f>ROUND(I215*H215,2)</f>
        <v>0</v>
      </c>
      <c r="K215" s="176" t="s">
        <v>161</v>
      </c>
      <c r="L215" s="39"/>
      <c r="M215" s="181" t="s">
        <v>19</v>
      </c>
      <c r="N215" s="182" t="s">
        <v>45</v>
      </c>
      <c r="O215" s="64"/>
      <c r="P215" s="183">
        <f>O215*H215</f>
        <v>0</v>
      </c>
      <c r="Q215" s="183">
        <v>0.20477000000000001</v>
      </c>
      <c r="R215" s="183">
        <f>Q215*H215</f>
        <v>22.463269</v>
      </c>
      <c r="S215" s="183">
        <v>0</v>
      </c>
      <c r="T215" s="184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85" t="s">
        <v>162</v>
      </c>
      <c r="AT215" s="185" t="s">
        <v>157</v>
      </c>
      <c r="AU215" s="185" t="s">
        <v>84</v>
      </c>
      <c r="AY215" s="17" t="s">
        <v>155</v>
      </c>
      <c r="BE215" s="186">
        <f>IF(N215="základní",J215,0)</f>
        <v>0</v>
      </c>
      <c r="BF215" s="186">
        <f>IF(N215="snížená",J215,0)</f>
        <v>0</v>
      </c>
      <c r="BG215" s="186">
        <f>IF(N215="zákl. přenesená",J215,0)</f>
        <v>0</v>
      </c>
      <c r="BH215" s="186">
        <f>IF(N215="sníž. přenesená",J215,0)</f>
        <v>0</v>
      </c>
      <c r="BI215" s="186">
        <f>IF(N215="nulová",J215,0)</f>
        <v>0</v>
      </c>
      <c r="BJ215" s="17" t="s">
        <v>82</v>
      </c>
      <c r="BK215" s="186">
        <f>ROUND(I215*H215,2)</f>
        <v>0</v>
      </c>
      <c r="BL215" s="17" t="s">
        <v>162</v>
      </c>
      <c r="BM215" s="185" t="s">
        <v>370</v>
      </c>
    </row>
    <row r="216" spans="1:65" s="2" customFormat="1" ht="38.4">
      <c r="A216" s="34"/>
      <c r="B216" s="35"/>
      <c r="C216" s="36"/>
      <c r="D216" s="187" t="s">
        <v>164</v>
      </c>
      <c r="E216" s="36"/>
      <c r="F216" s="188" t="s">
        <v>371</v>
      </c>
      <c r="G216" s="36"/>
      <c r="H216" s="36"/>
      <c r="I216" s="189"/>
      <c r="J216" s="36"/>
      <c r="K216" s="36"/>
      <c r="L216" s="39"/>
      <c r="M216" s="190"/>
      <c r="N216" s="191"/>
      <c r="O216" s="64"/>
      <c r="P216" s="64"/>
      <c r="Q216" s="64"/>
      <c r="R216" s="64"/>
      <c r="S216" s="64"/>
      <c r="T216" s="65"/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T216" s="17" t="s">
        <v>164</v>
      </c>
      <c r="AU216" s="17" t="s">
        <v>84</v>
      </c>
    </row>
    <row r="217" spans="1:65" s="2" customFormat="1" ht="10.199999999999999">
      <c r="A217" s="34"/>
      <c r="B217" s="35"/>
      <c r="C217" s="36"/>
      <c r="D217" s="192" t="s">
        <v>166</v>
      </c>
      <c r="E217" s="36"/>
      <c r="F217" s="193" t="s">
        <v>372</v>
      </c>
      <c r="G217" s="36"/>
      <c r="H217" s="36"/>
      <c r="I217" s="189"/>
      <c r="J217" s="36"/>
      <c r="K217" s="36"/>
      <c r="L217" s="39"/>
      <c r="M217" s="190"/>
      <c r="N217" s="191"/>
      <c r="O217" s="64"/>
      <c r="P217" s="64"/>
      <c r="Q217" s="64"/>
      <c r="R217" s="64"/>
      <c r="S217" s="64"/>
      <c r="T217" s="65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T217" s="17" t="s">
        <v>166</v>
      </c>
      <c r="AU217" s="17" t="s">
        <v>84</v>
      </c>
    </row>
    <row r="218" spans="1:65" s="13" customFormat="1" ht="10.199999999999999">
      <c r="B218" s="194"/>
      <c r="C218" s="195"/>
      <c r="D218" s="187" t="s">
        <v>168</v>
      </c>
      <c r="E218" s="196" t="s">
        <v>89</v>
      </c>
      <c r="F218" s="197" t="s">
        <v>373</v>
      </c>
      <c r="G218" s="195"/>
      <c r="H218" s="198">
        <v>109.7</v>
      </c>
      <c r="I218" s="199"/>
      <c r="J218" s="195"/>
      <c r="K218" s="195"/>
      <c r="L218" s="200"/>
      <c r="M218" s="201"/>
      <c r="N218" s="202"/>
      <c r="O218" s="202"/>
      <c r="P218" s="202"/>
      <c r="Q218" s="202"/>
      <c r="R218" s="202"/>
      <c r="S218" s="202"/>
      <c r="T218" s="203"/>
      <c r="AT218" s="204" t="s">
        <v>168</v>
      </c>
      <c r="AU218" s="204" t="s">
        <v>84</v>
      </c>
      <c r="AV218" s="13" t="s">
        <v>84</v>
      </c>
      <c r="AW218" s="13" t="s">
        <v>36</v>
      </c>
      <c r="AX218" s="13" t="s">
        <v>82</v>
      </c>
      <c r="AY218" s="204" t="s">
        <v>155</v>
      </c>
    </row>
    <row r="219" spans="1:65" s="2" customFormat="1" ht="24.15" customHeight="1">
      <c r="A219" s="34"/>
      <c r="B219" s="35"/>
      <c r="C219" s="174" t="s">
        <v>374</v>
      </c>
      <c r="D219" s="174" t="s">
        <v>157</v>
      </c>
      <c r="E219" s="175" t="s">
        <v>375</v>
      </c>
      <c r="F219" s="176" t="s">
        <v>376</v>
      </c>
      <c r="G219" s="177" t="s">
        <v>160</v>
      </c>
      <c r="H219" s="178">
        <v>109.7</v>
      </c>
      <c r="I219" s="179"/>
      <c r="J219" s="180">
        <f>ROUND(I219*H219,2)</f>
        <v>0</v>
      </c>
      <c r="K219" s="176" t="s">
        <v>161</v>
      </c>
      <c r="L219" s="39"/>
      <c r="M219" s="181" t="s">
        <v>19</v>
      </c>
      <c r="N219" s="182" t="s">
        <v>45</v>
      </c>
      <c r="O219" s="64"/>
      <c r="P219" s="183">
        <f>O219*H219</f>
        <v>0</v>
      </c>
      <c r="Q219" s="183">
        <v>1E-4</v>
      </c>
      <c r="R219" s="183">
        <f>Q219*H219</f>
        <v>1.0970000000000001E-2</v>
      </c>
      <c r="S219" s="183">
        <v>0</v>
      </c>
      <c r="T219" s="184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85" t="s">
        <v>162</v>
      </c>
      <c r="AT219" s="185" t="s">
        <v>157</v>
      </c>
      <c r="AU219" s="185" t="s">
        <v>84</v>
      </c>
      <c r="AY219" s="17" t="s">
        <v>155</v>
      </c>
      <c r="BE219" s="186">
        <f>IF(N219="základní",J219,0)</f>
        <v>0</v>
      </c>
      <c r="BF219" s="186">
        <f>IF(N219="snížená",J219,0)</f>
        <v>0</v>
      </c>
      <c r="BG219" s="186">
        <f>IF(N219="zákl. přenesená",J219,0)</f>
        <v>0</v>
      </c>
      <c r="BH219" s="186">
        <f>IF(N219="sníž. přenesená",J219,0)</f>
        <v>0</v>
      </c>
      <c r="BI219" s="186">
        <f>IF(N219="nulová",J219,0)</f>
        <v>0</v>
      </c>
      <c r="BJ219" s="17" t="s">
        <v>82</v>
      </c>
      <c r="BK219" s="186">
        <f>ROUND(I219*H219,2)</f>
        <v>0</v>
      </c>
      <c r="BL219" s="17" t="s">
        <v>162</v>
      </c>
      <c r="BM219" s="185" t="s">
        <v>377</v>
      </c>
    </row>
    <row r="220" spans="1:65" s="2" customFormat="1" ht="28.8">
      <c r="A220" s="34"/>
      <c r="B220" s="35"/>
      <c r="C220" s="36"/>
      <c r="D220" s="187" t="s">
        <v>164</v>
      </c>
      <c r="E220" s="36"/>
      <c r="F220" s="188" t="s">
        <v>378</v>
      </c>
      <c r="G220" s="36"/>
      <c r="H220" s="36"/>
      <c r="I220" s="189"/>
      <c r="J220" s="36"/>
      <c r="K220" s="36"/>
      <c r="L220" s="39"/>
      <c r="M220" s="190"/>
      <c r="N220" s="191"/>
      <c r="O220" s="64"/>
      <c r="P220" s="64"/>
      <c r="Q220" s="64"/>
      <c r="R220" s="64"/>
      <c r="S220" s="64"/>
      <c r="T220" s="65"/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T220" s="17" t="s">
        <v>164</v>
      </c>
      <c r="AU220" s="17" t="s">
        <v>84</v>
      </c>
    </row>
    <row r="221" spans="1:65" s="2" customFormat="1" ht="10.199999999999999">
      <c r="A221" s="34"/>
      <c r="B221" s="35"/>
      <c r="C221" s="36"/>
      <c r="D221" s="192" t="s">
        <v>166</v>
      </c>
      <c r="E221" s="36"/>
      <c r="F221" s="193" t="s">
        <v>379</v>
      </c>
      <c r="G221" s="36"/>
      <c r="H221" s="36"/>
      <c r="I221" s="189"/>
      <c r="J221" s="36"/>
      <c r="K221" s="36"/>
      <c r="L221" s="39"/>
      <c r="M221" s="190"/>
      <c r="N221" s="191"/>
      <c r="O221" s="64"/>
      <c r="P221" s="64"/>
      <c r="Q221" s="64"/>
      <c r="R221" s="64"/>
      <c r="S221" s="64"/>
      <c r="T221" s="65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T221" s="17" t="s">
        <v>166</v>
      </c>
      <c r="AU221" s="17" t="s">
        <v>84</v>
      </c>
    </row>
    <row r="222" spans="1:65" s="13" customFormat="1" ht="10.199999999999999">
      <c r="B222" s="194"/>
      <c r="C222" s="195"/>
      <c r="D222" s="187" t="s">
        <v>168</v>
      </c>
      <c r="E222" s="196" t="s">
        <v>19</v>
      </c>
      <c r="F222" s="197" t="s">
        <v>373</v>
      </c>
      <c r="G222" s="195"/>
      <c r="H222" s="198">
        <v>109.7</v>
      </c>
      <c r="I222" s="199"/>
      <c r="J222" s="195"/>
      <c r="K222" s="195"/>
      <c r="L222" s="200"/>
      <c r="M222" s="201"/>
      <c r="N222" s="202"/>
      <c r="O222" s="202"/>
      <c r="P222" s="202"/>
      <c r="Q222" s="202"/>
      <c r="R222" s="202"/>
      <c r="S222" s="202"/>
      <c r="T222" s="203"/>
      <c r="AT222" s="204" t="s">
        <v>168</v>
      </c>
      <c r="AU222" s="204" t="s">
        <v>84</v>
      </c>
      <c r="AV222" s="13" t="s">
        <v>84</v>
      </c>
      <c r="AW222" s="13" t="s">
        <v>36</v>
      </c>
      <c r="AX222" s="13" t="s">
        <v>82</v>
      </c>
      <c r="AY222" s="204" t="s">
        <v>155</v>
      </c>
    </row>
    <row r="223" spans="1:65" s="2" customFormat="1" ht="24.15" customHeight="1">
      <c r="A223" s="34"/>
      <c r="B223" s="35"/>
      <c r="C223" s="205" t="s">
        <v>380</v>
      </c>
      <c r="D223" s="205" t="s">
        <v>317</v>
      </c>
      <c r="E223" s="206" t="s">
        <v>381</v>
      </c>
      <c r="F223" s="207" t="s">
        <v>382</v>
      </c>
      <c r="G223" s="208" t="s">
        <v>160</v>
      </c>
      <c r="H223" s="209">
        <v>129.94</v>
      </c>
      <c r="I223" s="210"/>
      <c r="J223" s="211">
        <f>ROUND(I223*H223,2)</f>
        <v>0</v>
      </c>
      <c r="K223" s="207" t="s">
        <v>161</v>
      </c>
      <c r="L223" s="212"/>
      <c r="M223" s="213" t="s">
        <v>19</v>
      </c>
      <c r="N223" s="214" t="s">
        <v>45</v>
      </c>
      <c r="O223" s="64"/>
      <c r="P223" s="183">
        <f>O223*H223</f>
        <v>0</v>
      </c>
      <c r="Q223" s="183">
        <v>2.9999999999999997E-4</v>
      </c>
      <c r="R223" s="183">
        <f>Q223*H223</f>
        <v>3.8981999999999996E-2</v>
      </c>
      <c r="S223" s="183">
        <v>0</v>
      </c>
      <c r="T223" s="184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85" t="s">
        <v>211</v>
      </c>
      <c r="AT223" s="185" t="s">
        <v>317</v>
      </c>
      <c r="AU223" s="185" t="s">
        <v>84</v>
      </c>
      <c r="AY223" s="17" t="s">
        <v>155</v>
      </c>
      <c r="BE223" s="186">
        <f>IF(N223="základní",J223,0)</f>
        <v>0</v>
      </c>
      <c r="BF223" s="186">
        <f>IF(N223="snížená",J223,0)</f>
        <v>0</v>
      </c>
      <c r="BG223" s="186">
        <f>IF(N223="zákl. přenesená",J223,0)</f>
        <v>0</v>
      </c>
      <c r="BH223" s="186">
        <f>IF(N223="sníž. přenesená",J223,0)</f>
        <v>0</v>
      </c>
      <c r="BI223" s="186">
        <f>IF(N223="nulová",J223,0)</f>
        <v>0</v>
      </c>
      <c r="BJ223" s="17" t="s">
        <v>82</v>
      </c>
      <c r="BK223" s="186">
        <f>ROUND(I223*H223,2)</f>
        <v>0</v>
      </c>
      <c r="BL223" s="17" t="s">
        <v>162</v>
      </c>
      <c r="BM223" s="185" t="s">
        <v>383</v>
      </c>
    </row>
    <row r="224" spans="1:65" s="2" customFormat="1" ht="19.2">
      <c r="A224" s="34"/>
      <c r="B224" s="35"/>
      <c r="C224" s="36"/>
      <c r="D224" s="187" t="s">
        <v>164</v>
      </c>
      <c r="E224" s="36"/>
      <c r="F224" s="188" t="s">
        <v>382</v>
      </c>
      <c r="G224" s="36"/>
      <c r="H224" s="36"/>
      <c r="I224" s="189"/>
      <c r="J224" s="36"/>
      <c r="K224" s="36"/>
      <c r="L224" s="39"/>
      <c r="M224" s="190"/>
      <c r="N224" s="191"/>
      <c r="O224" s="64"/>
      <c r="P224" s="64"/>
      <c r="Q224" s="64"/>
      <c r="R224" s="64"/>
      <c r="S224" s="64"/>
      <c r="T224" s="65"/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T224" s="17" t="s">
        <v>164</v>
      </c>
      <c r="AU224" s="17" t="s">
        <v>84</v>
      </c>
    </row>
    <row r="225" spans="1:65" s="13" customFormat="1" ht="10.199999999999999">
      <c r="B225" s="194"/>
      <c r="C225" s="195"/>
      <c r="D225" s="187" t="s">
        <v>168</v>
      </c>
      <c r="E225" s="195"/>
      <c r="F225" s="197" t="s">
        <v>384</v>
      </c>
      <c r="G225" s="195"/>
      <c r="H225" s="198">
        <v>129.94</v>
      </c>
      <c r="I225" s="199"/>
      <c r="J225" s="195"/>
      <c r="K225" s="195"/>
      <c r="L225" s="200"/>
      <c r="M225" s="201"/>
      <c r="N225" s="202"/>
      <c r="O225" s="202"/>
      <c r="P225" s="202"/>
      <c r="Q225" s="202"/>
      <c r="R225" s="202"/>
      <c r="S225" s="202"/>
      <c r="T225" s="203"/>
      <c r="AT225" s="204" t="s">
        <v>168</v>
      </c>
      <c r="AU225" s="204" t="s">
        <v>84</v>
      </c>
      <c r="AV225" s="13" t="s">
        <v>84</v>
      </c>
      <c r="AW225" s="13" t="s">
        <v>4</v>
      </c>
      <c r="AX225" s="13" t="s">
        <v>82</v>
      </c>
      <c r="AY225" s="204" t="s">
        <v>155</v>
      </c>
    </row>
    <row r="226" spans="1:65" s="12" customFormat="1" ht="22.8" customHeight="1">
      <c r="B226" s="158"/>
      <c r="C226" s="159"/>
      <c r="D226" s="160" t="s">
        <v>73</v>
      </c>
      <c r="E226" s="172" t="s">
        <v>177</v>
      </c>
      <c r="F226" s="172" t="s">
        <v>385</v>
      </c>
      <c r="G226" s="159"/>
      <c r="H226" s="159"/>
      <c r="I226" s="162"/>
      <c r="J226" s="173">
        <f>BK226</f>
        <v>0</v>
      </c>
      <c r="K226" s="159"/>
      <c r="L226" s="164"/>
      <c r="M226" s="165"/>
      <c r="N226" s="166"/>
      <c r="O226" s="166"/>
      <c r="P226" s="167">
        <f>SUM(P227:P242)</f>
        <v>0</v>
      </c>
      <c r="Q226" s="166"/>
      <c r="R226" s="167">
        <f>SUM(R227:R242)</f>
        <v>0</v>
      </c>
      <c r="S226" s="166"/>
      <c r="T226" s="168">
        <f>SUM(T227:T242)</f>
        <v>0.43560000000000004</v>
      </c>
      <c r="AR226" s="169" t="s">
        <v>82</v>
      </c>
      <c r="AT226" s="170" t="s">
        <v>73</v>
      </c>
      <c r="AU226" s="170" t="s">
        <v>82</v>
      </c>
      <c r="AY226" s="169" t="s">
        <v>155</v>
      </c>
      <c r="BK226" s="171">
        <f>SUM(BK227:BK242)</f>
        <v>0</v>
      </c>
    </row>
    <row r="227" spans="1:65" s="2" customFormat="1" ht="24.15" customHeight="1">
      <c r="A227" s="34"/>
      <c r="B227" s="35"/>
      <c r="C227" s="174" t="s">
        <v>386</v>
      </c>
      <c r="D227" s="174" t="s">
        <v>157</v>
      </c>
      <c r="E227" s="175" t="s">
        <v>387</v>
      </c>
      <c r="F227" s="176" t="s">
        <v>388</v>
      </c>
      <c r="G227" s="177" t="s">
        <v>221</v>
      </c>
      <c r="H227" s="178">
        <v>0.19800000000000001</v>
      </c>
      <c r="I227" s="179"/>
      <c r="J227" s="180">
        <f>ROUND(I227*H227,2)</f>
        <v>0</v>
      </c>
      <c r="K227" s="176" t="s">
        <v>161</v>
      </c>
      <c r="L227" s="39"/>
      <c r="M227" s="181" t="s">
        <v>19</v>
      </c>
      <c r="N227" s="182" t="s">
        <v>45</v>
      </c>
      <c r="O227" s="64"/>
      <c r="P227" s="183">
        <f>O227*H227</f>
        <v>0</v>
      </c>
      <c r="Q227" s="183">
        <v>0</v>
      </c>
      <c r="R227" s="183">
        <f>Q227*H227</f>
        <v>0</v>
      </c>
      <c r="S227" s="183">
        <v>2.2000000000000002</v>
      </c>
      <c r="T227" s="184">
        <f>S227*H227</f>
        <v>0.43560000000000004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85" t="s">
        <v>162</v>
      </c>
      <c r="AT227" s="185" t="s">
        <v>157</v>
      </c>
      <c r="AU227" s="185" t="s">
        <v>84</v>
      </c>
      <c r="AY227" s="17" t="s">
        <v>155</v>
      </c>
      <c r="BE227" s="186">
        <f>IF(N227="základní",J227,0)</f>
        <v>0</v>
      </c>
      <c r="BF227" s="186">
        <f>IF(N227="snížená",J227,0)</f>
        <v>0</v>
      </c>
      <c r="BG227" s="186">
        <f>IF(N227="zákl. přenesená",J227,0)</f>
        <v>0</v>
      </c>
      <c r="BH227" s="186">
        <f>IF(N227="sníž. přenesená",J227,0)</f>
        <v>0</v>
      </c>
      <c r="BI227" s="186">
        <f>IF(N227="nulová",J227,0)</f>
        <v>0</v>
      </c>
      <c r="BJ227" s="17" t="s">
        <v>82</v>
      </c>
      <c r="BK227" s="186">
        <f>ROUND(I227*H227,2)</f>
        <v>0</v>
      </c>
      <c r="BL227" s="17" t="s">
        <v>162</v>
      </c>
      <c r="BM227" s="185" t="s">
        <v>389</v>
      </c>
    </row>
    <row r="228" spans="1:65" s="2" customFormat="1" ht="19.2">
      <c r="A228" s="34"/>
      <c r="B228" s="35"/>
      <c r="C228" s="36"/>
      <c r="D228" s="187" t="s">
        <v>164</v>
      </c>
      <c r="E228" s="36"/>
      <c r="F228" s="188" t="s">
        <v>390</v>
      </c>
      <c r="G228" s="36"/>
      <c r="H228" s="36"/>
      <c r="I228" s="189"/>
      <c r="J228" s="36"/>
      <c r="K228" s="36"/>
      <c r="L228" s="39"/>
      <c r="M228" s="190"/>
      <c r="N228" s="191"/>
      <c r="O228" s="64"/>
      <c r="P228" s="64"/>
      <c r="Q228" s="64"/>
      <c r="R228" s="64"/>
      <c r="S228" s="64"/>
      <c r="T228" s="65"/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T228" s="17" t="s">
        <v>164</v>
      </c>
      <c r="AU228" s="17" t="s">
        <v>84</v>
      </c>
    </row>
    <row r="229" spans="1:65" s="2" customFormat="1" ht="10.199999999999999">
      <c r="A229" s="34"/>
      <c r="B229" s="35"/>
      <c r="C229" s="36"/>
      <c r="D229" s="192" t="s">
        <v>166</v>
      </c>
      <c r="E229" s="36"/>
      <c r="F229" s="193" t="s">
        <v>391</v>
      </c>
      <c r="G229" s="36"/>
      <c r="H229" s="36"/>
      <c r="I229" s="189"/>
      <c r="J229" s="36"/>
      <c r="K229" s="36"/>
      <c r="L229" s="39"/>
      <c r="M229" s="190"/>
      <c r="N229" s="191"/>
      <c r="O229" s="64"/>
      <c r="P229" s="64"/>
      <c r="Q229" s="64"/>
      <c r="R229" s="64"/>
      <c r="S229" s="64"/>
      <c r="T229" s="65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T229" s="17" t="s">
        <v>166</v>
      </c>
      <c r="AU229" s="17" t="s">
        <v>84</v>
      </c>
    </row>
    <row r="230" spans="1:65" s="13" customFormat="1" ht="10.199999999999999">
      <c r="B230" s="194"/>
      <c r="C230" s="195"/>
      <c r="D230" s="187" t="s">
        <v>168</v>
      </c>
      <c r="E230" s="196" t="s">
        <v>19</v>
      </c>
      <c r="F230" s="197" t="s">
        <v>392</v>
      </c>
      <c r="G230" s="195"/>
      <c r="H230" s="198">
        <v>0.19800000000000001</v>
      </c>
      <c r="I230" s="199"/>
      <c r="J230" s="195"/>
      <c r="K230" s="195"/>
      <c r="L230" s="200"/>
      <c r="M230" s="201"/>
      <c r="N230" s="202"/>
      <c r="O230" s="202"/>
      <c r="P230" s="202"/>
      <c r="Q230" s="202"/>
      <c r="R230" s="202"/>
      <c r="S230" s="202"/>
      <c r="T230" s="203"/>
      <c r="AT230" s="204" t="s">
        <v>168</v>
      </c>
      <c r="AU230" s="204" t="s">
        <v>84</v>
      </c>
      <c r="AV230" s="13" t="s">
        <v>84</v>
      </c>
      <c r="AW230" s="13" t="s">
        <v>36</v>
      </c>
      <c r="AX230" s="13" t="s">
        <v>82</v>
      </c>
      <c r="AY230" s="204" t="s">
        <v>155</v>
      </c>
    </row>
    <row r="231" spans="1:65" s="2" customFormat="1" ht="16.5" customHeight="1">
      <c r="A231" s="34"/>
      <c r="B231" s="35"/>
      <c r="C231" s="174" t="s">
        <v>393</v>
      </c>
      <c r="D231" s="174" t="s">
        <v>157</v>
      </c>
      <c r="E231" s="175" t="s">
        <v>394</v>
      </c>
      <c r="F231" s="176" t="s">
        <v>395</v>
      </c>
      <c r="G231" s="177" t="s">
        <v>191</v>
      </c>
      <c r="H231" s="178">
        <v>15.53</v>
      </c>
      <c r="I231" s="179"/>
      <c r="J231" s="180">
        <f>ROUND(I231*H231,2)</f>
        <v>0</v>
      </c>
      <c r="K231" s="176" t="s">
        <v>161</v>
      </c>
      <c r="L231" s="39"/>
      <c r="M231" s="181" t="s">
        <v>19</v>
      </c>
      <c r="N231" s="182" t="s">
        <v>45</v>
      </c>
      <c r="O231" s="64"/>
      <c r="P231" s="183">
        <f>O231*H231</f>
        <v>0</v>
      </c>
      <c r="Q231" s="183">
        <v>0</v>
      </c>
      <c r="R231" s="183">
        <f>Q231*H231</f>
        <v>0</v>
      </c>
      <c r="S231" s="183">
        <v>0</v>
      </c>
      <c r="T231" s="184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85" t="s">
        <v>162</v>
      </c>
      <c r="AT231" s="185" t="s">
        <v>157</v>
      </c>
      <c r="AU231" s="185" t="s">
        <v>84</v>
      </c>
      <c r="AY231" s="17" t="s">
        <v>155</v>
      </c>
      <c r="BE231" s="186">
        <f>IF(N231="základní",J231,0)</f>
        <v>0</v>
      </c>
      <c r="BF231" s="186">
        <f>IF(N231="snížená",J231,0)</f>
        <v>0</v>
      </c>
      <c r="BG231" s="186">
        <f>IF(N231="zákl. přenesená",J231,0)</f>
        <v>0</v>
      </c>
      <c r="BH231" s="186">
        <f>IF(N231="sníž. přenesená",J231,0)</f>
        <v>0</v>
      </c>
      <c r="BI231" s="186">
        <f>IF(N231="nulová",J231,0)</f>
        <v>0</v>
      </c>
      <c r="BJ231" s="17" t="s">
        <v>82</v>
      </c>
      <c r="BK231" s="186">
        <f>ROUND(I231*H231,2)</f>
        <v>0</v>
      </c>
      <c r="BL231" s="17" t="s">
        <v>162</v>
      </c>
      <c r="BM231" s="185" t="s">
        <v>396</v>
      </c>
    </row>
    <row r="232" spans="1:65" s="2" customFormat="1" ht="10.199999999999999">
      <c r="A232" s="34"/>
      <c r="B232" s="35"/>
      <c r="C232" s="36"/>
      <c r="D232" s="187" t="s">
        <v>164</v>
      </c>
      <c r="E232" s="36"/>
      <c r="F232" s="188" t="s">
        <v>397</v>
      </c>
      <c r="G232" s="36"/>
      <c r="H232" s="36"/>
      <c r="I232" s="189"/>
      <c r="J232" s="36"/>
      <c r="K232" s="36"/>
      <c r="L232" s="39"/>
      <c r="M232" s="190"/>
      <c r="N232" s="191"/>
      <c r="O232" s="64"/>
      <c r="P232" s="64"/>
      <c r="Q232" s="64"/>
      <c r="R232" s="64"/>
      <c r="S232" s="64"/>
      <c r="T232" s="65"/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T232" s="17" t="s">
        <v>164</v>
      </c>
      <c r="AU232" s="17" t="s">
        <v>84</v>
      </c>
    </row>
    <row r="233" spans="1:65" s="2" customFormat="1" ht="10.199999999999999">
      <c r="A233" s="34"/>
      <c r="B233" s="35"/>
      <c r="C233" s="36"/>
      <c r="D233" s="192" t="s">
        <v>166</v>
      </c>
      <c r="E233" s="36"/>
      <c r="F233" s="193" t="s">
        <v>398</v>
      </c>
      <c r="G233" s="36"/>
      <c r="H233" s="36"/>
      <c r="I233" s="189"/>
      <c r="J233" s="36"/>
      <c r="K233" s="36"/>
      <c r="L233" s="39"/>
      <c r="M233" s="190"/>
      <c r="N233" s="191"/>
      <c r="O233" s="64"/>
      <c r="P233" s="64"/>
      <c r="Q233" s="64"/>
      <c r="R233" s="64"/>
      <c r="S233" s="64"/>
      <c r="T233" s="65"/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T233" s="17" t="s">
        <v>166</v>
      </c>
      <c r="AU233" s="17" t="s">
        <v>84</v>
      </c>
    </row>
    <row r="234" spans="1:65" s="13" customFormat="1" ht="10.199999999999999">
      <c r="B234" s="194"/>
      <c r="C234" s="195"/>
      <c r="D234" s="187" t="s">
        <v>168</v>
      </c>
      <c r="E234" s="196" t="s">
        <v>19</v>
      </c>
      <c r="F234" s="197" t="s">
        <v>399</v>
      </c>
      <c r="G234" s="195"/>
      <c r="H234" s="198">
        <v>15.53</v>
      </c>
      <c r="I234" s="199"/>
      <c r="J234" s="195"/>
      <c r="K234" s="195"/>
      <c r="L234" s="200"/>
      <c r="M234" s="201"/>
      <c r="N234" s="202"/>
      <c r="O234" s="202"/>
      <c r="P234" s="202"/>
      <c r="Q234" s="202"/>
      <c r="R234" s="202"/>
      <c r="S234" s="202"/>
      <c r="T234" s="203"/>
      <c r="AT234" s="204" t="s">
        <v>168</v>
      </c>
      <c r="AU234" s="204" t="s">
        <v>84</v>
      </c>
      <c r="AV234" s="13" t="s">
        <v>84</v>
      </c>
      <c r="AW234" s="13" t="s">
        <v>36</v>
      </c>
      <c r="AX234" s="13" t="s">
        <v>82</v>
      </c>
      <c r="AY234" s="204" t="s">
        <v>155</v>
      </c>
    </row>
    <row r="235" spans="1:65" s="2" customFormat="1" ht="21.75" customHeight="1">
      <c r="A235" s="34"/>
      <c r="B235" s="35"/>
      <c r="C235" s="174" t="s">
        <v>400</v>
      </c>
      <c r="D235" s="174" t="s">
        <v>157</v>
      </c>
      <c r="E235" s="175" t="s">
        <v>401</v>
      </c>
      <c r="F235" s="176" t="s">
        <v>402</v>
      </c>
      <c r="G235" s="177" t="s">
        <v>191</v>
      </c>
      <c r="H235" s="178">
        <v>113.2</v>
      </c>
      <c r="I235" s="179"/>
      <c r="J235" s="180">
        <f>ROUND(I235*H235,2)</f>
        <v>0</v>
      </c>
      <c r="K235" s="176" t="s">
        <v>161</v>
      </c>
      <c r="L235" s="39"/>
      <c r="M235" s="181" t="s">
        <v>19</v>
      </c>
      <c r="N235" s="182" t="s">
        <v>45</v>
      </c>
      <c r="O235" s="64"/>
      <c r="P235" s="183">
        <f>O235*H235</f>
        <v>0</v>
      </c>
      <c r="Q235" s="183">
        <v>0</v>
      </c>
      <c r="R235" s="183">
        <f>Q235*H235</f>
        <v>0</v>
      </c>
      <c r="S235" s="183">
        <v>0</v>
      </c>
      <c r="T235" s="184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85" t="s">
        <v>162</v>
      </c>
      <c r="AT235" s="185" t="s">
        <v>157</v>
      </c>
      <c r="AU235" s="185" t="s">
        <v>84</v>
      </c>
      <c r="AY235" s="17" t="s">
        <v>155</v>
      </c>
      <c r="BE235" s="186">
        <f>IF(N235="základní",J235,0)</f>
        <v>0</v>
      </c>
      <c r="BF235" s="186">
        <f>IF(N235="snížená",J235,0)</f>
        <v>0</v>
      </c>
      <c r="BG235" s="186">
        <f>IF(N235="zákl. přenesená",J235,0)</f>
        <v>0</v>
      </c>
      <c r="BH235" s="186">
        <f>IF(N235="sníž. přenesená",J235,0)</f>
        <v>0</v>
      </c>
      <c r="BI235" s="186">
        <f>IF(N235="nulová",J235,0)</f>
        <v>0</v>
      </c>
      <c r="BJ235" s="17" t="s">
        <v>82</v>
      </c>
      <c r="BK235" s="186">
        <f>ROUND(I235*H235,2)</f>
        <v>0</v>
      </c>
      <c r="BL235" s="17" t="s">
        <v>162</v>
      </c>
      <c r="BM235" s="185" t="s">
        <v>403</v>
      </c>
    </row>
    <row r="236" spans="1:65" s="2" customFormat="1" ht="19.2">
      <c r="A236" s="34"/>
      <c r="B236" s="35"/>
      <c r="C236" s="36"/>
      <c r="D236" s="187" t="s">
        <v>164</v>
      </c>
      <c r="E236" s="36"/>
      <c r="F236" s="188" t="s">
        <v>404</v>
      </c>
      <c r="G236" s="36"/>
      <c r="H236" s="36"/>
      <c r="I236" s="189"/>
      <c r="J236" s="36"/>
      <c r="K236" s="36"/>
      <c r="L236" s="39"/>
      <c r="M236" s="190"/>
      <c r="N236" s="191"/>
      <c r="O236" s="64"/>
      <c r="P236" s="64"/>
      <c r="Q236" s="64"/>
      <c r="R236" s="64"/>
      <c r="S236" s="64"/>
      <c r="T236" s="65"/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T236" s="17" t="s">
        <v>164</v>
      </c>
      <c r="AU236" s="17" t="s">
        <v>84</v>
      </c>
    </row>
    <row r="237" spans="1:65" s="2" customFormat="1" ht="10.199999999999999">
      <c r="A237" s="34"/>
      <c r="B237" s="35"/>
      <c r="C237" s="36"/>
      <c r="D237" s="192" t="s">
        <v>166</v>
      </c>
      <c r="E237" s="36"/>
      <c r="F237" s="193" t="s">
        <v>405</v>
      </c>
      <c r="G237" s="36"/>
      <c r="H237" s="36"/>
      <c r="I237" s="189"/>
      <c r="J237" s="36"/>
      <c r="K237" s="36"/>
      <c r="L237" s="39"/>
      <c r="M237" s="190"/>
      <c r="N237" s="191"/>
      <c r="O237" s="64"/>
      <c r="P237" s="64"/>
      <c r="Q237" s="64"/>
      <c r="R237" s="64"/>
      <c r="S237" s="64"/>
      <c r="T237" s="65"/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T237" s="17" t="s">
        <v>166</v>
      </c>
      <c r="AU237" s="17" t="s">
        <v>84</v>
      </c>
    </row>
    <row r="238" spans="1:65" s="13" customFormat="1" ht="10.199999999999999">
      <c r="B238" s="194"/>
      <c r="C238" s="195"/>
      <c r="D238" s="187" t="s">
        <v>168</v>
      </c>
      <c r="E238" s="196" t="s">
        <v>19</v>
      </c>
      <c r="F238" s="197" t="s">
        <v>406</v>
      </c>
      <c r="G238" s="195"/>
      <c r="H238" s="198">
        <v>113.2</v>
      </c>
      <c r="I238" s="199"/>
      <c r="J238" s="195"/>
      <c r="K238" s="195"/>
      <c r="L238" s="200"/>
      <c r="M238" s="201"/>
      <c r="N238" s="202"/>
      <c r="O238" s="202"/>
      <c r="P238" s="202"/>
      <c r="Q238" s="202"/>
      <c r="R238" s="202"/>
      <c r="S238" s="202"/>
      <c r="T238" s="203"/>
      <c r="AT238" s="204" t="s">
        <v>168</v>
      </c>
      <c r="AU238" s="204" t="s">
        <v>84</v>
      </c>
      <c r="AV238" s="13" t="s">
        <v>84</v>
      </c>
      <c r="AW238" s="13" t="s">
        <v>36</v>
      </c>
      <c r="AX238" s="13" t="s">
        <v>82</v>
      </c>
      <c r="AY238" s="204" t="s">
        <v>155</v>
      </c>
    </row>
    <row r="239" spans="1:65" s="2" customFormat="1" ht="21.75" customHeight="1">
      <c r="A239" s="34"/>
      <c r="B239" s="35"/>
      <c r="C239" s="174" t="s">
        <v>407</v>
      </c>
      <c r="D239" s="174" t="s">
        <v>157</v>
      </c>
      <c r="E239" s="175" t="s">
        <v>408</v>
      </c>
      <c r="F239" s="176" t="s">
        <v>409</v>
      </c>
      <c r="G239" s="177" t="s">
        <v>191</v>
      </c>
      <c r="H239" s="178">
        <v>15.53</v>
      </c>
      <c r="I239" s="179"/>
      <c r="J239" s="180">
        <f>ROUND(I239*H239,2)</f>
        <v>0</v>
      </c>
      <c r="K239" s="176" t="s">
        <v>161</v>
      </c>
      <c r="L239" s="39"/>
      <c r="M239" s="181" t="s">
        <v>19</v>
      </c>
      <c r="N239" s="182" t="s">
        <v>45</v>
      </c>
      <c r="O239" s="64"/>
      <c r="P239" s="183">
        <f>O239*H239</f>
        <v>0</v>
      </c>
      <c r="Q239" s="183">
        <v>0</v>
      </c>
      <c r="R239" s="183">
        <f>Q239*H239</f>
        <v>0</v>
      </c>
      <c r="S239" s="183">
        <v>0</v>
      </c>
      <c r="T239" s="184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85" t="s">
        <v>162</v>
      </c>
      <c r="AT239" s="185" t="s">
        <v>157</v>
      </c>
      <c r="AU239" s="185" t="s">
        <v>84</v>
      </c>
      <c r="AY239" s="17" t="s">
        <v>155</v>
      </c>
      <c r="BE239" s="186">
        <f>IF(N239="základní",J239,0)</f>
        <v>0</v>
      </c>
      <c r="BF239" s="186">
        <f>IF(N239="snížená",J239,0)</f>
        <v>0</v>
      </c>
      <c r="BG239" s="186">
        <f>IF(N239="zákl. přenesená",J239,0)</f>
        <v>0</v>
      </c>
      <c r="BH239" s="186">
        <f>IF(N239="sníž. přenesená",J239,0)</f>
        <v>0</v>
      </c>
      <c r="BI239" s="186">
        <f>IF(N239="nulová",J239,0)</f>
        <v>0</v>
      </c>
      <c r="BJ239" s="17" t="s">
        <v>82</v>
      </c>
      <c r="BK239" s="186">
        <f>ROUND(I239*H239,2)</f>
        <v>0</v>
      </c>
      <c r="BL239" s="17" t="s">
        <v>162</v>
      </c>
      <c r="BM239" s="185" t="s">
        <v>410</v>
      </c>
    </row>
    <row r="240" spans="1:65" s="2" customFormat="1" ht="19.2">
      <c r="A240" s="34"/>
      <c r="B240" s="35"/>
      <c r="C240" s="36"/>
      <c r="D240" s="187" t="s">
        <v>164</v>
      </c>
      <c r="E240" s="36"/>
      <c r="F240" s="188" t="s">
        <v>411</v>
      </c>
      <c r="G240" s="36"/>
      <c r="H240" s="36"/>
      <c r="I240" s="189"/>
      <c r="J240" s="36"/>
      <c r="K240" s="36"/>
      <c r="L240" s="39"/>
      <c r="M240" s="190"/>
      <c r="N240" s="191"/>
      <c r="O240" s="64"/>
      <c r="P240" s="64"/>
      <c r="Q240" s="64"/>
      <c r="R240" s="64"/>
      <c r="S240" s="64"/>
      <c r="T240" s="65"/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T240" s="17" t="s">
        <v>164</v>
      </c>
      <c r="AU240" s="17" t="s">
        <v>84</v>
      </c>
    </row>
    <row r="241" spans="1:65" s="2" customFormat="1" ht="10.199999999999999">
      <c r="A241" s="34"/>
      <c r="B241" s="35"/>
      <c r="C241" s="36"/>
      <c r="D241" s="192" t="s">
        <v>166</v>
      </c>
      <c r="E241" s="36"/>
      <c r="F241" s="193" t="s">
        <v>412</v>
      </c>
      <c r="G241" s="36"/>
      <c r="H241" s="36"/>
      <c r="I241" s="189"/>
      <c r="J241" s="36"/>
      <c r="K241" s="36"/>
      <c r="L241" s="39"/>
      <c r="M241" s="190"/>
      <c r="N241" s="191"/>
      <c r="O241" s="64"/>
      <c r="P241" s="64"/>
      <c r="Q241" s="64"/>
      <c r="R241" s="64"/>
      <c r="S241" s="64"/>
      <c r="T241" s="65"/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T241" s="17" t="s">
        <v>166</v>
      </c>
      <c r="AU241" s="17" t="s">
        <v>84</v>
      </c>
    </row>
    <row r="242" spans="1:65" s="13" customFormat="1" ht="10.199999999999999">
      <c r="B242" s="194"/>
      <c r="C242" s="195"/>
      <c r="D242" s="187" t="s">
        <v>168</v>
      </c>
      <c r="E242" s="196" t="s">
        <v>19</v>
      </c>
      <c r="F242" s="197" t="s">
        <v>399</v>
      </c>
      <c r="G242" s="195"/>
      <c r="H242" s="198">
        <v>15.53</v>
      </c>
      <c r="I242" s="199"/>
      <c r="J242" s="195"/>
      <c r="K242" s="195"/>
      <c r="L242" s="200"/>
      <c r="M242" s="201"/>
      <c r="N242" s="202"/>
      <c r="O242" s="202"/>
      <c r="P242" s="202"/>
      <c r="Q242" s="202"/>
      <c r="R242" s="202"/>
      <c r="S242" s="202"/>
      <c r="T242" s="203"/>
      <c r="AT242" s="204" t="s">
        <v>168</v>
      </c>
      <c r="AU242" s="204" t="s">
        <v>84</v>
      </c>
      <c r="AV242" s="13" t="s">
        <v>84</v>
      </c>
      <c r="AW242" s="13" t="s">
        <v>36</v>
      </c>
      <c r="AX242" s="13" t="s">
        <v>82</v>
      </c>
      <c r="AY242" s="204" t="s">
        <v>155</v>
      </c>
    </row>
    <row r="243" spans="1:65" s="12" customFormat="1" ht="22.8" customHeight="1">
      <c r="B243" s="158"/>
      <c r="C243" s="159"/>
      <c r="D243" s="160" t="s">
        <v>73</v>
      </c>
      <c r="E243" s="172" t="s">
        <v>162</v>
      </c>
      <c r="F243" s="172" t="s">
        <v>413</v>
      </c>
      <c r="G243" s="159"/>
      <c r="H243" s="159"/>
      <c r="I243" s="162"/>
      <c r="J243" s="173">
        <f>BK243</f>
        <v>0</v>
      </c>
      <c r="K243" s="159"/>
      <c r="L243" s="164"/>
      <c r="M243" s="165"/>
      <c r="N243" s="166"/>
      <c r="O243" s="166"/>
      <c r="P243" s="167">
        <f>SUM(P244:P283)</f>
        <v>0</v>
      </c>
      <c r="Q243" s="166"/>
      <c r="R243" s="167">
        <f>SUM(R244:R283)</f>
        <v>51.359968500000001</v>
      </c>
      <c r="S243" s="166"/>
      <c r="T243" s="168">
        <f>SUM(T244:T283)</f>
        <v>0</v>
      </c>
      <c r="AR243" s="169" t="s">
        <v>82</v>
      </c>
      <c r="AT243" s="170" t="s">
        <v>73</v>
      </c>
      <c r="AU243" s="170" t="s">
        <v>82</v>
      </c>
      <c r="AY243" s="169" t="s">
        <v>155</v>
      </c>
      <c r="BK243" s="171">
        <f>SUM(BK244:BK283)</f>
        <v>0</v>
      </c>
    </row>
    <row r="244" spans="1:65" s="2" customFormat="1" ht="16.5" customHeight="1">
      <c r="A244" s="34"/>
      <c r="B244" s="35"/>
      <c r="C244" s="174" t="s">
        <v>414</v>
      </c>
      <c r="D244" s="174" t="s">
        <v>157</v>
      </c>
      <c r="E244" s="175" t="s">
        <v>415</v>
      </c>
      <c r="F244" s="176" t="s">
        <v>416</v>
      </c>
      <c r="G244" s="177" t="s">
        <v>221</v>
      </c>
      <c r="H244" s="178">
        <v>15.782999999999999</v>
      </c>
      <c r="I244" s="179"/>
      <c r="J244" s="180">
        <f>ROUND(I244*H244,2)</f>
        <v>0</v>
      </c>
      <c r="K244" s="176" t="s">
        <v>161</v>
      </c>
      <c r="L244" s="39"/>
      <c r="M244" s="181" t="s">
        <v>19</v>
      </c>
      <c r="N244" s="182" t="s">
        <v>45</v>
      </c>
      <c r="O244" s="64"/>
      <c r="P244" s="183">
        <f>O244*H244</f>
        <v>0</v>
      </c>
      <c r="Q244" s="183">
        <v>1.7034</v>
      </c>
      <c r="R244" s="183">
        <f>Q244*H244</f>
        <v>26.884762200000001</v>
      </c>
      <c r="S244" s="183">
        <v>0</v>
      </c>
      <c r="T244" s="184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185" t="s">
        <v>162</v>
      </c>
      <c r="AT244" s="185" t="s">
        <v>157</v>
      </c>
      <c r="AU244" s="185" t="s">
        <v>84</v>
      </c>
      <c r="AY244" s="17" t="s">
        <v>155</v>
      </c>
      <c r="BE244" s="186">
        <f>IF(N244="základní",J244,0)</f>
        <v>0</v>
      </c>
      <c r="BF244" s="186">
        <f>IF(N244="snížená",J244,0)</f>
        <v>0</v>
      </c>
      <c r="BG244" s="186">
        <f>IF(N244="zákl. přenesená",J244,0)</f>
        <v>0</v>
      </c>
      <c r="BH244" s="186">
        <f>IF(N244="sníž. přenesená",J244,0)</f>
        <v>0</v>
      </c>
      <c r="BI244" s="186">
        <f>IF(N244="nulová",J244,0)</f>
        <v>0</v>
      </c>
      <c r="BJ244" s="17" t="s">
        <v>82</v>
      </c>
      <c r="BK244" s="186">
        <f>ROUND(I244*H244,2)</f>
        <v>0</v>
      </c>
      <c r="BL244" s="17" t="s">
        <v>162</v>
      </c>
      <c r="BM244" s="185" t="s">
        <v>417</v>
      </c>
    </row>
    <row r="245" spans="1:65" s="2" customFormat="1" ht="19.2">
      <c r="A245" s="34"/>
      <c r="B245" s="35"/>
      <c r="C245" s="36"/>
      <c r="D245" s="187" t="s">
        <v>164</v>
      </c>
      <c r="E245" s="36"/>
      <c r="F245" s="188" t="s">
        <v>418</v>
      </c>
      <c r="G245" s="36"/>
      <c r="H245" s="36"/>
      <c r="I245" s="189"/>
      <c r="J245" s="36"/>
      <c r="K245" s="36"/>
      <c r="L245" s="39"/>
      <c r="M245" s="190"/>
      <c r="N245" s="191"/>
      <c r="O245" s="64"/>
      <c r="P245" s="64"/>
      <c r="Q245" s="64"/>
      <c r="R245" s="64"/>
      <c r="S245" s="64"/>
      <c r="T245" s="65"/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T245" s="17" t="s">
        <v>164</v>
      </c>
      <c r="AU245" s="17" t="s">
        <v>84</v>
      </c>
    </row>
    <row r="246" spans="1:65" s="2" customFormat="1" ht="10.199999999999999">
      <c r="A246" s="34"/>
      <c r="B246" s="35"/>
      <c r="C246" s="36"/>
      <c r="D246" s="192" t="s">
        <v>166</v>
      </c>
      <c r="E246" s="36"/>
      <c r="F246" s="193" t="s">
        <v>419</v>
      </c>
      <c r="G246" s="36"/>
      <c r="H246" s="36"/>
      <c r="I246" s="189"/>
      <c r="J246" s="36"/>
      <c r="K246" s="36"/>
      <c r="L246" s="39"/>
      <c r="M246" s="190"/>
      <c r="N246" s="191"/>
      <c r="O246" s="64"/>
      <c r="P246" s="64"/>
      <c r="Q246" s="64"/>
      <c r="R246" s="64"/>
      <c r="S246" s="64"/>
      <c r="T246" s="65"/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T246" s="17" t="s">
        <v>166</v>
      </c>
      <c r="AU246" s="17" t="s">
        <v>84</v>
      </c>
    </row>
    <row r="247" spans="1:65" s="13" customFormat="1" ht="20.399999999999999">
      <c r="B247" s="194"/>
      <c r="C247" s="195"/>
      <c r="D247" s="187" t="s">
        <v>168</v>
      </c>
      <c r="E247" s="196" t="s">
        <v>92</v>
      </c>
      <c r="F247" s="197" t="s">
        <v>420</v>
      </c>
      <c r="G247" s="195"/>
      <c r="H247" s="198">
        <v>15.782999999999999</v>
      </c>
      <c r="I247" s="199"/>
      <c r="J247" s="195"/>
      <c r="K247" s="195"/>
      <c r="L247" s="200"/>
      <c r="M247" s="201"/>
      <c r="N247" s="202"/>
      <c r="O247" s="202"/>
      <c r="P247" s="202"/>
      <c r="Q247" s="202"/>
      <c r="R247" s="202"/>
      <c r="S247" s="202"/>
      <c r="T247" s="203"/>
      <c r="AT247" s="204" t="s">
        <v>168</v>
      </c>
      <c r="AU247" s="204" t="s">
        <v>84</v>
      </c>
      <c r="AV247" s="13" t="s">
        <v>84</v>
      </c>
      <c r="AW247" s="13" t="s">
        <v>36</v>
      </c>
      <c r="AX247" s="13" t="s">
        <v>82</v>
      </c>
      <c r="AY247" s="204" t="s">
        <v>155</v>
      </c>
    </row>
    <row r="248" spans="1:65" s="2" customFormat="1" ht="24.15" customHeight="1">
      <c r="A248" s="34"/>
      <c r="B248" s="35"/>
      <c r="C248" s="174" t="s">
        <v>421</v>
      </c>
      <c r="D248" s="174" t="s">
        <v>157</v>
      </c>
      <c r="E248" s="175" t="s">
        <v>422</v>
      </c>
      <c r="F248" s="176" t="s">
        <v>423</v>
      </c>
      <c r="G248" s="177" t="s">
        <v>221</v>
      </c>
      <c r="H248" s="178">
        <v>1.74</v>
      </c>
      <c r="I248" s="179"/>
      <c r="J248" s="180">
        <f>ROUND(I248*H248,2)</f>
        <v>0</v>
      </c>
      <c r="K248" s="176" t="s">
        <v>161</v>
      </c>
      <c r="L248" s="39"/>
      <c r="M248" s="181" t="s">
        <v>19</v>
      </c>
      <c r="N248" s="182" t="s">
        <v>45</v>
      </c>
      <c r="O248" s="64"/>
      <c r="P248" s="183">
        <f>O248*H248</f>
        <v>0</v>
      </c>
      <c r="Q248" s="183">
        <v>2</v>
      </c>
      <c r="R248" s="183">
        <f>Q248*H248</f>
        <v>3.48</v>
      </c>
      <c r="S248" s="183">
        <v>0</v>
      </c>
      <c r="T248" s="184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85" t="s">
        <v>162</v>
      </c>
      <c r="AT248" s="185" t="s">
        <v>157</v>
      </c>
      <c r="AU248" s="185" t="s">
        <v>84</v>
      </c>
      <c r="AY248" s="17" t="s">
        <v>155</v>
      </c>
      <c r="BE248" s="186">
        <f>IF(N248="základní",J248,0)</f>
        <v>0</v>
      </c>
      <c r="BF248" s="186">
        <f>IF(N248="snížená",J248,0)</f>
        <v>0</v>
      </c>
      <c r="BG248" s="186">
        <f>IF(N248="zákl. přenesená",J248,0)</f>
        <v>0</v>
      </c>
      <c r="BH248" s="186">
        <f>IF(N248="sníž. přenesená",J248,0)</f>
        <v>0</v>
      </c>
      <c r="BI248" s="186">
        <f>IF(N248="nulová",J248,0)</f>
        <v>0</v>
      </c>
      <c r="BJ248" s="17" t="s">
        <v>82</v>
      </c>
      <c r="BK248" s="186">
        <f>ROUND(I248*H248,2)</f>
        <v>0</v>
      </c>
      <c r="BL248" s="17" t="s">
        <v>162</v>
      </c>
      <c r="BM248" s="185" t="s">
        <v>424</v>
      </c>
    </row>
    <row r="249" spans="1:65" s="2" customFormat="1" ht="28.8">
      <c r="A249" s="34"/>
      <c r="B249" s="35"/>
      <c r="C249" s="36"/>
      <c r="D249" s="187" t="s">
        <v>164</v>
      </c>
      <c r="E249" s="36"/>
      <c r="F249" s="188" t="s">
        <v>425</v>
      </c>
      <c r="G249" s="36"/>
      <c r="H249" s="36"/>
      <c r="I249" s="189"/>
      <c r="J249" s="36"/>
      <c r="K249" s="36"/>
      <c r="L249" s="39"/>
      <c r="M249" s="190"/>
      <c r="N249" s="191"/>
      <c r="O249" s="64"/>
      <c r="P249" s="64"/>
      <c r="Q249" s="64"/>
      <c r="R249" s="64"/>
      <c r="S249" s="64"/>
      <c r="T249" s="65"/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T249" s="17" t="s">
        <v>164</v>
      </c>
      <c r="AU249" s="17" t="s">
        <v>84</v>
      </c>
    </row>
    <row r="250" spans="1:65" s="2" customFormat="1" ht="10.199999999999999">
      <c r="A250" s="34"/>
      <c r="B250" s="35"/>
      <c r="C250" s="36"/>
      <c r="D250" s="192" t="s">
        <v>166</v>
      </c>
      <c r="E250" s="36"/>
      <c r="F250" s="193" t="s">
        <v>426</v>
      </c>
      <c r="G250" s="36"/>
      <c r="H250" s="36"/>
      <c r="I250" s="189"/>
      <c r="J250" s="36"/>
      <c r="K250" s="36"/>
      <c r="L250" s="39"/>
      <c r="M250" s="190"/>
      <c r="N250" s="191"/>
      <c r="O250" s="64"/>
      <c r="P250" s="64"/>
      <c r="Q250" s="64"/>
      <c r="R250" s="64"/>
      <c r="S250" s="64"/>
      <c r="T250" s="65"/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T250" s="17" t="s">
        <v>166</v>
      </c>
      <c r="AU250" s="17" t="s">
        <v>84</v>
      </c>
    </row>
    <row r="251" spans="1:65" s="13" customFormat="1" ht="10.199999999999999">
      <c r="B251" s="194"/>
      <c r="C251" s="195"/>
      <c r="D251" s="187" t="s">
        <v>168</v>
      </c>
      <c r="E251" s="196" t="s">
        <v>19</v>
      </c>
      <c r="F251" s="197" t="s">
        <v>427</v>
      </c>
      <c r="G251" s="195"/>
      <c r="H251" s="198">
        <v>1.74</v>
      </c>
      <c r="I251" s="199"/>
      <c r="J251" s="195"/>
      <c r="K251" s="195"/>
      <c r="L251" s="200"/>
      <c r="M251" s="201"/>
      <c r="N251" s="202"/>
      <c r="O251" s="202"/>
      <c r="P251" s="202"/>
      <c r="Q251" s="202"/>
      <c r="R251" s="202"/>
      <c r="S251" s="202"/>
      <c r="T251" s="203"/>
      <c r="AT251" s="204" t="s">
        <v>168</v>
      </c>
      <c r="AU251" s="204" t="s">
        <v>84</v>
      </c>
      <c r="AV251" s="13" t="s">
        <v>84</v>
      </c>
      <c r="AW251" s="13" t="s">
        <v>36</v>
      </c>
      <c r="AX251" s="13" t="s">
        <v>82</v>
      </c>
      <c r="AY251" s="204" t="s">
        <v>155</v>
      </c>
    </row>
    <row r="252" spans="1:65" s="2" customFormat="1" ht="33" customHeight="1">
      <c r="A252" s="34"/>
      <c r="B252" s="35"/>
      <c r="C252" s="174" t="s">
        <v>428</v>
      </c>
      <c r="D252" s="174" t="s">
        <v>157</v>
      </c>
      <c r="E252" s="175" t="s">
        <v>429</v>
      </c>
      <c r="F252" s="176" t="s">
        <v>430</v>
      </c>
      <c r="G252" s="177" t="s">
        <v>221</v>
      </c>
      <c r="H252" s="178">
        <v>1.024</v>
      </c>
      <c r="I252" s="179"/>
      <c r="J252" s="180">
        <f>ROUND(I252*H252,2)</f>
        <v>0</v>
      </c>
      <c r="K252" s="176" t="s">
        <v>161</v>
      </c>
      <c r="L252" s="39"/>
      <c r="M252" s="181" t="s">
        <v>19</v>
      </c>
      <c r="N252" s="182" t="s">
        <v>45</v>
      </c>
      <c r="O252" s="64"/>
      <c r="P252" s="183">
        <f>O252*H252</f>
        <v>0</v>
      </c>
      <c r="Q252" s="183">
        <v>0</v>
      </c>
      <c r="R252" s="183">
        <f>Q252*H252</f>
        <v>0</v>
      </c>
      <c r="S252" s="183">
        <v>0</v>
      </c>
      <c r="T252" s="184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185" t="s">
        <v>162</v>
      </c>
      <c r="AT252" s="185" t="s">
        <v>157</v>
      </c>
      <c r="AU252" s="185" t="s">
        <v>84</v>
      </c>
      <c r="AY252" s="17" t="s">
        <v>155</v>
      </c>
      <c r="BE252" s="186">
        <f>IF(N252="základní",J252,0)</f>
        <v>0</v>
      </c>
      <c r="BF252" s="186">
        <f>IF(N252="snížená",J252,0)</f>
        <v>0</v>
      </c>
      <c r="BG252" s="186">
        <f>IF(N252="zákl. přenesená",J252,0)</f>
        <v>0</v>
      </c>
      <c r="BH252" s="186">
        <f>IF(N252="sníž. přenesená",J252,0)</f>
        <v>0</v>
      </c>
      <c r="BI252" s="186">
        <f>IF(N252="nulová",J252,0)</f>
        <v>0</v>
      </c>
      <c r="BJ252" s="17" t="s">
        <v>82</v>
      </c>
      <c r="BK252" s="186">
        <f>ROUND(I252*H252,2)</f>
        <v>0</v>
      </c>
      <c r="BL252" s="17" t="s">
        <v>162</v>
      </c>
      <c r="BM252" s="185" t="s">
        <v>431</v>
      </c>
    </row>
    <row r="253" spans="1:65" s="2" customFormat="1" ht="28.8">
      <c r="A253" s="34"/>
      <c r="B253" s="35"/>
      <c r="C253" s="36"/>
      <c r="D253" s="187" t="s">
        <v>164</v>
      </c>
      <c r="E253" s="36"/>
      <c r="F253" s="188" t="s">
        <v>432</v>
      </c>
      <c r="G253" s="36"/>
      <c r="H253" s="36"/>
      <c r="I253" s="189"/>
      <c r="J253" s="36"/>
      <c r="K253" s="36"/>
      <c r="L253" s="39"/>
      <c r="M253" s="190"/>
      <c r="N253" s="191"/>
      <c r="O253" s="64"/>
      <c r="P253" s="64"/>
      <c r="Q253" s="64"/>
      <c r="R253" s="64"/>
      <c r="S253" s="64"/>
      <c r="T253" s="65"/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T253" s="17" t="s">
        <v>164</v>
      </c>
      <c r="AU253" s="17" t="s">
        <v>84</v>
      </c>
    </row>
    <row r="254" spans="1:65" s="2" customFormat="1" ht="10.199999999999999">
      <c r="A254" s="34"/>
      <c r="B254" s="35"/>
      <c r="C254" s="36"/>
      <c r="D254" s="192" t="s">
        <v>166</v>
      </c>
      <c r="E254" s="36"/>
      <c r="F254" s="193" t="s">
        <v>433</v>
      </c>
      <c r="G254" s="36"/>
      <c r="H254" s="36"/>
      <c r="I254" s="189"/>
      <c r="J254" s="36"/>
      <c r="K254" s="36"/>
      <c r="L254" s="39"/>
      <c r="M254" s="190"/>
      <c r="N254" s="191"/>
      <c r="O254" s="64"/>
      <c r="P254" s="64"/>
      <c r="Q254" s="64"/>
      <c r="R254" s="64"/>
      <c r="S254" s="64"/>
      <c r="T254" s="65"/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T254" s="17" t="s">
        <v>166</v>
      </c>
      <c r="AU254" s="17" t="s">
        <v>84</v>
      </c>
    </row>
    <row r="255" spans="1:65" s="13" customFormat="1" ht="10.199999999999999">
      <c r="B255" s="194"/>
      <c r="C255" s="195"/>
      <c r="D255" s="187" t="s">
        <v>168</v>
      </c>
      <c r="E255" s="196" t="s">
        <v>19</v>
      </c>
      <c r="F255" s="197" t="s">
        <v>434</v>
      </c>
      <c r="G255" s="195"/>
      <c r="H255" s="198">
        <v>1.024</v>
      </c>
      <c r="I255" s="199"/>
      <c r="J255" s="195"/>
      <c r="K255" s="195"/>
      <c r="L255" s="200"/>
      <c r="M255" s="201"/>
      <c r="N255" s="202"/>
      <c r="O255" s="202"/>
      <c r="P255" s="202"/>
      <c r="Q255" s="202"/>
      <c r="R255" s="202"/>
      <c r="S255" s="202"/>
      <c r="T255" s="203"/>
      <c r="AT255" s="204" t="s">
        <v>168</v>
      </c>
      <c r="AU255" s="204" t="s">
        <v>84</v>
      </c>
      <c r="AV255" s="13" t="s">
        <v>84</v>
      </c>
      <c r="AW255" s="13" t="s">
        <v>36</v>
      </c>
      <c r="AX255" s="13" t="s">
        <v>82</v>
      </c>
      <c r="AY255" s="204" t="s">
        <v>155</v>
      </c>
    </row>
    <row r="256" spans="1:65" s="2" customFormat="1" ht="24.15" customHeight="1">
      <c r="A256" s="34"/>
      <c r="B256" s="35"/>
      <c r="C256" s="174" t="s">
        <v>435</v>
      </c>
      <c r="D256" s="174" t="s">
        <v>157</v>
      </c>
      <c r="E256" s="175" t="s">
        <v>436</v>
      </c>
      <c r="F256" s="176" t="s">
        <v>437</v>
      </c>
      <c r="G256" s="177" t="s">
        <v>221</v>
      </c>
      <c r="H256" s="178">
        <v>0.84</v>
      </c>
      <c r="I256" s="179"/>
      <c r="J256" s="180">
        <f>ROUND(I256*H256,2)</f>
        <v>0</v>
      </c>
      <c r="K256" s="176" t="s">
        <v>161</v>
      </c>
      <c r="L256" s="39"/>
      <c r="M256" s="181" t="s">
        <v>19</v>
      </c>
      <c r="N256" s="182" t="s">
        <v>45</v>
      </c>
      <c r="O256" s="64"/>
      <c r="P256" s="183">
        <f>O256*H256</f>
        <v>0</v>
      </c>
      <c r="Q256" s="183">
        <v>0</v>
      </c>
      <c r="R256" s="183">
        <f>Q256*H256</f>
        <v>0</v>
      </c>
      <c r="S256" s="183">
        <v>0</v>
      </c>
      <c r="T256" s="184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185" t="s">
        <v>162</v>
      </c>
      <c r="AT256" s="185" t="s">
        <v>157</v>
      </c>
      <c r="AU256" s="185" t="s">
        <v>84</v>
      </c>
      <c r="AY256" s="17" t="s">
        <v>155</v>
      </c>
      <c r="BE256" s="186">
        <f>IF(N256="základní",J256,0)</f>
        <v>0</v>
      </c>
      <c r="BF256" s="186">
        <f>IF(N256="snížená",J256,0)</f>
        <v>0</v>
      </c>
      <c r="BG256" s="186">
        <f>IF(N256="zákl. přenesená",J256,0)</f>
        <v>0</v>
      </c>
      <c r="BH256" s="186">
        <f>IF(N256="sníž. přenesená",J256,0)</f>
        <v>0</v>
      </c>
      <c r="BI256" s="186">
        <f>IF(N256="nulová",J256,0)</f>
        <v>0</v>
      </c>
      <c r="BJ256" s="17" t="s">
        <v>82</v>
      </c>
      <c r="BK256" s="186">
        <f>ROUND(I256*H256,2)</f>
        <v>0</v>
      </c>
      <c r="BL256" s="17" t="s">
        <v>162</v>
      </c>
      <c r="BM256" s="185" t="s">
        <v>438</v>
      </c>
    </row>
    <row r="257" spans="1:65" s="2" customFormat="1" ht="28.8">
      <c r="A257" s="34"/>
      <c r="B257" s="35"/>
      <c r="C257" s="36"/>
      <c r="D257" s="187" t="s">
        <v>164</v>
      </c>
      <c r="E257" s="36"/>
      <c r="F257" s="188" t="s">
        <v>439</v>
      </c>
      <c r="G257" s="36"/>
      <c r="H257" s="36"/>
      <c r="I257" s="189"/>
      <c r="J257" s="36"/>
      <c r="K257" s="36"/>
      <c r="L257" s="39"/>
      <c r="M257" s="190"/>
      <c r="N257" s="191"/>
      <c r="O257" s="64"/>
      <c r="P257" s="64"/>
      <c r="Q257" s="64"/>
      <c r="R257" s="64"/>
      <c r="S257" s="64"/>
      <c r="T257" s="65"/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T257" s="17" t="s">
        <v>164</v>
      </c>
      <c r="AU257" s="17" t="s">
        <v>84</v>
      </c>
    </row>
    <row r="258" spans="1:65" s="2" customFormat="1" ht="10.199999999999999">
      <c r="A258" s="34"/>
      <c r="B258" s="35"/>
      <c r="C258" s="36"/>
      <c r="D258" s="192" t="s">
        <v>166</v>
      </c>
      <c r="E258" s="36"/>
      <c r="F258" s="193" t="s">
        <v>440</v>
      </c>
      <c r="G258" s="36"/>
      <c r="H258" s="36"/>
      <c r="I258" s="189"/>
      <c r="J258" s="36"/>
      <c r="K258" s="36"/>
      <c r="L258" s="39"/>
      <c r="M258" s="190"/>
      <c r="N258" s="191"/>
      <c r="O258" s="64"/>
      <c r="P258" s="64"/>
      <c r="Q258" s="64"/>
      <c r="R258" s="64"/>
      <c r="S258" s="64"/>
      <c r="T258" s="65"/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T258" s="17" t="s">
        <v>166</v>
      </c>
      <c r="AU258" s="17" t="s">
        <v>84</v>
      </c>
    </row>
    <row r="259" spans="1:65" s="13" customFormat="1" ht="10.199999999999999">
      <c r="B259" s="194"/>
      <c r="C259" s="195"/>
      <c r="D259" s="187" t="s">
        <v>168</v>
      </c>
      <c r="E259" s="196" t="s">
        <v>19</v>
      </c>
      <c r="F259" s="197" t="s">
        <v>441</v>
      </c>
      <c r="G259" s="195"/>
      <c r="H259" s="198">
        <v>0.84</v>
      </c>
      <c r="I259" s="199"/>
      <c r="J259" s="195"/>
      <c r="K259" s="195"/>
      <c r="L259" s="200"/>
      <c r="M259" s="201"/>
      <c r="N259" s="202"/>
      <c r="O259" s="202"/>
      <c r="P259" s="202"/>
      <c r="Q259" s="202"/>
      <c r="R259" s="202"/>
      <c r="S259" s="202"/>
      <c r="T259" s="203"/>
      <c r="AT259" s="204" t="s">
        <v>168</v>
      </c>
      <c r="AU259" s="204" t="s">
        <v>84</v>
      </c>
      <c r="AV259" s="13" t="s">
        <v>84</v>
      </c>
      <c r="AW259" s="13" t="s">
        <v>36</v>
      </c>
      <c r="AX259" s="13" t="s">
        <v>82</v>
      </c>
      <c r="AY259" s="204" t="s">
        <v>155</v>
      </c>
    </row>
    <row r="260" spans="1:65" s="2" customFormat="1" ht="24.15" customHeight="1">
      <c r="A260" s="34"/>
      <c r="B260" s="35"/>
      <c r="C260" s="174" t="s">
        <v>442</v>
      </c>
      <c r="D260" s="174" t="s">
        <v>157</v>
      </c>
      <c r="E260" s="175" t="s">
        <v>443</v>
      </c>
      <c r="F260" s="176" t="s">
        <v>444</v>
      </c>
      <c r="G260" s="177" t="s">
        <v>221</v>
      </c>
      <c r="H260" s="178">
        <v>3.2</v>
      </c>
      <c r="I260" s="179"/>
      <c r="J260" s="180">
        <f>ROUND(I260*H260,2)</f>
        <v>0</v>
      </c>
      <c r="K260" s="176" t="s">
        <v>161</v>
      </c>
      <c r="L260" s="39"/>
      <c r="M260" s="181" t="s">
        <v>19</v>
      </c>
      <c r="N260" s="182" t="s">
        <v>45</v>
      </c>
      <c r="O260" s="64"/>
      <c r="P260" s="183">
        <f>O260*H260</f>
        <v>0</v>
      </c>
      <c r="Q260" s="183">
        <v>2.3010199999999998</v>
      </c>
      <c r="R260" s="183">
        <f>Q260*H260</f>
        <v>7.363264</v>
      </c>
      <c r="S260" s="183">
        <v>0</v>
      </c>
      <c r="T260" s="184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185" t="s">
        <v>162</v>
      </c>
      <c r="AT260" s="185" t="s">
        <v>157</v>
      </c>
      <c r="AU260" s="185" t="s">
        <v>84</v>
      </c>
      <c r="AY260" s="17" t="s">
        <v>155</v>
      </c>
      <c r="BE260" s="186">
        <f>IF(N260="základní",J260,0)</f>
        <v>0</v>
      </c>
      <c r="BF260" s="186">
        <f>IF(N260="snížená",J260,0)</f>
        <v>0</v>
      </c>
      <c r="BG260" s="186">
        <f>IF(N260="zákl. přenesená",J260,0)</f>
        <v>0</v>
      </c>
      <c r="BH260" s="186">
        <f>IF(N260="sníž. přenesená",J260,0)</f>
        <v>0</v>
      </c>
      <c r="BI260" s="186">
        <f>IF(N260="nulová",J260,0)</f>
        <v>0</v>
      </c>
      <c r="BJ260" s="17" t="s">
        <v>82</v>
      </c>
      <c r="BK260" s="186">
        <f>ROUND(I260*H260,2)</f>
        <v>0</v>
      </c>
      <c r="BL260" s="17" t="s">
        <v>162</v>
      </c>
      <c r="BM260" s="185" t="s">
        <v>445</v>
      </c>
    </row>
    <row r="261" spans="1:65" s="2" customFormat="1" ht="28.8">
      <c r="A261" s="34"/>
      <c r="B261" s="35"/>
      <c r="C261" s="36"/>
      <c r="D261" s="187" t="s">
        <v>164</v>
      </c>
      <c r="E261" s="36"/>
      <c r="F261" s="188" t="s">
        <v>446</v>
      </c>
      <c r="G261" s="36"/>
      <c r="H261" s="36"/>
      <c r="I261" s="189"/>
      <c r="J261" s="36"/>
      <c r="K261" s="36"/>
      <c r="L261" s="39"/>
      <c r="M261" s="190"/>
      <c r="N261" s="191"/>
      <c r="O261" s="64"/>
      <c r="P261" s="64"/>
      <c r="Q261" s="64"/>
      <c r="R261" s="64"/>
      <c r="S261" s="64"/>
      <c r="T261" s="65"/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T261" s="17" t="s">
        <v>164</v>
      </c>
      <c r="AU261" s="17" t="s">
        <v>84</v>
      </c>
    </row>
    <row r="262" spans="1:65" s="2" customFormat="1" ht="10.199999999999999">
      <c r="A262" s="34"/>
      <c r="B262" s="35"/>
      <c r="C262" s="36"/>
      <c r="D262" s="192" t="s">
        <v>166</v>
      </c>
      <c r="E262" s="36"/>
      <c r="F262" s="193" t="s">
        <v>447</v>
      </c>
      <c r="G262" s="36"/>
      <c r="H262" s="36"/>
      <c r="I262" s="189"/>
      <c r="J262" s="36"/>
      <c r="K262" s="36"/>
      <c r="L262" s="39"/>
      <c r="M262" s="190"/>
      <c r="N262" s="191"/>
      <c r="O262" s="64"/>
      <c r="P262" s="64"/>
      <c r="Q262" s="64"/>
      <c r="R262" s="64"/>
      <c r="S262" s="64"/>
      <c r="T262" s="65"/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T262" s="17" t="s">
        <v>166</v>
      </c>
      <c r="AU262" s="17" t="s">
        <v>84</v>
      </c>
    </row>
    <row r="263" spans="1:65" s="13" customFormat="1" ht="10.199999999999999">
      <c r="B263" s="194"/>
      <c r="C263" s="195"/>
      <c r="D263" s="187" t="s">
        <v>168</v>
      </c>
      <c r="E263" s="196" t="s">
        <v>96</v>
      </c>
      <c r="F263" s="197" t="s">
        <v>448</v>
      </c>
      <c r="G263" s="195"/>
      <c r="H263" s="198">
        <v>3.2</v>
      </c>
      <c r="I263" s="199"/>
      <c r="J263" s="195"/>
      <c r="K263" s="195"/>
      <c r="L263" s="200"/>
      <c r="M263" s="201"/>
      <c r="N263" s="202"/>
      <c r="O263" s="202"/>
      <c r="P263" s="202"/>
      <c r="Q263" s="202"/>
      <c r="R263" s="202"/>
      <c r="S263" s="202"/>
      <c r="T263" s="203"/>
      <c r="AT263" s="204" t="s">
        <v>168</v>
      </c>
      <c r="AU263" s="204" t="s">
        <v>84</v>
      </c>
      <c r="AV263" s="13" t="s">
        <v>84</v>
      </c>
      <c r="AW263" s="13" t="s">
        <v>36</v>
      </c>
      <c r="AX263" s="13" t="s">
        <v>82</v>
      </c>
      <c r="AY263" s="204" t="s">
        <v>155</v>
      </c>
    </row>
    <row r="264" spans="1:65" s="2" customFormat="1" ht="33" customHeight="1">
      <c r="A264" s="34"/>
      <c r="B264" s="35"/>
      <c r="C264" s="174" t="s">
        <v>449</v>
      </c>
      <c r="D264" s="174" t="s">
        <v>157</v>
      </c>
      <c r="E264" s="175" t="s">
        <v>450</v>
      </c>
      <c r="F264" s="176" t="s">
        <v>451</v>
      </c>
      <c r="G264" s="177" t="s">
        <v>160</v>
      </c>
      <c r="H264" s="178">
        <v>7.2</v>
      </c>
      <c r="I264" s="179"/>
      <c r="J264" s="180">
        <f>ROUND(I264*H264,2)</f>
        <v>0</v>
      </c>
      <c r="K264" s="176" t="s">
        <v>161</v>
      </c>
      <c r="L264" s="39"/>
      <c r="M264" s="181" t="s">
        <v>19</v>
      </c>
      <c r="N264" s="182" t="s">
        <v>45</v>
      </c>
      <c r="O264" s="64"/>
      <c r="P264" s="183">
        <f>O264*H264</f>
        <v>0</v>
      </c>
      <c r="Q264" s="183">
        <v>7.8799999999999999E-3</v>
      </c>
      <c r="R264" s="183">
        <f>Q264*H264</f>
        <v>5.6736000000000002E-2</v>
      </c>
      <c r="S264" s="183">
        <v>0</v>
      </c>
      <c r="T264" s="184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185" t="s">
        <v>162</v>
      </c>
      <c r="AT264" s="185" t="s">
        <v>157</v>
      </c>
      <c r="AU264" s="185" t="s">
        <v>84</v>
      </c>
      <c r="AY264" s="17" t="s">
        <v>155</v>
      </c>
      <c r="BE264" s="186">
        <f>IF(N264="základní",J264,0)</f>
        <v>0</v>
      </c>
      <c r="BF264" s="186">
        <f>IF(N264="snížená",J264,0)</f>
        <v>0</v>
      </c>
      <c r="BG264" s="186">
        <f>IF(N264="zákl. přenesená",J264,0)</f>
        <v>0</v>
      </c>
      <c r="BH264" s="186">
        <f>IF(N264="sníž. přenesená",J264,0)</f>
        <v>0</v>
      </c>
      <c r="BI264" s="186">
        <f>IF(N264="nulová",J264,0)</f>
        <v>0</v>
      </c>
      <c r="BJ264" s="17" t="s">
        <v>82</v>
      </c>
      <c r="BK264" s="186">
        <f>ROUND(I264*H264,2)</f>
        <v>0</v>
      </c>
      <c r="BL264" s="17" t="s">
        <v>162</v>
      </c>
      <c r="BM264" s="185" t="s">
        <v>452</v>
      </c>
    </row>
    <row r="265" spans="1:65" s="2" customFormat="1" ht="28.8">
      <c r="A265" s="34"/>
      <c r="B265" s="35"/>
      <c r="C265" s="36"/>
      <c r="D265" s="187" t="s">
        <v>164</v>
      </c>
      <c r="E265" s="36"/>
      <c r="F265" s="188" t="s">
        <v>453</v>
      </c>
      <c r="G265" s="36"/>
      <c r="H265" s="36"/>
      <c r="I265" s="189"/>
      <c r="J265" s="36"/>
      <c r="K265" s="36"/>
      <c r="L265" s="39"/>
      <c r="M265" s="190"/>
      <c r="N265" s="191"/>
      <c r="O265" s="64"/>
      <c r="P265" s="64"/>
      <c r="Q265" s="64"/>
      <c r="R265" s="64"/>
      <c r="S265" s="64"/>
      <c r="T265" s="65"/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T265" s="17" t="s">
        <v>164</v>
      </c>
      <c r="AU265" s="17" t="s">
        <v>84</v>
      </c>
    </row>
    <row r="266" spans="1:65" s="2" customFormat="1" ht="10.199999999999999">
      <c r="A266" s="34"/>
      <c r="B266" s="35"/>
      <c r="C266" s="36"/>
      <c r="D266" s="192" t="s">
        <v>166</v>
      </c>
      <c r="E266" s="36"/>
      <c r="F266" s="193" t="s">
        <v>454</v>
      </c>
      <c r="G266" s="36"/>
      <c r="H266" s="36"/>
      <c r="I266" s="189"/>
      <c r="J266" s="36"/>
      <c r="K266" s="36"/>
      <c r="L266" s="39"/>
      <c r="M266" s="190"/>
      <c r="N266" s="191"/>
      <c r="O266" s="64"/>
      <c r="P266" s="64"/>
      <c r="Q266" s="64"/>
      <c r="R266" s="64"/>
      <c r="S266" s="64"/>
      <c r="T266" s="65"/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T266" s="17" t="s">
        <v>166</v>
      </c>
      <c r="AU266" s="17" t="s">
        <v>84</v>
      </c>
    </row>
    <row r="267" spans="1:65" s="13" customFormat="1" ht="10.199999999999999">
      <c r="B267" s="194"/>
      <c r="C267" s="195"/>
      <c r="D267" s="187" t="s">
        <v>168</v>
      </c>
      <c r="E267" s="196" t="s">
        <v>19</v>
      </c>
      <c r="F267" s="197" t="s">
        <v>455</v>
      </c>
      <c r="G267" s="195"/>
      <c r="H267" s="198">
        <v>7.2</v>
      </c>
      <c r="I267" s="199"/>
      <c r="J267" s="195"/>
      <c r="K267" s="195"/>
      <c r="L267" s="200"/>
      <c r="M267" s="201"/>
      <c r="N267" s="202"/>
      <c r="O267" s="202"/>
      <c r="P267" s="202"/>
      <c r="Q267" s="202"/>
      <c r="R267" s="202"/>
      <c r="S267" s="202"/>
      <c r="T267" s="203"/>
      <c r="AT267" s="204" t="s">
        <v>168</v>
      </c>
      <c r="AU267" s="204" t="s">
        <v>84</v>
      </c>
      <c r="AV267" s="13" t="s">
        <v>84</v>
      </c>
      <c r="AW267" s="13" t="s">
        <v>36</v>
      </c>
      <c r="AX267" s="13" t="s">
        <v>82</v>
      </c>
      <c r="AY267" s="204" t="s">
        <v>155</v>
      </c>
    </row>
    <row r="268" spans="1:65" s="2" customFormat="1" ht="37.799999999999997" customHeight="1">
      <c r="A268" s="34"/>
      <c r="B268" s="35"/>
      <c r="C268" s="174" t="s">
        <v>456</v>
      </c>
      <c r="D268" s="174" t="s">
        <v>157</v>
      </c>
      <c r="E268" s="175" t="s">
        <v>457</v>
      </c>
      <c r="F268" s="176" t="s">
        <v>458</v>
      </c>
      <c r="G268" s="177" t="s">
        <v>160</v>
      </c>
      <c r="H268" s="178">
        <v>7.2</v>
      </c>
      <c r="I268" s="179"/>
      <c r="J268" s="180">
        <f>ROUND(I268*H268,2)</f>
        <v>0</v>
      </c>
      <c r="K268" s="176" t="s">
        <v>161</v>
      </c>
      <c r="L268" s="39"/>
      <c r="M268" s="181" t="s">
        <v>19</v>
      </c>
      <c r="N268" s="182" t="s">
        <v>45</v>
      </c>
      <c r="O268" s="64"/>
      <c r="P268" s="183">
        <f>O268*H268</f>
        <v>0</v>
      </c>
      <c r="Q268" s="183">
        <v>0</v>
      </c>
      <c r="R268" s="183">
        <f>Q268*H268</f>
        <v>0</v>
      </c>
      <c r="S268" s="183">
        <v>0</v>
      </c>
      <c r="T268" s="184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185" t="s">
        <v>162</v>
      </c>
      <c r="AT268" s="185" t="s">
        <v>157</v>
      </c>
      <c r="AU268" s="185" t="s">
        <v>84</v>
      </c>
      <c r="AY268" s="17" t="s">
        <v>155</v>
      </c>
      <c r="BE268" s="186">
        <f>IF(N268="základní",J268,0)</f>
        <v>0</v>
      </c>
      <c r="BF268" s="186">
        <f>IF(N268="snížená",J268,0)</f>
        <v>0</v>
      </c>
      <c r="BG268" s="186">
        <f>IF(N268="zákl. přenesená",J268,0)</f>
        <v>0</v>
      </c>
      <c r="BH268" s="186">
        <f>IF(N268="sníž. přenesená",J268,0)</f>
        <v>0</v>
      </c>
      <c r="BI268" s="186">
        <f>IF(N268="nulová",J268,0)</f>
        <v>0</v>
      </c>
      <c r="BJ268" s="17" t="s">
        <v>82</v>
      </c>
      <c r="BK268" s="186">
        <f>ROUND(I268*H268,2)</f>
        <v>0</v>
      </c>
      <c r="BL268" s="17" t="s">
        <v>162</v>
      </c>
      <c r="BM268" s="185" t="s">
        <v>459</v>
      </c>
    </row>
    <row r="269" spans="1:65" s="2" customFormat="1" ht="28.8">
      <c r="A269" s="34"/>
      <c r="B269" s="35"/>
      <c r="C269" s="36"/>
      <c r="D269" s="187" t="s">
        <v>164</v>
      </c>
      <c r="E269" s="36"/>
      <c r="F269" s="188" t="s">
        <v>460</v>
      </c>
      <c r="G269" s="36"/>
      <c r="H269" s="36"/>
      <c r="I269" s="189"/>
      <c r="J269" s="36"/>
      <c r="K269" s="36"/>
      <c r="L269" s="39"/>
      <c r="M269" s="190"/>
      <c r="N269" s="191"/>
      <c r="O269" s="64"/>
      <c r="P269" s="64"/>
      <c r="Q269" s="64"/>
      <c r="R269" s="64"/>
      <c r="S269" s="64"/>
      <c r="T269" s="65"/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T269" s="17" t="s">
        <v>164</v>
      </c>
      <c r="AU269" s="17" t="s">
        <v>84</v>
      </c>
    </row>
    <row r="270" spans="1:65" s="2" customFormat="1" ht="10.199999999999999">
      <c r="A270" s="34"/>
      <c r="B270" s="35"/>
      <c r="C270" s="36"/>
      <c r="D270" s="192" t="s">
        <v>166</v>
      </c>
      <c r="E270" s="36"/>
      <c r="F270" s="193" t="s">
        <v>461</v>
      </c>
      <c r="G270" s="36"/>
      <c r="H270" s="36"/>
      <c r="I270" s="189"/>
      <c r="J270" s="36"/>
      <c r="K270" s="36"/>
      <c r="L270" s="39"/>
      <c r="M270" s="190"/>
      <c r="N270" s="191"/>
      <c r="O270" s="64"/>
      <c r="P270" s="64"/>
      <c r="Q270" s="64"/>
      <c r="R270" s="64"/>
      <c r="S270" s="64"/>
      <c r="T270" s="65"/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T270" s="17" t="s">
        <v>166</v>
      </c>
      <c r="AU270" s="17" t="s">
        <v>84</v>
      </c>
    </row>
    <row r="271" spans="1:65" s="13" customFormat="1" ht="10.199999999999999">
      <c r="B271" s="194"/>
      <c r="C271" s="195"/>
      <c r="D271" s="187" t="s">
        <v>168</v>
      </c>
      <c r="E271" s="196" t="s">
        <v>19</v>
      </c>
      <c r="F271" s="197" t="s">
        <v>455</v>
      </c>
      <c r="G271" s="195"/>
      <c r="H271" s="198">
        <v>7.2</v>
      </c>
      <c r="I271" s="199"/>
      <c r="J271" s="195"/>
      <c r="K271" s="195"/>
      <c r="L271" s="200"/>
      <c r="M271" s="201"/>
      <c r="N271" s="202"/>
      <c r="O271" s="202"/>
      <c r="P271" s="202"/>
      <c r="Q271" s="202"/>
      <c r="R271" s="202"/>
      <c r="S271" s="202"/>
      <c r="T271" s="203"/>
      <c r="AT271" s="204" t="s">
        <v>168</v>
      </c>
      <c r="AU271" s="204" t="s">
        <v>84</v>
      </c>
      <c r="AV271" s="13" t="s">
        <v>84</v>
      </c>
      <c r="AW271" s="13" t="s">
        <v>36</v>
      </c>
      <c r="AX271" s="13" t="s">
        <v>82</v>
      </c>
      <c r="AY271" s="204" t="s">
        <v>155</v>
      </c>
    </row>
    <row r="272" spans="1:65" s="2" customFormat="1" ht="24.15" customHeight="1">
      <c r="A272" s="34"/>
      <c r="B272" s="35"/>
      <c r="C272" s="174" t="s">
        <v>462</v>
      </c>
      <c r="D272" s="174" t="s">
        <v>157</v>
      </c>
      <c r="E272" s="175" t="s">
        <v>463</v>
      </c>
      <c r="F272" s="176" t="s">
        <v>464</v>
      </c>
      <c r="G272" s="177" t="s">
        <v>293</v>
      </c>
      <c r="H272" s="178">
        <v>0.19</v>
      </c>
      <c r="I272" s="179"/>
      <c r="J272" s="180">
        <f>ROUND(I272*H272,2)</f>
        <v>0</v>
      </c>
      <c r="K272" s="176" t="s">
        <v>161</v>
      </c>
      <c r="L272" s="39"/>
      <c r="M272" s="181" t="s">
        <v>19</v>
      </c>
      <c r="N272" s="182" t="s">
        <v>45</v>
      </c>
      <c r="O272" s="64"/>
      <c r="P272" s="183">
        <f>O272*H272</f>
        <v>0</v>
      </c>
      <c r="Q272" s="183">
        <v>1.06277</v>
      </c>
      <c r="R272" s="183">
        <f>Q272*H272</f>
        <v>0.2019263</v>
      </c>
      <c r="S272" s="183">
        <v>0</v>
      </c>
      <c r="T272" s="184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185" t="s">
        <v>162</v>
      </c>
      <c r="AT272" s="185" t="s">
        <v>157</v>
      </c>
      <c r="AU272" s="185" t="s">
        <v>84</v>
      </c>
      <c r="AY272" s="17" t="s">
        <v>155</v>
      </c>
      <c r="BE272" s="186">
        <f>IF(N272="základní",J272,0)</f>
        <v>0</v>
      </c>
      <c r="BF272" s="186">
        <f>IF(N272="snížená",J272,0)</f>
        <v>0</v>
      </c>
      <c r="BG272" s="186">
        <f>IF(N272="zákl. přenesená",J272,0)</f>
        <v>0</v>
      </c>
      <c r="BH272" s="186">
        <f>IF(N272="sníž. přenesená",J272,0)</f>
        <v>0</v>
      </c>
      <c r="BI272" s="186">
        <f>IF(N272="nulová",J272,0)</f>
        <v>0</v>
      </c>
      <c r="BJ272" s="17" t="s">
        <v>82</v>
      </c>
      <c r="BK272" s="186">
        <f>ROUND(I272*H272,2)</f>
        <v>0</v>
      </c>
      <c r="BL272" s="17" t="s">
        <v>162</v>
      </c>
      <c r="BM272" s="185" t="s">
        <v>465</v>
      </c>
    </row>
    <row r="273" spans="1:65" s="2" customFormat="1" ht="19.2">
      <c r="A273" s="34"/>
      <c r="B273" s="35"/>
      <c r="C273" s="36"/>
      <c r="D273" s="187" t="s">
        <v>164</v>
      </c>
      <c r="E273" s="36"/>
      <c r="F273" s="188" t="s">
        <v>466</v>
      </c>
      <c r="G273" s="36"/>
      <c r="H273" s="36"/>
      <c r="I273" s="189"/>
      <c r="J273" s="36"/>
      <c r="K273" s="36"/>
      <c r="L273" s="39"/>
      <c r="M273" s="190"/>
      <c r="N273" s="191"/>
      <c r="O273" s="64"/>
      <c r="P273" s="64"/>
      <c r="Q273" s="64"/>
      <c r="R273" s="64"/>
      <c r="S273" s="64"/>
      <c r="T273" s="65"/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T273" s="17" t="s">
        <v>164</v>
      </c>
      <c r="AU273" s="17" t="s">
        <v>84</v>
      </c>
    </row>
    <row r="274" spans="1:65" s="2" customFormat="1" ht="10.199999999999999">
      <c r="A274" s="34"/>
      <c r="B274" s="35"/>
      <c r="C274" s="36"/>
      <c r="D274" s="192" t="s">
        <v>166</v>
      </c>
      <c r="E274" s="36"/>
      <c r="F274" s="193" t="s">
        <v>467</v>
      </c>
      <c r="G274" s="36"/>
      <c r="H274" s="36"/>
      <c r="I274" s="189"/>
      <c r="J274" s="36"/>
      <c r="K274" s="36"/>
      <c r="L274" s="39"/>
      <c r="M274" s="190"/>
      <c r="N274" s="191"/>
      <c r="O274" s="64"/>
      <c r="P274" s="64"/>
      <c r="Q274" s="64"/>
      <c r="R274" s="64"/>
      <c r="S274" s="64"/>
      <c r="T274" s="65"/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T274" s="17" t="s">
        <v>166</v>
      </c>
      <c r="AU274" s="17" t="s">
        <v>84</v>
      </c>
    </row>
    <row r="275" spans="1:65" s="13" customFormat="1" ht="10.199999999999999">
      <c r="B275" s="194"/>
      <c r="C275" s="195"/>
      <c r="D275" s="187" t="s">
        <v>168</v>
      </c>
      <c r="E275" s="196" t="s">
        <v>19</v>
      </c>
      <c r="F275" s="197" t="s">
        <v>468</v>
      </c>
      <c r="G275" s="195"/>
      <c r="H275" s="198">
        <v>0.19</v>
      </c>
      <c r="I275" s="199"/>
      <c r="J275" s="195"/>
      <c r="K275" s="195"/>
      <c r="L275" s="200"/>
      <c r="M275" s="201"/>
      <c r="N275" s="202"/>
      <c r="O275" s="202"/>
      <c r="P275" s="202"/>
      <c r="Q275" s="202"/>
      <c r="R275" s="202"/>
      <c r="S275" s="202"/>
      <c r="T275" s="203"/>
      <c r="AT275" s="204" t="s">
        <v>168</v>
      </c>
      <c r="AU275" s="204" t="s">
        <v>84</v>
      </c>
      <c r="AV275" s="13" t="s">
        <v>84</v>
      </c>
      <c r="AW275" s="13" t="s">
        <v>36</v>
      </c>
      <c r="AX275" s="13" t="s">
        <v>82</v>
      </c>
      <c r="AY275" s="204" t="s">
        <v>155</v>
      </c>
    </row>
    <row r="276" spans="1:65" s="2" customFormat="1" ht="24.15" customHeight="1">
      <c r="A276" s="34"/>
      <c r="B276" s="35"/>
      <c r="C276" s="174" t="s">
        <v>469</v>
      </c>
      <c r="D276" s="174" t="s">
        <v>157</v>
      </c>
      <c r="E276" s="175" t="s">
        <v>470</v>
      </c>
      <c r="F276" s="176" t="s">
        <v>471</v>
      </c>
      <c r="G276" s="177" t="s">
        <v>221</v>
      </c>
      <c r="H276" s="178">
        <v>1.2</v>
      </c>
      <c r="I276" s="179"/>
      <c r="J276" s="180">
        <f>ROUND(I276*H276,2)</f>
        <v>0</v>
      </c>
      <c r="K276" s="176" t="s">
        <v>161</v>
      </c>
      <c r="L276" s="39"/>
      <c r="M276" s="181" t="s">
        <v>19</v>
      </c>
      <c r="N276" s="182" t="s">
        <v>45</v>
      </c>
      <c r="O276" s="64"/>
      <c r="P276" s="183">
        <f>O276*H276</f>
        <v>0</v>
      </c>
      <c r="Q276" s="183">
        <v>1.9967999999999999</v>
      </c>
      <c r="R276" s="183">
        <f>Q276*H276</f>
        <v>2.3961599999999996</v>
      </c>
      <c r="S276" s="183">
        <v>0</v>
      </c>
      <c r="T276" s="184">
        <f>S276*H276</f>
        <v>0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185" t="s">
        <v>162</v>
      </c>
      <c r="AT276" s="185" t="s">
        <v>157</v>
      </c>
      <c r="AU276" s="185" t="s">
        <v>84</v>
      </c>
      <c r="AY276" s="17" t="s">
        <v>155</v>
      </c>
      <c r="BE276" s="186">
        <f>IF(N276="základní",J276,0)</f>
        <v>0</v>
      </c>
      <c r="BF276" s="186">
        <f>IF(N276="snížená",J276,0)</f>
        <v>0</v>
      </c>
      <c r="BG276" s="186">
        <f>IF(N276="zákl. přenesená",J276,0)</f>
        <v>0</v>
      </c>
      <c r="BH276" s="186">
        <f>IF(N276="sníž. přenesená",J276,0)</f>
        <v>0</v>
      </c>
      <c r="BI276" s="186">
        <f>IF(N276="nulová",J276,0)</f>
        <v>0</v>
      </c>
      <c r="BJ276" s="17" t="s">
        <v>82</v>
      </c>
      <c r="BK276" s="186">
        <f>ROUND(I276*H276,2)</f>
        <v>0</v>
      </c>
      <c r="BL276" s="17" t="s">
        <v>162</v>
      </c>
      <c r="BM276" s="185" t="s">
        <v>472</v>
      </c>
    </row>
    <row r="277" spans="1:65" s="2" customFormat="1" ht="19.2">
      <c r="A277" s="34"/>
      <c r="B277" s="35"/>
      <c r="C277" s="36"/>
      <c r="D277" s="187" t="s">
        <v>164</v>
      </c>
      <c r="E277" s="36"/>
      <c r="F277" s="188" t="s">
        <v>473</v>
      </c>
      <c r="G277" s="36"/>
      <c r="H277" s="36"/>
      <c r="I277" s="189"/>
      <c r="J277" s="36"/>
      <c r="K277" s="36"/>
      <c r="L277" s="39"/>
      <c r="M277" s="190"/>
      <c r="N277" s="191"/>
      <c r="O277" s="64"/>
      <c r="P277" s="64"/>
      <c r="Q277" s="64"/>
      <c r="R277" s="64"/>
      <c r="S277" s="64"/>
      <c r="T277" s="65"/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T277" s="17" t="s">
        <v>164</v>
      </c>
      <c r="AU277" s="17" t="s">
        <v>84</v>
      </c>
    </row>
    <row r="278" spans="1:65" s="2" customFormat="1" ht="10.199999999999999">
      <c r="A278" s="34"/>
      <c r="B278" s="35"/>
      <c r="C278" s="36"/>
      <c r="D278" s="192" t="s">
        <v>166</v>
      </c>
      <c r="E278" s="36"/>
      <c r="F278" s="193" t="s">
        <v>474</v>
      </c>
      <c r="G278" s="36"/>
      <c r="H278" s="36"/>
      <c r="I278" s="189"/>
      <c r="J278" s="36"/>
      <c r="K278" s="36"/>
      <c r="L278" s="39"/>
      <c r="M278" s="190"/>
      <c r="N278" s="191"/>
      <c r="O278" s="64"/>
      <c r="P278" s="64"/>
      <c r="Q278" s="64"/>
      <c r="R278" s="64"/>
      <c r="S278" s="64"/>
      <c r="T278" s="65"/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T278" s="17" t="s">
        <v>166</v>
      </c>
      <c r="AU278" s="17" t="s">
        <v>84</v>
      </c>
    </row>
    <row r="279" spans="1:65" s="13" customFormat="1" ht="10.199999999999999">
      <c r="B279" s="194"/>
      <c r="C279" s="195"/>
      <c r="D279" s="187" t="s">
        <v>168</v>
      </c>
      <c r="E279" s="196" t="s">
        <v>19</v>
      </c>
      <c r="F279" s="197" t="s">
        <v>475</v>
      </c>
      <c r="G279" s="195"/>
      <c r="H279" s="198">
        <v>1.2</v>
      </c>
      <c r="I279" s="199"/>
      <c r="J279" s="195"/>
      <c r="K279" s="195"/>
      <c r="L279" s="200"/>
      <c r="M279" s="201"/>
      <c r="N279" s="202"/>
      <c r="O279" s="202"/>
      <c r="P279" s="202"/>
      <c r="Q279" s="202"/>
      <c r="R279" s="202"/>
      <c r="S279" s="202"/>
      <c r="T279" s="203"/>
      <c r="AT279" s="204" t="s">
        <v>168</v>
      </c>
      <c r="AU279" s="204" t="s">
        <v>84</v>
      </c>
      <c r="AV279" s="13" t="s">
        <v>84</v>
      </c>
      <c r="AW279" s="13" t="s">
        <v>36</v>
      </c>
      <c r="AX279" s="13" t="s">
        <v>82</v>
      </c>
      <c r="AY279" s="204" t="s">
        <v>155</v>
      </c>
    </row>
    <row r="280" spans="1:65" s="2" customFormat="1" ht="37.799999999999997" customHeight="1">
      <c r="A280" s="34"/>
      <c r="B280" s="35"/>
      <c r="C280" s="174" t="s">
        <v>476</v>
      </c>
      <c r="D280" s="174" t="s">
        <v>157</v>
      </c>
      <c r="E280" s="175" t="s">
        <v>477</v>
      </c>
      <c r="F280" s="176" t="s">
        <v>478</v>
      </c>
      <c r="G280" s="177" t="s">
        <v>221</v>
      </c>
      <c r="H280" s="178">
        <v>5.94</v>
      </c>
      <c r="I280" s="179"/>
      <c r="J280" s="180">
        <f>ROUND(I280*H280,2)</f>
        <v>0</v>
      </c>
      <c r="K280" s="176" t="s">
        <v>161</v>
      </c>
      <c r="L280" s="39"/>
      <c r="M280" s="181" t="s">
        <v>19</v>
      </c>
      <c r="N280" s="182" t="s">
        <v>45</v>
      </c>
      <c r="O280" s="64"/>
      <c r="P280" s="183">
        <f>O280*H280</f>
        <v>0</v>
      </c>
      <c r="Q280" s="183">
        <v>1.8480000000000001</v>
      </c>
      <c r="R280" s="183">
        <f>Q280*H280</f>
        <v>10.977120000000001</v>
      </c>
      <c r="S280" s="183">
        <v>0</v>
      </c>
      <c r="T280" s="184">
        <f>S280*H280</f>
        <v>0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185" t="s">
        <v>162</v>
      </c>
      <c r="AT280" s="185" t="s">
        <v>157</v>
      </c>
      <c r="AU280" s="185" t="s">
        <v>84</v>
      </c>
      <c r="AY280" s="17" t="s">
        <v>155</v>
      </c>
      <c r="BE280" s="186">
        <f>IF(N280="základní",J280,0)</f>
        <v>0</v>
      </c>
      <c r="BF280" s="186">
        <f>IF(N280="snížená",J280,0)</f>
        <v>0</v>
      </c>
      <c r="BG280" s="186">
        <f>IF(N280="zákl. přenesená",J280,0)</f>
        <v>0</v>
      </c>
      <c r="BH280" s="186">
        <f>IF(N280="sníž. přenesená",J280,0)</f>
        <v>0</v>
      </c>
      <c r="BI280" s="186">
        <f>IF(N280="nulová",J280,0)</f>
        <v>0</v>
      </c>
      <c r="BJ280" s="17" t="s">
        <v>82</v>
      </c>
      <c r="BK280" s="186">
        <f>ROUND(I280*H280,2)</f>
        <v>0</v>
      </c>
      <c r="BL280" s="17" t="s">
        <v>162</v>
      </c>
      <c r="BM280" s="185" t="s">
        <v>479</v>
      </c>
    </row>
    <row r="281" spans="1:65" s="2" customFormat="1" ht="38.4">
      <c r="A281" s="34"/>
      <c r="B281" s="35"/>
      <c r="C281" s="36"/>
      <c r="D281" s="187" t="s">
        <v>164</v>
      </c>
      <c r="E281" s="36"/>
      <c r="F281" s="188" t="s">
        <v>480</v>
      </c>
      <c r="G281" s="36"/>
      <c r="H281" s="36"/>
      <c r="I281" s="189"/>
      <c r="J281" s="36"/>
      <c r="K281" s="36"/>
      <c r="L281" s="39"/>
      <c r="M281" s="190"/>
      <c r="N281" s="191"/>
      <c r="O281" s="64"/>
      <c r="P281" s="64"/>
      <c r="Q281" s="64"/>
      <c r="R281" s="64"/>
      <c r="S281" s="64"/>
      <c r="T281" s="65"/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T281" s="17" t="s">
        <v>164</v>
      </c>
      <c r="AU281" s="17" t="s">
        <v>84</v>
      </c>
    </row>
    <row r="282" spans="1:65" s="2" customFormat="1" ht="10.199999999999999">
      <c r="A282" s="34"/>
      <c r="B282" s="35"/>
      <c r="C282" s="36"/>
      <c r="D282" s="192" t="s">
        <v>166</v>
      </c>
      <c r="E282" s="36"/>
      <c r="F282" s="193" t="s">
        <v>481</v>
      </c>
      <c r="G282" s="36"/>
      <c r="H282" s="36"/>
      <c r="I282" s="189"/>
      <c r="J282" s="36"/>
      <c r="K282" s="36"/>
      <c r="L282" s="39"/>
      <c r="M282" s="190"/>
      <c r="N282" s="191"/>
      <c r="O282" s="64"/>
      <c r="P282" s="64"/>
      <c r="Q282" s="64"/>
      <c r="R282" s="64"/>
      <c r="S282" s="64"/>
      <c r="T282" s="65"/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T282" s="17" t="s">
        <v>166</v>
      </c>
      <c r="AU282" s="17" t="s">
        <v>84</v>
      </c>
    </row>
    <row r="283" spans="1:65" s="13" customFormat="1" ht="10.199999999999999">
      <c r="B283" s="194"/>
      <c r="C283" s="195"/>
      <c r="D283" s="187" t="s">
        <v>168</v>
      </c>
      <c r="E283" s="196" t="s">
        <v>19</v>
      </c>
      <c r="F283" s="197" t="s">
        <v>482</v>
      </c>
      <c r="G283" s="195"/>
      <c r="H283" s="198">
        <v>5.94</v>
      </c>
      <c r="I283" s="199"/>
      <c r="J283" s="195"/>
      <c r="K283" s="195"/>
      <c r="L283" s="200"/>
      <c r="M283" s="201"/>
      <c r="N283" s="202"/>
      <c r="O283" s="202"/>
      <c r="P283" s="202"/>
      <c r="Q283" s="202"/>
      <c r="R283" s="202"/>
      <c r="S283" s="202"/>
      <c r="T283" s="203"/>
      <c r="AT283" s="204" t="s">
        <v>168</v>
      </c>
      <c r="AU283" s="204" t="s">
        <v>84</v>
      </c>
      <c r="AV283" s="13" t="s">
        <v>84</v>
      </c>
      <c r="AW283" s="13" t="s">
        <v>36</v>
      </c>
      <c r="AX283" s="13" t="s">
        <v>82</v>
      </c>
      <c r="AY283" s="204" t="s">
        <v>155</v>
      </c>
    </row>
    <row r="284" spans="1:65" s="12" customFormat="1" ht="22.8" customHeight="1">
      <c r="B284" s="158"/>
      <c r="C284" s="159"/>
      <c r="D284" s="160" t="s">
        <v>73</v>
      </c>
      <c r="E284" s="172" t="s">
        <v>211</v>
      </c>
      <c r="F284" s="172" t="s">
        <v>483</v>
      </c>
      <c r="G284" s="159"/>
      <c r="H284" s="159"/>
      <c r="I284" s="162"/>
      <c r="J284" s="173">
        <f>BK284</f>
        <v>0</v>
      </c>
      <c r="K284" s="159"/>
      <c r="L284" s="164"/>
      <c r="M284" s="165"/>
      <c r="N284" s="166"/>
      <c r="O284" s="166"/>
      <c r="P284" s="167">
        <f>SUM(P285:P394)</f>
        <v>0</v>
      </c>
      <c r="Q284" s="166"/>
      <c r="R284" s="167">
        <f>SUM(R285:R394)</f>
        <v>23.24857068</v>
      </c>
      <c r="S284" s="166"/>
      <c r="T284" s="168">
        <f>SUM(T285:T394)</f>
        <v>41.715160000000004</v>
      </c>
      <c r="AR284" s="169" t="s">
        <v>82</v>
      </c>
      <c r="AT284" s="170" t="s">
        <v>73</v>
      </c>
      <c r="AU284" s="170" t="s">
        <v>82</v>
      </c>
      <c r="AY284" s="169" t="s">
        <v>155</v>
      </c>
      <c r="BK284" s="171">
        <f>SUM(BK285:BK394)</f>
        <v>0</v>
      </c>
    </row>
    <row r="285" spans="1:65" s="2" customFormat="1" ht="24.15" customHeight="1">
      <c r="A285" s="34"/>
      <c r="B285" s="35"/>
      <c r="C285" s="174" t="s">
        <v>484</v>
      </c>
      <c r="D285" s="174" t="s">
        <v>157</v>
      </c>
      <c r="E285" s="175" t="s">
        <v>485</v>
      </c>
      <c r="F285" s="176" t="s">
        <v>486</v>
      </c>
      <c r="G285" s="177" t="s">
        <v>191</v>
      </c>
      <c r="H285" s="178">
        <v>108.6</v>
      </c>
      <c r="I285" s="179"/>
      <c r="J285" s="180">
        <f>ROUND(I285*H285,2)</f>
        <v>0</v>
      </c>
      <c r="K285" s="176" t="s">
        <v>161</v>
      </c>
      <c r="L285" s="39"/>
      <c r="M285" s="181" t="s">
        <v>19</v>
      </c>
      <c r="N285" s="182" t="s">
        <v>45</v>
      </c>
      <c r="O285" s="64"/>
      <c r="P285" s="183">
        <f>O285*H285</f>
        <v>0</v>
      </c>
      <c r="Q285" s="183">
        <v>0</v>
      </c>
      <c r="R285" s="183">
        <f>Q285*H285</f>
        <v>0</v>
      </c>
      <c r="S285" s="183">
        <v>0.32</v>
      </c>
      <c r="T285" s="184">
        <f>S285*H285</f>
        <v>34.752000000000002</v>
      </c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R285" s="185" t="s">
        <v>162</v>
      </c>
      <c r="AT285" s="185" t="s">
        <v>157</v>
      </c>
      <c r="AU285" s="185" t="s">
        <v>84</v>
      </c>
      <c r="AY285" s="17" t="s">
        <v>155</v>
      </c>
      <c r="BE285" s="186">
        <f>IF(N285="základní",J285,0)</f>
        <v>0</v>
      </c>
      <c r="BF285" s="186">
        <f>IF(N285="snížená",J285,0)</f>
        <v>0</v>
      </c>
      <c r="BG285" s="186">
        <f>IF(N285="zákl. přenesená",J285,0)</f>
        <v>0</v>
      </c>
      <c r="BH285" s="186">
        <f>IF(N285="sníž. přenesená",J285,0)</f>
        <v>0</v>
      </c>
      <c r="BI285" s="186">
        <f>IF(N285="nulová",J285,0)</f>
        <v>0</v>
      </c>
      <c r="BJ285" s="17" t="s">
        <v>82</v>
      </c>
      <c r="BK285" s="186">
        <f>ROUND(I285*H285,2)</f>
        <v>0</v>
      </c>
      <c r="BL285" s="17" t="s">
        <v>162</v>
      </c>
      <c r="BM285" s="185" t="s">
        <v>487</v>
      </c>
    </row>
    <row r="286" spans="1:65" s="2" customFormat="1" ht="19.2">
      <c r="A286" s="34"/>
      <c r="B286" s="35"/>
      <c r="C286" s="36"/>
      <c r="D286" s="187" t="s">
        <v>164</v>
      </c>
      <c r="E286" s="36"/>
      <c r="F286" s="188" t="s">
        <v>488</v>
      </c>
      <c r="G286" s="36"/>
      <c r="H286" s="36"/>
      <c r="I286" s="189"/>
      <c r="J286" s="36"/>
      <c r="K286" s="36"/>
      <c r="L286" s="39"/>
      <c r="M286" s="190"/>
      <c r="N286" s="191"/>
      <c r="O286" s="64"/>
      <c r="P286" s="64"/>
      <c r="Q286" s="64"/>
      <c r="R286" s="64"/>
      <c r="S286" s="64"/>
      <c r="T286" s="65"/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T286" s="17" t="s">
        <v>164</v>
      </c>
      <c r="AU286" s="17" t="s">
        <v>84</v>
      </c>
    </row>
    <row r="287" spans="1:65" s="2" customFormat="1" ht="10.199999999999999">
      <c r="A287" s="34"/>
      <c r="B287" s="35"/>
      <c r="C287" s="36"/>
      <c r="D287" s="192" t="s">
        <v>166</v>
      </c>
      <c r="E287" s="36"/>
      <c r="F287" s="193" t="s">
        <v>489</v>
      </c>
      <c r="G287" s="36"/>
      <c r="H287" s="36"/>
      <c r="I287" s="189"/>
      <c r="J287" s="36"/>
      <c r="K287" s="36"/>
      <c r="L287" s="39"/>
      <c r="M287" s="190"/>
      <c r="N287" s="191"/>
      <c r="O287" s="64"/>
      <c r="P287" s="64"/>
      <c r="Q287" s="64"/>
      <c r="R287" s="64"/>
      <c r="S287" s="64"/>
      <c r="T287" s="65"/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T287" s="17" t="s">
        <v>166</v>
      </c>
      <c r="AU287" s="17" t="s">
        <v>84</v>
      </c>
    </row>
    <row r="288" spans="1:65" s="13" customFormat="1" ht="10.199999999999999">
      <c r="B288" s="194"/>
      <c r="C288" s="195"/>
      <c r="D288" s="187" t="s">
        <v>168</v>
      </c>
      <c r="E288" s="196" t="s">
        <v>19</v>
      </c>
      <c r="F288" s="197" t="s">
        <v>490</v>
      </c>
      <c r="G288" s="195"/>
      <c r="H288" s="198">
        <v>108.6</v>
      </c>
      <c r="I288" s="199"/>
      <c r="J288" s="195"/>
      <c r="K288" s="195"/>
      <c r="L288" s="200"/>
      <c r="M288" s="201"/>
      <c r="N288" s="202"/>
      <c r="O288" s="202"/>
      <c r="P288" s="202"/>
      <c r="Q288" s="202"/>
      <c r="R288" s="202"/>
      <c r="S288" s="202"/>
      <c r="T288" s="203"/>
      <c r="AT288" s="204" t="s">
        <v>168</v>
      </c>
      <c r="AU288" s="204" t="s">
        <v>84</v>
      </c>
      <c r="AV288" s="13" t="s">
        <v>84</v>
      </c>
      <c r="AW288" s="13" t="s">
        <v>36</v>
      </c>
      <c r="AX288" s="13" t="s">
        <v>82</v>
      </c>
      <c r="AY288" s="204" t="s">
        <v>155</v>
      </c>
    </row>
    <row r="289" spans="1:65" s="2" customFormat="1" ht="37.799999999999997" customHeight="1">
      <c r="A289" s="34"/>
      <c r="B289" s="35"/>
      <c r="C289" s="174" t="s">
        <v>491</v>
      </c>
      <c r="D289" s="174" t="s">
        <v>157</v>
      </c>
      <c r="E289" s="175" t="s">
        <v>492</v>
      </c>
      <c r="F289" s="176" t="s">
        <v>493</v>
      </c>
      <c r="G289" s="177" t="s">
        <v>191</v>
      </c>
      <c r="H289" s="178">
        <v>4</v>
      </c>
      <c r="I289" s="179"/>
      <c r="J289" s="180">
        <f>ROUND(I289*H289,2)</f>
        <v>0</v>
      </c>
      <c r="K289" s="176" t="s">
        <v>161</v>
      </c>
      <c r="L289" s="39"/>
      <c r="M289" s="181" t="s">
        <v>19</v>
      </c>
      <c r="N289" s="182" t="s">
        <v>45</v>
      </c>
      <c r="O289" s="64"/>
      <c r="P289" s="183">
        <f>O289*H289</f>
        <v>0</v>
      </c>
      <c r="Q289" s="183">
        <v>3.9899999999999996E-3</v>
      </c>
      <c r="R289" s="183">
        <f>Q289*H289</f>
        <v>1.5959999999999998E-2</v>
      </c>
      <c r="S289" s="183">
        <v>0</v>
      </c>
      <c r="T289" s="184">
        <f>S289*H289</f>
        <v>0</v>
      </c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R289" s="185" t="s">
        <v>162</v>
      </c>
      <c r="AT289" s="185" t="s">
        <v>157</v>
      </c>
      <c r="AU289" s="185" t="s">
        <v>84</v>
      </c>
      <c r="AY289" s="17" t="s">
        <v>155</v>
      </c>
      <c r="BE289" s="186">
        <f>IF(N289="základní",J289,0)</f>
        <v>0</v>
      </c>
      <c r="BF289" s="186">
        <f>IF(N289="snížená",J289,0)</f>
        <v>0</v>
      </c>
      <c r="BG289" s="186">
        <f>IF(N289="zákl. přenesená",J289,0)</f>
        <v>0</v>
      </c>
      <c r="BH289" s="186">
        <f>IF(N289="sníž. přenesená",J289,0)</f>
        <v>0</v>
      </c>
      <c r="BI289" s="186">
        <f>IF(N289="nulová",J289,0)</f>
        <v>0</v>
      </c>
      <c r="BJ289" s="17" t="s">
        <v>82</v>
      </c>
      <c r="BK289" s="186">
        <f>ROUND(I289*H289,2)</f>
        <v>0</v>
      </c>
      <c r="BL289" s="17" t="s">
        <v>162</v>
      </c>
      <c r="BM289" s="185" t="s">
        <v>494</v>
      </c>
    </row>
    <row r="290" spans="1:65" s="2" customFormat="1" ht="28.8">
      <c r="A290" s="34"/>
      <c r="B290" s="35"/>
      <c r="C290" s="36"/>
      <c r="D290" s="187" t="s">
        <v>164</v>
      </c>
      <c r="E290" s="36"/>
      <c r="F290" s="188" t="s">
        <v>495</v>
      </c>
      <c r="G290" s="36"/>
      <c r="H290" s="36"/>
      <c r="I290" s="189"/>
      <c r="J290" s="36"/>
      <c r="K290" s="36"/>
      <c r="L290" s="39"/>
      <c r="M290" s="190"/>
      <c r="N290" s="191"/>
      <c r="O290" s="64"/>
      <c r="P290" s="64"/>
      <c r="Q290" s="64"/>
      <c r="R290" s="64"/>
      <c r="S290" s="64"/>
      <c r="T290" s="65"/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T290" s="17" t="s">
        <v>164</v>
      </c>
      <c r="AU290" s="17" t="s">
        <v>84</v>
      </c>
    </row>
    <row r="291" spans="1:65" s="2" customFormat="1" ht="10.199999999999999">
      <c r="A291" s="34"/>
      <c r="B291" s="35"/>
      <c r="C291" s="36"/>
      <c r="D291" s="192" t="s">
        <v>166</v>
      </c>
      <c r="E291" s="36"/>
      <c r="F291" s="193" t="s">
        <v>496</v>
      </c>
      <c r="G291" s="36"/>
      <c r="H291" s="36"/>
      <c r="I291" s="189"/>
      <c r="J291" s="36"/>
      <c r="K291" s="36"/>
      <c r="L291" s="39"/>
      <c r="M291" s="190"/>
      <c r="N291" s="191"/>
      <c r="O291" s="64"/>
      <c r="P291" s="64"/>
      <c r="Q291" s="64"/>
      <c r="R291" s="64"/>
      <c r="S291" s="64"/>
      <c r="T291" s="65"/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T291" s="17" t="s">
        <v>166</v>
      </c>
      <c r="AU291" s="17" t="s">
        <v>84</v>
      </c>
    </row>
    <row r="292" spans="1:65" s="13" customFormat="1" ht="10.199999999999999">
      <c r="B292" s="194"/>
      <c r="C292" s="195"/>
      <c r="D292" s="187" t="s">
        <v>168</v>
      </c>
      <c r="E292" s="196" t="s">
        <v>19</v>
      </c>
      <c r="F292" s="197" t="s">
        <v>497</v>
      </c>
      <c r="G292" s="195"/>
      <c r="H292" s="198">
        <v>4</v>
      </c>
      <c r="I292" s="199"/>
      <c r="J292" s="195"/>
      <c r="K292" s="195"/>
      <c r="L292" s="200"/>
      <c r="M292" s="201"/>
      <c r="N292" s="202"/>
      <c r="O292" s="202"/>
      <c r="P292" s="202"/>
      <c r="Q292" s="202"/>
      <c r="R292" s="202"/>
      <c r="S292" s="202"/>
      <c r="T292" s="203"/>
      <c r="AT292" s="204" t="s">
        <v>168</v>
      </c>
      <c r="AU292" s="204" t="s">
        <v>84</v>
      </c>
      <c r="AV292" s="13" t="s">
        <v>84</v>
      </c>
      <c r="AW292" s="13" t="s">
        <v>36</v>
      </c>
      <c r="AX292" s="13" t="s">
        <v>82</v>
      </c>
      <c r="AY292" s="204" t="s">
        <v>155</v>
      </c>
    </row>
    <row r="293" spans="1:65" s="2" customFormat="1" ht="16.5" customHeight="1">
      <c r="A293" s="34"/>
      <c r="B293" s="35"/>
      <c r="C293" s="205" t="s">
        <v>498</v>
      </c>
      <c r="D293" s="205" t="s">
        <v>317</v>
      </c>
      <c r="E293" s="206" t="s">
        <v>499</v>
      </c>
      <c r="F293" s="207" t="s">
        <v>500</v>
      </c>
      <c r="G293" s="208" t="s">
        <v>191</v>
      </c>
      <c r="H293" s="209">
        <v>4.04</v>
      </c>
      <c r="I293" s="210"/>
      <c r="J293" s="211">
        <f>ROUND(I293*H293,2)</f>
        <v>0</v>
      </c>
      <c r="K293" s="207" t="s">
        <v>161</v>
      </c>
      <c r="L293" s="212"/>
      <c r="M293" s="213" t="s">
        <v>19</v>
      </c>
      <c r="N293" s="214" t="s">
        <v>45</v>
      </c>
      <c r="O293" s="64"/>
      <c r="P293" s="183">
        <f>O293*H293</f>
        <v>0</v>
      </c>
      <c r="Q293" s="183">
        <v>0.5655</v>
      </c>
      <c r="R293" s="183">
        <f>Q293*H293</f>
        <v>2.2846199999999999</v>
      </c>
      <c r="S293" s="183">
        <v>0</v>
      </c>
      <c r="T293" s="184">
        <f>S293*H293</f>
        <v>0</v>
      </c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R293" s="185" t="s">
        <v>211</v>
      </c>
      <c r="AT293" s="185" t="s">
        <v>317</v>
      </c>
      <c r="AU293" s="185" t="s">
        <v>84</v>
      </c>
      <c r="AY293" s="17" t="s">
        <v>155</v>
      </c>
      <c r="BE293" s="186">
        <f>IF(N293="základní",J293,0)</f>
        <v>0</v>
      </c>
      <c r="BF293" s="186">
        <f>IF(N293="snížená",J293,0)</f>
        <v>0</v>
      </c>
      <c r="BG293" s="186">
        <f>IF(N293="zákl. přenesená",J293,0)</f>
        <v>0</v>
      </c>
      <c r="BH293" s="186">
        <f>IF(N293="sníž. přenesená",J293,0)</f>
        <v>0</v>
      </c>
      <c r="BI293" s="186">
        <f>IF(N293="nulová",J293,0)</f>
        <v>0</v>
      </c>
      <c r="BJ293" s="17" t="s">
        <v>82</v>
      </c>
      <c r="BK293" s="186">
        <f>ROUND(I293*H293,2)</f>
        <v>0</v>
      </c>
      <c r="BL293" s="17" t="s">
        <v>162</v>
      </c>
      <c r="BM293" s="185" t="s">
        <v>501</v>
      </c>
    </row>
    <row r="294" spans="1:65" s="2" customFormat="1" ht="10.199999999999999">
      <c r="A294" s="34"/>
      <c r="B294" s="35"/>
      <c r="C294" s="36"/>
      <c r="D294" s="187" t="s">
        <v>164</v>
      </c>
      <c r="E294" s="36"/>
      <c r="F294" s="188" t="s">
        <v>500</v>
      </c>
      <c r="G294" s="36"/>
      <c r="H294" s="36"/>
      <c r="I294" s="189"/>
      <c r="J294" s="36"/>
      <c r="K294" s="36"/>
      <c r="L294" s="39"/>
      <c r="M294" s="190"/>
      <c r="N294" s="191"/>
      <c r="O294" s="64"/>
      <c r="P294" s="64"/>
      <c r="Q294" s="64"/>
      <c r="R294" s="64"/>
      <c r="S294" s="64"/>
      <c r="T294" s="65"/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T294" s="17" t="s">
        <v>164</v>
      </c>
      <c r="AU294" s="17" t="s">
        <v>84</v>
      </c>
    </row>
    <row r="295" spans="1:65" s="13" customFormat="1" ht="10.199999999999999">
      <c r="B295" s="194"/>
      <c r="C295" s="195"/>
      <c r="D295" s="187" t="s">
        <v>168</v>
      </c>
      <c r="E295" s="195"/>
      <c r="F295" s="197" t="s">
        <v>502</v>
      </c>
      <c r="G295" s="195"/>
      <c r="H295" s="198">
        <v>4.04</v>
      </c>
      <c r="I295" s="199"/>
      <c r="J295" s="195"/>
      <c r="K295" s="195"/>
      <c r="L295" s="200"/>
      <c r="M295" s="201"/>
      <c r="N295" s="202"/>
      <c r="O295" s="202"/>
      <c r="P295" s="202"/>
      <c r="Q295" s="202"/>
      <c r="R295" s="202"/>
      <c r="S295" s="202"/>
      <c r="T295" s="203"/>
      <c r="AT295" s="204" t="s">
        <v>168</v>
      </c>
      <c r="AU295" s="204" t="s">
        <v>84</v>
      </c>
      <c r="AV295" s="13" t="s">
        <v>84</v>
      </c>
      <c r="AW295" s="13" t="s">
        <v>4</v>
      </c>
      <c r="AX295" s="13" t="s">
        <v>82</v>
      </c>
      <c r="AY295" s="204" t="s">
        <v>155</v>
      </c>
    </row>
    <row r="296" spans="1:65" s="2" customFormat="1" ht="33" customHeight="1">
      <c r="A296" s="34"/>
      <c r="B296" s="35"/>
      <c r="C296" s="174" t="s">
        <v>503</v>
      </c>
      <c r="D296" s="174" t="s">
        <v>157</v>
      </c>
      <c r="E296" s="175" t="s">
        <v>504</v>
      </c>
      <c r="F296" s="176" t="s">
        <v>505</v>
      </c>
      <c r="G296" s="177" t="s">
        <v>172</v>
      </c>
      <c r="H296" s="178">
        <v>1</v>
      </c>
      <c r="I296" s="179"/>
      <c r="J296" s="180">
        <f>ROUND(I296*H296,2)</f>
        <v>0</v>
      </c>
      <c r="K296" s="176" t="s">
        <v>161</v>
      </c>
      <c r="L296" s="39"/>
      <c r="M296" s="181" t="s">
        <v>19</v>
      </c>
      <c r="N296" s="182" t="s">
        <v>45</v>
      </c>
      <c r="O296" s="64"/>
      <c r="P296" s="183">
        <f>O296*H296</f>
        <v>0</v>
      </c>
      <c r="Q296" s="183">
        <v>9.4999999999999998E-3</v>
      </c>
      <c r="R296" s="183">
        <f>Q296*H296</f>
        <v>9.4999999999999998E-3</v>
      </c>
      <c r="S296" s="183">
        <v>0</v>
      </c>
      <c r="T296" s="184">
        <f>S296*H296</f>
        <v>0</v>
      </c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R296" s="185" t="s">
        <v>162</v>
      </c>
      <c r="AT296" s="185" t="s">
        <v>157</v>
      </c>
      <c r="AU296" s="185" t="s">
        <v>84</v>
      </c>
      <c r="AY296" s="17" t="s">
        <v>155</v>
      </c>
      <c r="BE296" s="186">
        <f>IF(N296="základní",J296,0)</f>
        <v>0</v>
      </c>
      <c r="BF296" s="186">
        <f>IF(N296="snížená",J296,0)</f>
        <v>0</v>
      </c>
      <c r="BG296" s="186">
        <f>IF(N296="zákl. přenesená",J296,0)</f>
        <v>0</v>
      </c>
      <c r="BH296" s="186">
        <f>IF(N296="sníž. přenesená",J296,0)</f>
        <v>0</v>
      </c>
      <c r="BI296" s="186">
        <f>IF(N296="nulová",J296,0)</f>
        <v>0</v>
      </c>
      <c r="BJ296" s="17" t="s">
        <v>82</v>
      </c>
      <c r="BK296" s="186">
        <f>ROUND(I296*H296,2)</f>
        <v>0</v>
      </c>
      <c r="BL296" s="17" t="s">
        <v>162</v>
      </c>
      <c r="BM296" s="185" t="s">
        <v>506</v>
      </c>
    </row>
    <row r="297" spans="1:65" s="2" customFormat="1" ht="38.4">
      <c r="A297" s="34"/>
      <c r="B297" s="35"/>
      <c r="C297" s="36"/>
      <c r="D297" s="187" t="s">
        <v>164</v>
      </c>
      <c r="E297" s="36"/>
      <c r="F297" s="188" t="s">
        <v>507</v>
      </c>
      <c r="G297" s="36"/>
      <c r="H297" s="36"/>
      <c r="I297" s="189"/>
      <c r="J297" s="36"/>
      <c r="K297" s="36"/>
      <c r="L297" s="39"/>
      <c r="M297" s="190"/>
      <c r="N297" s="191"/>
      <c r="O297" s="64"/>
      <c r="P297" s="64"/>
      <c r="Q297" s="64"/>
      <c r="R297" s="64"/>
      <c r="S297" s="64"/>
      <c r="T297" s="65"/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T297" s="17" t="s">
        <v>164</v>
      </c>
      <c r="AU297" s="17" t="s">
        <v>84</v>
      </c>
    </row>
    <row r="298" spans="1:65" s="2" customFormat="1" ht="10.199999999999999">
      <c r="A298" s="34"/>
      <c r="B298" s="35"/>
      <c r="C298" s="36"/>
      <c r="D298" s="192" t="s">
        <v>166</v>
      </c>
      <c r="E298" s="36"/>
      <c r="F298" s="193" t="s">
        <v>508</v>
      </c>
      <c r="G298" s="36"/>
      <c r="H298" s="36"/>
      <c r="I298" s="189"/>
      <c r="J298" s="36"/>
      <c r="K298" s="36"/>
      <c r="L298" s="39"/>
      <c r="M298" s="190"/>
      <c r="N298" s="191"/>
      <c r="O298" s="64"/>
      <c r="P298" s="64"/>
      <c r="Q298" s="64"/>
      <c r="R298" s="64"/>
      <c r="S298" s="64"/>
      <c r="T298" s="65"/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T298" s="17" t="s">
        <v>166</v>
      </c>
      <c r="AU298" s="17" t="s">
        <v>84</v>
      </c>
    </row>
    <row r="299" spans="1:65" s="13" customFormat="1" ht="10.199999999999999">
      <c r="B299" s="194"/>
      <c r="C299" s="195"/>
      <c r="D299" s="187" t="s">
        <v>168</v>
      </c>
      <c r="E299" s="196" t="s">
        <v>19</v>
      </c>
      <c r="F299" s="197" t="s">
        <v>82</v>
      </c>
      <c r="G299" s="195"/>
      <c r="H299" s="198">
        <v>1</v>
      </c>
      <c r="I299" s="199"/>
      <c r="J299" s="195"/>
      <c r="K299" s="195"/>
      <c r="L299" s="200"/>
      <c r="M299" s="201"/>
      <c r="N299" s="202"/>
      <c r="O299" s="202"/>
      <c r="P299" s="202"/>
      <c r="Q299" s="202"/>
      <c r="R299" s="202"/>
      <c r="S299" s="202"/>
      <c r="T299" s="203"/>
      <c r="AT299" s="204" t="s">
        <v>168</v>
      </c>
      <c r="AU299" s="204" t="s">
        <v>84</v>
      </c>
      <c r="AV299" s="13" t="s">
        <v>84</v>
      </c>
      <c r="AW299" s="13" t="s">
        <v>36</v>
      </c>
      <c r="AX299" s="13" t="s">
        <v>82</v>
      </c>
      <c r="AY299" s="204" t="s">
        <v>155</v>
      </c>
    </row>
    <row r="300" spans="1:65" s="2" customFormat="1" ht="24.15" customHeight="1">
      <c r="A300" s="34"/>
      <c r="B300" s="35"/>
      <c r="C300" s="174" t="s">
        <v>509</v>
      </c>
      <c r="D300" s="174" t="s">
        <v>157</v>
      </c>
      <c r="E300" s="175" t="s">
        <v>510</v>
      </c>
      <c r="F300" s="176" t="s">
        <v>511</v>
      </c>
      <c r="G300" s="177" t="s">
        <v>191</v>
      </c>
      <c r="H300" s="178">
        <v>107.7</v>
      </c>
      <c r="I300" s="179"/>
      <c r="J300" s="180">
        <f>ROUND(I300*H300,2)</f>
        <v>0</v>
      </c>
      <c r="K300" s="176" t="s">
        <v>161</v>
      </c>
      <c r="L300" s="39"/>
      <c r="M300" s="181" t="s">
        <v>19</v>
      </c>
      <c r="N300" s="182" t="s">
        <v>45</v>
      </c>
      <c r="O300" s="64"/>
      <c r="P300" s="183">
        <f>O300*H300</f>
        <v>0</v>
      </c>
      <c r="Q300" s="183">
        <v>2.0000000000000002E-5</v>
      </c>
      <c r="R300" s="183">
        <f>Q300*H300</f>
        <v>2.1540000000000001E-3</v>
      </c>
      <c r="S300" s="183">
        <v>0</v>
      </c>
      <c r="T300" s="184">
        <f>S300*H300</f>
        <v>0</v>
      </c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R300" s="185" t="s">
        <v>162</v>
      </c>
      <c r="AT300" s="185" t="s">
        <v>157</v>
      </c>
      <c r="AU300" s="185" t="s">
        <v>84</v>
      </c>
      <c r="AY300" s="17" t="s">
        <v>155</v>
      </c>
      <c r="BE300" s="186">
        <f>IF(N300="základní",J300,0)</f>
        <v>0</v>
      </c>
      <c r="BF300" s="186">
        <f>IF(N300="snížená",J300,0)</f>
        <v>0</v>
      </c>
      <c r="BG300" s="186">
        <f>IF(N300="zákl. přenesená",J300,0)</f>
        <v>0</v>
      </c>
      <c r="BH300" s="186">
        <f>IF(N300="sníž. přenesená",J300,0)</f>
        <v>0</v>
      </c>
      <c r="BI300" s="186">
        <f>IF(N300="nulová",J300,0)</f>
        <v>0</v>
      </c>
      <c r="BJ300" s="17" t="s">
        <v>82</v>
      </c>
      <c r="BK300" s="186">
        <f>ROUND(I300*H300,2)</f>
        <v>0</v>
      </c>
      <c r="BL300" s="17" t="s">
        <v>162</v>
      </c>
      <c r="BM300" s="185" t="s">
        <v>512</v>
      </c>
    </row>
    <row r="301" spans="1:65" s="2" customFormat="1" ht="19.2">
      <c r="A301" s="34"/>
      <c r="B301" s="35"/>
      <c r="C301" s="36"/>
      <c r="D301" s="187" t="s">
        <v>164</v>
      </c>
      <c r="E301" s="36"/>
      <c r="F301" s="188" t="s">
        <v>513</v>
      </c>
      <c r="G301" s="36"/>
      <c r="H301" s="36"/>
      <c r="I301" s="189"/>
      <c r="J301" s="36"/>
      <c r="K301" s="36"/>
      <c r="L301" s="39"/>
      <c r="M301" s="190"/>
      <c r="N301" s="191"/>
      <c r="O301" s="64"/>
      <c r="P301" s="64"/>
      <c r="Q301" s="64"/>
      <c r="R301" s="64"/>
      <c r="S301" s="64"/>
      <c r="T301" s="65"/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T301" s="17" t="s">
        <v>164</v>
      </c>
      <c r="AU301" s="17" t="s">
        <v>84</v>
      </c>
    </row>
    <row r="302" spans="1:65" s="2" customFormat="1" ht="10.199999999999999">
      <c r="A302" s="34"/>
      <c r="B302" s="35"/>
      <c r="C302" s="36"/>
      <c r="D302" s="192" t="s">
        <v>166</v>
      </c>
      <c r="E302" s="36"/>
      <c r="F302" s="193" t="s">
        <v>514</v>
      </c>
      <c r="G302" s="36"/>
      <c r="H302" s="36"/>
      <c r="I302" s="189"/>
      <c r="J302" s="36"/>
      <c r="K302" s="36"/>
      <c r="L302" s="39"/>
      <c r="M302" s="190"/>
      <c r="N302" s="191"/>
      <c r="O302" s="64"/>
      <c r="P302" s="64"/>
      <c r="Q302" s="64"/>
      <c r="R302" s="64"/>
      <c r="S302" s="64"/>
      <c r="T302" s="65"/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T302" s="17" t="s">
        <v>166</v>
      </c>
      <c r="AU302" s="17" t="s">
        <v>84</v>
      </c>
    </row>
    <row r="303" spans="1:65" s="13" customFormat="1" ht="10.199999999999999">
      <c r="B303" s="194"/>
      <c r="C303" s="195"/>
      <c r="D303" s="187" t="s">
        <v>168</v>
      </c>
      <c r="E303" s="196" t="s">
        <v>112</v>
      </c>
      <c r="F303" s="197" t="s">
        <v>114</v>
      </c>
      <c r="G303" s="195"/>
      <c r="H303" s="198">
        <v>107.7</v>
      </c>
      <c r="I303" s="199"/>
      <c r="J303" s="195"/>
      <c r="K303" s="195"/>
      <c r="L303" s="200"/>
      <c r="M303" s="201"/>
      <c r="N303" s="202"/>
      <c r="O303" s="202"/>
      <c r="P303" s="202"/>
      <c r="Q303" s="202"/>
      <c r="R303" s="202"/>
      <c r="S303" s="202"/>
      <c r="T303" s="203"/>
      <c r="AT303" s="204" t="s">
        <v>168</v>
      </c>
      <c r="AU303" s="204" t="s">
        <v>84</v>
      </c>
      <c r="AV303" s="13" t="s">
        <v>84</v>
      </c>
      <c r="AW303" s="13" t="s">
        <v>36</v>
      </c>
      <c r="AX303" s="13" t="s">
        <v>82</v>
      </c>
      <c r="AY303" s="204" t="s">
        <v>155</v>
      </c>
    </row>
    <row r="304" spans="1:65" s="2" customFormat="1" ht="24.15" customHeight="1">
      <c r="A304" s="34"/>
      <c r="B304" s="35"/>
      <c r="C304" s="205" t="s">
        <v>515</v>
      </c>
      <c r="D304" s="205" t="s">
        <v>317</v>
      </c>
      <c r="E304" s="206" t="s">
        <v>516</v>
      </c>
      <c r="F304" s="207" t="s">
        <v>517</v>
      </c>
      <c r="G304" s="208" t="s">
        <v>191</v>
      </c>
      <c r="H304" s="209">
        <v>109.316</v>
      </c>
      <c r="I304" s="210"/>
      <c r="J304" s="211">
        <f>ROUND(I304*H304,2)</f>
        <v>0</v>
      </c>
      <c r="K304" s="207" t="s">
        <v>161</v>
      </c>
      <c r="L304" s="212"/>
      <c r="M304" s="213" t="s">
        <v>19</v>
      </c>
      <c r="N304" s="214" t="s">
        <v>45</v>
      </c>
      <c r="O304" s="64"/>
      <c r="P304" s="183">
        <f>O304*H304</f>
        <v>0</v>
      </c>
      <c r="Q304" s="183">
        <v>1.273E-2</v>
      </c>
      <c r="R304" s="183">
        <f>Q304*H304</f>
        <v>1.39159268</v>
      </c>
      <c r="S304" s="183">
        <v>0</v>
      </c>
      <c r="T304" s="184">
        <f>S304*H304</f>
        <v>0</v>
      </c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R304" s="185" t="s">
        <v>211</v>
      </c>
      <c r="AT304" s="185" t="s">
        <v>317</v>
      </c>
      <c r="AU304" s="185" t="s">
        <v>84</v>
      </c>
      <c r="AY304" s="17" t="s">
        <v>155</v>
      </c>
      <c r="BE304" s="186">
        <f>IF(N304="základní",J304,0)</f>
        <v>0</v>
      </c>
      <c r="BF304" s="186">
        <f>IF(N304="snížená",J304,0)</f>
        <v>0</v>
      </c>
      <c r="BG304" s="186">
        <f>IF(N304="zákl. přenesená",J304,0)</f>
        <v>0</v>
      </c>
      <c r="BH304" s="186">
        <f>IF(N304="sníž. přenesená",J304,0)</f>
        <v>0</v>
      </c>
      <c r="BI304" s="186">
        <f>IF(N304="nulová",J304,0)</f>
        <v>0</v>
      </c>
      <c r="BJ304" s="17" t="s">
        <v>82</v>
      </c>
      <c r="BK304" s="186">
        <f>ROUND(I304*H304,2)</f>
        <v>0</v>
      </c>
      <c r="BL304" s="17" t="s">
        <v>162</v>
      </c>
      <c r="BM304" s="185" t="s">
        <v>518</v>
      </c>
    </row>
    <row r="305" spans="1:65" s="2" customFormat="1" ht="19.2">
      <c r="A305" s="34"/>
      <c r="B305" s="35"/>
      <c r="C305" s="36"/>
      <c r="D305" s="187" t="s">
        <v>164</v>
      </c>
      <c r="E305" s="36"/>
      <c r="F305" s="188" t="s">
        <v>517</v>
      </c>
      <c r="G305" s="36"/>
      <c r="H305" s="36"/>
      <c r="I305" s="189"/>
      <c r="J305" s="36"/>
      <c r="K305" s="36"/>
      <c r="L305" s="39"/>
      <c r="M305" s="190"/>
      <c r="N305" s="191"/>
      <c r="O305" s="64"/>
      <c r="P305" s="64"/>
      <c r="Q305" s="64"/>
      <c r="R305" s="64"/>
      <c r="S305" s="64"/>
      <c r="T305" s="65"/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T305" s="17" t="s">
        <v>164</v>
      </c>
      <c r="AU305" s="17" t="s">
        <v>84</v>
      </c>
    </row>
    <row r="306" spans="1:65" s="13" customFormat="1" ht="10.199999999999999">
      <c r="B306" s="194"/>
      <c r="C306" s="195"/>
      <c r="D306" s="187" t="s">
        <v>168</v>
      </c>
      <c r="E306" s="195"/>
      <c r="F306" s="197" t="s">
        <v>519</v>
      </c>
      <c r="G306" s="195"/>
      <c r="H306" s="198">
        <v>109.316</v>
      </c>
      <c r="I306" s="199"/>
      <c r="J306" s="195"/>
      <c r="K306" s="195"/>
      <c r="L306" s="200"/>
      <c r="M306" s="201"/>
      <c r="N306" s="202"/>
      <c r="O306" s="202"/>
      <c r="P306" s="202"/>
      <c r="Q306" s="202"/>
      <c r="R306" s="202"/>
      <c r="S306" s="202"/>
      <c r="T306" s="203"/>
      <c r="AT306" s="204" t="s">
        <v>168</v>
      </c>
      <c r="AU306" s="204" t="s">
        <v>84</v>
      </c>
      <c r="AV306" s="13" t="s">
        <v>84</v>
      </c>
      <c r="AW306" s="13" t="s">
        <v>4</v>
      </c>
      <c r="AX306" s="13" t="s">
        <v>82</v>
      </c>
      <c r="AY306" s="204" t="s">
        <v>155</v>
      </c>
    </row>
    <row r="307" spans="1:65" s="2" customFormat="1" ht="24.15" customHeight="1">
      <c r="A307" s="34"/>
      <c r="B307" s="35"/>
      <c r="C307" s="174" t="s">
        <v>520</v>
      </c>
      <c r="D307" s="174" t="s">
        <v>157</v>
      </c>
      <c r="E307" s="175" t="s">
        <v>521</v>
      </c>
      <c r="F307" s="176" t="s">
        <v>522</v>
      </c>
      <c r="G307" s="177" t="s">
        <v>221</v>
      </c>
      <c r="H307" s="178">
        <v>4.9210000000000003</v>
      </c>
      <c r="I307" s="179"/>
      <c r="J307" s="180">
        <f>ROUND(I307*H307,2)</f>
        <v>0</v>
      </c>
      <c r="K307" s="176" t="s">
        <v>161</v>
      </c>
      <c r="L307" s="39"/>
      <c r="M307" s="181" t="s">
        <v>19</v>
      </c>
      <c r="N307" s="182" t="s">
        <v>45</v>
      </c>
      <c r="O307" s="64"/>
      <c r="P307" s="183">
        <f>O307*H307</f>
        <v>0</v>
      </c>
      <c r="Q307" s="183">
        <v>0</v>
      </c>
      <c r="R307" s="183">
        <f>Q307*H307</f>
        <v>0</v>
      </c>
      <c r="S307" s="183">
        <v>0.36</v>
      </c>
      <c r="T307" s="184">
        <f>S307*H307</f>
        <v>1.77156</v>
      </c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R307" s="185" t="s">
        <v>162</v>
      </c>
      <c r="AT307" s="185" t="s">
        <v>157</v>
      </c>
      <c r="AU307" s="185" t="s">
        <v>84</v>
      </c>
      <c r="AY307" s="17" t="s">
        <v>155</v>
      </c>
      <c r="BE307" s="186">
        <f>IF(N307="základní",J307,0)</f>
        <v>0</v>
      </c>
      <c r="BF307" s="186">
        <f>IF(N307="snížená",J307,0)</f>
        <v>0</v>
      </c>
      <c r="BG307" s="186">
        <f>IF(N307="zákl. přenesená",J307,0)</f>
        <v>0</v>
      </c>
      <c r="BH307" s="186">
        <f>IF(N307="sníž. přenesená",J307,0)</f>
        <v>0</v>
      </c>
      <c r="BI307" s="186">
        <f>IF(N307="nulová",J307,0)</f>
        <v>0</v>
      </c>
      <c r="BJ307" s="17" t="s">
        <v>82</v>
      </c>
      <c r="BK307" s="186">
        <f>ROUND(I307*H307,2)</f>
        <v>0</v>
      </c>
      <c r="BL307" s="17" t="s">
        <v>162</v>
      </c>
      <c r="BM307" s="185" t="s">
        <v>523</v>
      </c>
    </row>
    <row r="308" spans="1:65" s="2" customFormat="1" ht="19.2">
      <c r="A308" s="34"/>
      <c r="B308" s="35"/>
      <c r="C308" s="36"/>
      <c r="D308" s="187" t="s">
        <v>164</v>
      </c>
      <c r="E308" s="36"/>
      <c r="F308" s="188" t="s">
        <v>524</v>
      </c>
      <c r="G308" s="36"/>
      <c r="H308" s="36"/>
      <c r="I308" s="189"/>
      <c r="J308" s="36"/>
      <c r="K308" s="36"/>
      <c r="L308" s="39"/>
      <c r="M308" s="190"/>
      <c r="N308" s="191"/>
      <c r="O308" s="64"/>
      <c r="P308" s="64"/>
      <c r="Q308" s="64"/>
      <c r="R308" s="64"/>
      <c r="S308" s="64"/>
      <c r="T308" s="65"/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T308" s="17" t="s">
        <v>164</v>
      </c>
      <c r="AU308" s="17" t="s">
        <v>84</v>
      </c>
    </row>
    <row r="309" spans="1:65" s="2" customFormat="1" ht="10.199999999999999">
      <c r="A309" s="34"/>
      <c r="B309" s="35"/>
      <c r="C309" s="36"/>
      <c r="D309" s="192" t="s">
        <v>166</v>
      </c>
      <c r="E309" s="36"/>
      <c r="F309" s="193" t="s">
        <v>525</v>
      </c>
      <c r="G309" s="36"/>
      <c r="H309" s="36"/>
      <c r="I309" s="189"/>
      <c r="J309" s="36"/>
      <c r="K309" s="36"/>
      <c r="L309" s="39"/>
      <c r="M309" s="190"/>
      <c r="N309" s="191"/>
      <c r="O309" s="64"/>
      <c r="P309" s="64"/>
      <c r="Q309" s="64"/>
      <c r="R309" s="64"/>
      <c r="S309" s="64"/>
      <c r="T309" s="65"/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T309" s="17" t="s">
        <v>166</v>
      </c>
      <c r="AU309" s="17" t="s">
        <v>84</v>
      </c>
    </row>
    <row r="310" spans="1:65" s="13" customFormat="1" ht="10.199999999999999">
      <c r="B310" s="194"/>
      <c r="C310" s="195"/>
      <c r="D310" s="187" t="s">
        <v>168</v>
      </c>
      <c r="E310" s="196" t="s">
        <v>19</v>
      </c>
      <c r="F310" s="197" t="s">
        <v>526</v>
      </c>
      <c r="G310" s="195"/>
      <c r="H310" s="198">
        <v>4.9210000000000003</v>
      </c>
      <c r="I310" s="199"/>
      <c r="J310" s="195"/>
      <c r="K310" s="195"/>
      <c r="L310" s="200"/>
      <c r="M310" s="201"/>
      <c r="N310" s="202"/>
      <c r="O310" s="202"/>
      <c r="P310" s="202"/>
      <c r="Q310" s="202"/>
      <c r="R310" s="202"/>
      <c r="S310" s="202"/>
      <c r="T310" s="203"/>
      <c r="AT310" s="204" t="s">
        <v>168</v>
      </c>
      <c r="AU310" s="204" t="s">
        <v>84</v>
      </c>
      <c r="AV310" s="13" t="s">
        <v>84</v>
      </c>
      <c r="AW310" s="13" t="s">
        <v>36</v>
      </c>
      <c r="AX310" s="13" t="s">
        <v>82</v>
      </c>
      <c r="AY310" s="204" t="s">
        <v>155</v>
      </c>
    </row>
    <row r="311" spans="1:65" s="2" customFormat="1" ht="24.15" customHeight="1">
      <c r="A311" s="34"/>
      <c r="B311" s="35"/>
      <c r="C311" s="174" t="s">
        <v>527</v>
      </c>
      <c r="D311" s="174" t="s">
        <v>157</v>
      </c>
      <c r="E311" s="175" t="s">
        <v>528</v>
      </c>
      <c r="F311" s="176" t="s">
        <v>529</v>
      </c>
      <c r="G311" s="177" t="s">
        <v>221</v>
      </c>
      <c r="H311" s="178">
        <v>7.9859999999999998</v>
      </c>
      <c r="I311" s="179"/>
      <c r="J311" s="180">
        <f>ROUND(I311*H311,2)</f>
        <v>0</v>
      </c>
      <c r="K311" s="176" t="s">
        <v>161</v>
      </c>
      <c r="L311" s="39"/>
      <c r="M311" s="181" t="s">
        <v>19</v>
      </c>
      <c r="N311" s="182" t="s">
        <v>45</v>
      </c>
      <c r="O311" s="64"/>
      <c r="P311" s="183">
        <f>O311*H311</f>
        <v>0</v>
      </c>
      <c r="Q311" s="183">
        <v>0</v>
      </c>
      <c r="R311" s="183">
        <f>Q311*H311</f>
        <v>0</v>
      </c>
      <c r="S311" s="183">
        <v>0.6</v>
      </c>
      <c r="T311" s="184">
        <f>S311*H311</f>
        <v>4.7915999999999999</v>
      </c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R311" s="185" t="s">
        <v>162</v>
      </c>
      <c r="AT311" s="185" t="s">
        <v>157</v>
      </c>
      <c r="AU311" s="185" t="s">
        <v>84</v>
      </c>
      <c r="AY311" s="17" t="s">
        <v>155</v>
      </c>
      <c r="BE311" s="186">
        <f>IF(N311="základní",J311,0)</f>
        <v>0</v>
      </c>
      <c r="BF311" s="186">
        <f>IF(N311="snížená",J311,0)</f>
        <v>0</v>
      </c>
      <c r="BG311" s="186">
        <f>IF(N311="zákl. přenesená",J311,0)</f>
        <v>0</v>
      </c>
      <c r="BH311" s="186">
        <f>IF(N311="sníž. přenesená",J311,0)</f>
        <v>0</v>
      </c>
      <c r="BI311" s="186">
        <f>IF(N311="nulová",J311,0)</f>
        <v>0</v>
      </c>
      <c r="BJ311" s="17" t="s">
        <v>82</v>
      </c>
      <c r="BK311" s="186">
        <f>ROUND(I311*H311,2)</f>
        <v>0</v>
      </c>
      <c r="BL311" s="17" t="s">
        <v>162</v>
      </c>
      <c r="BM311" s="185" t="s">
        <v>530</v>
      </c>
    </row>
    <row r="312" spans="1:65" s="2" customFormat="1" ht="19.2">
      <c r="A312" s="34"/>
      <c r="B312" s="35"/>
      <c r="C312" s="36"/>
      <c r="D312" s="187" t="s">
        <v>164</v>
      </c>
      <c r="E312" s="36"/>
      <c r="F312" s="188" t="s">
        <v>531</v>
      </c>
      <c r="G312" s="36"/>
      <c r="H312" s="36"/>
      <c r="I312" s="189"/>
      <c r="J312" s="36"/>
      <c r="K312" s="36"/>
      <c r="L312" s="39"/>
      <c r="M312" s="190"/>
      <c r="N312" s="191"/>
      <c r="O312" s="64"/>
      <c r="P312" s="64"/>
      <c r="Q312" s="64"/>
      <c r="R312" s="64"/>
      <c r="S312" s="64"/>
      <c r="T312" s="65"/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T312" s="17" t="s">
        <v>164</v>
      </c>
      <c r="AU312" s="17" t="s">
        <v>84</v>
      </c>
    </row>
    <row r="313" spans="1:65" s="2" customFormat="1" ht="10.199999999999999">
      <c r="A313" s="34"/>
      <c r="B313" s="35"/>
      <c r="C313" s="36"/>
      <c r="D313" s="192" t="s">
        <v>166</v>
      </c>
      <c r="E313" s="36"/>
      <c r="F313" s="193" t="s">
        <v>532</v>
      </c>
      <c r="G313" s="36"/>
      <c r="H313" s="36"/>
      <c r="I313" s="189"/>
      <c r="J313" s="36"/>
      <c r="K313" s="36"/>
      <c r="L313" s="39"/>
      <c r="M313" s="190"/>
      <c r="N313" s="191"/>
      <c r="O313" s="64"/>
      <c r="P313" s="64"/>
      <c r="Q313" s="64"/>
      <c r="R313" s="64"/>
      <c r="S313" s="64"/>
      <c r="T313" s="65"/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T313" s="17" t="s">
        <v>166</v>
      </c>
      <c r="AU313" s="17" t="s">
        <v>84</v>
      </c>
    </row>
    <row r="314" spans="1:65" s="13" customFormat="1" ht="10.199999999999999">
      <c r="B314" s="194"/>
      <c r="C314" s="195"/>
      <c r="D314" s="187" t="s">
        <v>168</v>
      </c>
      <c r="E314" s="196" t="s">
        <v>19</v>
      </c>
      <c r="F314" s="197" t="s">
        <v>533</v>
      </c>
      <c r="G314" s="195"/>
      <c r="H314" s="198">
        <v>7.9859999999999998</v>
      </c>
      <c r="I314" s="199"/>
      <c r="J314" s="195"/>
      <c r="K314" s="195"/>
      <c r="L314" s="200"/>
      <c r="M314" s="201"/>
      <c r="N314" s="202"/>
      <c r="O314" s="202"/>
      <c r="P314" s="202"/>
      <c r="Q314" s="202"/>
      <c r="R314" s="202"/>
      <c r="S314" s="202"/>
      <c r="T314" s="203"/>
      <c r="AT314" s="204" t="s">
        <v>168</v>
      </c>
      <c r="AU314" s="204" t="s">
        <v>84</v>
      </c>
      <c r="AV314" s="13" t="s">
        <v>84</v>
      </c>
      <c r="AW314" s="13" t="s">
        <v>36</v>
      </c>
      <c r="AX314" s="13" t="s">
        <v>82</v>
      </c>
      <c r="AY314" s="204" t="s">
        <v>155</v>
      </c>
    </row>
    <row r="315" spans="1:65" s="2" customFormat="1" ht="24.15" customHeight="1">
      <c r="A315" s="34"/>
      <c r="B315" s="35"/>
      <c r="C315" s="174" t="s">
        <v>534</v>
      </c>
      <c r="D315" s="174" t="s">
        <v>157</v>
      </c>
      <c r="E315" s="175" t="s">
        <v>535</v>
      </c>
      <c r="F315" s="176" t="s">
        <v>536</v>
      </c>
      <c r="G315" s="177" t="s">
        <v>172</v>
      </c>
      <c r="H315" s="178">
        <v>2</v>
      </c>
      <c r="I315" s="179"/>
      <c r="J315" s="180">
        <f>ROUND(I315*H315,2)</f>
        <v>0</v>
      </c>
      <c r="K315" s="176" t="s">
        <v>161</v>
      </c>
      <c r="L315" s="39"/>
      <c r="M315" s="181" t="s">
        <v>19</v>
      </c>
      <c r="N315" s="182" t="s">
        <v>45</v>
      </c>
      <c r="O315" s="64"/>
      <c r="P315" s="183">
        <f>O315*H315</f>
        <v>0</v>
      </c>
      <c r="Q315" s="183">
        <v>0.45937</v>
      </c>
      <c r="R315" s="183">
        <f>Q315*H315</f>
        <v>0.91874</v>
      </c>
      <c r="S315" s="183">
        <v>0</v>
      </c>
      <c r="T315" s="184">
        <f>S315*H315</f>
        <v>0</v>
      </c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R315" s="185" t="s">
        <v>162</v>
      </c>
      <c r="AT315" s="185" t="s">
        <v>157</v>
      </c>
      <c r="AU315" s="185" t="s">
        <v>84</v>
      </c>
      <c r="AY315" s="17" t="s">
        <v>155</v>
      </c>
      <c r="BE315" s="186">
        <f>IF(N315="základní",J315,0)</f>
        <v>0</v>
      </c>
      <c r="BF315" s="186">
        <f>IF(N315="snížená",J315,0)</f>
        <v>0</v>
      </c>
      <c r="BG315" s="186">
        <f>IF(N315="zákl. přenesená",J315,0)</f>
        <v>0</v>
      </c>
      <c r="BH315" s="186">
        <f>IF(N315="sníž. přenesená",J315,0)</f>
        <v>0</v>
      </c>
      <c r="BI315" s="186">
        <f>IF(N315="nulová",J315,0)</f>
        <v>0</v>
      </c>
      <c r="BJ315" s="17" t="s">
        <v>82</v>
      </c>
      <c r="BK315" s="186">
        <f>ROUND(I315*H315,2)</f>
        <v>0</v>
      </c>
      <c r="BL315" s="17" t="s">
        <v>162</v>
      </c>
      <c r="BM315" s="185" t="s">
        <v>537</v>
      </c>
    </row>
    <row r="316" spans="1:65" s="2" customFormat="1" ht="19.2">
      <c r="A316" s="34"/>
      <c r="B316" s="35"/>
      <c r="C316" s="36"/>
      <c r="D316" s="187" t="s">
        <v>164</v>
      </c>
      <c r="E316" s="36"/>
      <c r="F316" s="188" t="s">
        <v>538</v>
      </c>
      <c r="G316" s="36"/>
      <c r="H316" s="36"/>
      <c r="I316" s="189"/>
      <c r="J316" s="36"/>
      <c r="K316" s="36"/>
      <c r="L316" s="39"/>
      <c r="M316" s="190"/>
      <c r="N316" s="191"/>
      <c r="O316" s="64"/>
      <c r="P316" s="64"/>
      <c r="Q316" s="64"/>
      <c r="R316" s="64"/>
      <c r="S316" s="64"/>
      <c r="T316" s="65"/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T316" s="17" t="s">
        <v>164</v>
      </c>
      <c r="AU316" s="17" t="s">
        <v>84</v>
      </c>
    </row>
    <row r="317" spans="1:65" s="2" customFormat="1" ht="10.199999999999999">
      <c r="A317" s="34"/>
      <c r="B317" s="35"/>
      <c r="C317" s="36"/>
      <c r="D317" s="192" t="s">
        <v>166</v>
      </c>
      <c r="E317" s="36"/>
      <c r="F317" s="193" t="s">
        <v>539</v>
      </c>
      <c r="G317" s="36"/>
      <c r="H317" s="36"/>
      <c r="I317" s="189"/>
      <c r="J317" s="36"/>
      <c r="K317" s="36"/>
      <c r="L317" s="39"/>
      <c r="M317" s="190"/>
      <c r="N317" s="191"/>
      <c r="O317" s="64"/>
      <c r="P317" s="64"/>
      <c r="Q317" s="64"/>
      <c r="R317" s="64"/>
      <c r="S317" s="64"/>
      <c r="T317" s="65"/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T317" s="17" t="s">
        <v>166</v>
      </c>
      <c r="AU317" s="17" t="s">
        <v>84</v>
      </c>
    </row>
    <row r="318" spans="1:65" s="13" customFormat="1" ht="10.199999999999999">
      <c r="B318" s="194"/>
      <c r="C318" s="195"/>
      <c r="D318" s="187" t="s">
        <v>168</v>
      </c>
      <c r="E318" s="196" t="s">
        <v>19</v>
      </c>
      <c r="F318" s="197" t="s">
        <v>84</v>
      </c>
      <c r="G318" s="195"/>
      <c r="H318" s="198">
        <v>2</v>
      </c>
      <c r="I318" s="199"/>
      <c r="J318" s="195"/>
      <c r="K318" s="195"/>
      <c r="L318" s="200"/>
      <c r="M318" s="201"/>
      <c r="N318" s="202"/>
      <c r="O318" s="202"/>
      <c r="P318" s="202"/>
      <c r="Q318" s="202"/>
      <c r="R318" s="202"/>
      <c r="S318" s="202"/>
      <c r="T318" s="203"/>
      <c r="AT318" s="204" t="s">
        <v>168</v>
      </c>
      <c r="AU318" s="204" t="s">
        <v>84</v>
      </c>
      <c r="AV318" s="13" t="s">
        <v>84</v>
      </c>
      <c r="AW318" s="13" t="s">
        <v>36</v>
      </c>
      <c r="AX318" s="13" t="s">
        <v>82</v>
      </c>
      <c r="AY318" s="204" t="s">
        <v>155</v>
      </c>
    </row>
    <row r="319" spans="1:65" s="2" customFormat="1" ht="24.15" customHeight="1">
      <c r="A319" s="34"/>
      <c r="B319" s="35"/>
      <c r="C319" s="174" t="s">
        <v>540</v>
      </c>
      <c r="D319" s="174" t="s">
        <v>157</v>
      </c>
      <c r="E319" s="175" t="s">
        <v>541</v>
      </c>
      <c r="F319" s="176" t="s">
        <v>542</v>
      </c>
      <c r="G319" s="177" t="s">
        <v>191</v>
      </c>
      <c r="H319" s="178">
        <v>123.23</v>
      </c>
      <c r="I319" s="179"/>
      <c r="J319" s="180">
        <f>ROUND(I319*H319,2)</f>
        <v>0</v>
      </c>
      <c r="K319" s="176" t="s">
        <v>161</v>
      </c>
      <c r="L319" s="39"/>
      <c r="M319" s="181" t="s">
        <v>19</v>
      </c>
      <c r="N319" s="182" t="s">
        <v>45</v>
      </c>
      <c r="O319" s="64"/>
      <c r="P319" s="183">
        <f>O319*H319</f>
        <v>0</v>
      </c>
      <c r="Q319" s="183">
        <v>0</v>
      </c>
      <c r="R319" s="183">
        <f>Q319*H319</f>
        <v>0</v>
      </c>
      <c r="S319" s="183">
        <v>0</v>
      </c>
      <c r="T319" s="184">
        <f>S319*H319</f>
        <v>0</v>
      </c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R319" s="185" t="s">
        <v>162</v>
      </c>
      <c r="AT319" s="185" t="s">
        <v>157</v>
      </c>
      <c r="AU319" s="185" t="s">
        <v>84</v>
      </c>
      <c r="AY319" s="17" t="s">
        <v>155</v>
      </c>
      <c r="BE319" s="186">
        <f>IF(N319="základní",J319,0)</f>
        <v>0</v>
      </c>
      <c r="BF319" s="186">
        <f>IF(N319="snížená",J319,0)</f>
        <v>0</v>
      </c>
      <c r="BG319" s="186">
        <f>IF(N319="zákl. přenesená",J319,0)</f>
        <v>0</v>
      </c>
      <c r="BH319" s="186">
        <f>IF(N319="sníž. přenesená",J319,0)</f>
        <v>0</v>
      </c>
      <c r="BI319" s="186">
        <f>IF(N319="nulová",J319,0)</f>
        <v>0</v>
      </c>
      <c r="BJ319" s="17" t="s">
        <v>82</v>
      </c>
      <c r="BK319" s="186">
        <f>ROUND(I319*H319,2)</f>
        <v>0</v>
      </c>
      <c r="BL319" s="17" t="s">
        <v>162</v>
      </c>
      <c r="BM319" s="185" t="s">
        <v>543</v>
      </c>
    </row>
    <row r="320" spans="1:65" s="2" customFormat="1" ht="10.199999999999999">
      <c r="A320" s="34"/>
      <c r="B320" s="35"/>
      <c r="C320" s="36"/>
      <c r="D320" s="187" t="s">
        <v>164</v>
      </c>
      <c r="E320" s="36"/>
      <c r="F320" s="188" t="s">
        <v>544</v>
      </c>
      <c r="G320" s="36"/>
      <c r="H320" s="36"/>
      <c r="I320" s="189"/>
      <c r="J320" s="36"/>
      <c r="K320" s="36"/>
      <c r="L320" s="39"/>
      <c r="M320" s="190"/>
      <c r="N320" s="191"/>
      <c r="O320" s="64"/>
      <c r="P320" s="64"/>
      <c r="Q320" s="64"/>
      <c r="R320" s="64"/>
      <c r="S320" s="64"/>
      <c r="T320" s="65"/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T320" s="17" t="s">
        <v>164</v>
      </c>
      <c r="AU320" s="17" t="s">
        <v>84</v>
      </c>
    </row>
    <row r="321" spans="1:65" s="2" customFormat="1" ht="10.199999999999999">
      <c r="A321" s="34"/>
      <c r="B321" s="35"/>
      <c r="C321" s="36"/>
      <c r="D321" s="192" t="s">
        <v>166</v>
      </c>
      <c r="E321" s="36"/>
      <c r="F321" s="193" t="s">
        <v>545</v>
      </c>
      <c r="G321" s="36"/>
      <c r="H321" s="36"/>
      <c r="I321" s="189"/>
      <c r="J321" s="36"/>
      <c r="K321" s="36"/>
      <c r="L321" s="39"/>
      <c r="M321" s="190"/>
      <c r="N321" s="191"/>
      <c r="O321" s="64"/>
      <c r="P321" s="64"/>
      <c r="Q321" s="64"/>
      <c r="R321" s="64"/>
      <c r="S321" s="64"/>
      <c r="T321" s="65"/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T321" s="17" t="s">
        <v>166</v>
      </c>
      <c r="AU321" s="17" t="s">
        <v>84</v>
      </c>
    </row>
    <row r="322" spans="1:65" s="13" customFormat="1" ht="10.199999999999999">
      <c r="B322" s="194"/>
      <c r="C322" s="195"/>
      <c r="D322" s="187" t="s">
        <v>168</v>
      </c>
      <c r="E322" s="196" t="s">
        <v>19</v>
      </c>
      <c r="F322" s="197" t="s">
        <v>546</v>
      </c>
      <c r="G322" s="195"/>
      <c r="H322" s="198">
        <v>123.23</v>
      </c>
      <c r="I322" s="199"/>
      <c r="J322" s="195"/>
      <c r="K322" s="195"/>
      <c r="L322" s="200"/>
      <c r="M322" s="201"/>
      <c r="N322" s="202"/>
      <c r="O322" s="202"/>
      <c r="P322" s="202"/>
      <c r="Q322" s="202"/>
      <c r="R322" s="202"/>
      <c r="S322" s="202"/>
      <c r="T322" s="203"/>
      <c r="AT322" s="204" t="s">
        <v>168</v>
      </c>
      <c r="AU322" s="204" t="s">
        <v>84</v>
      </c>
      <c r="AV322" s="13" t="s">
        <v>84</v>
      </c>
      <c r="AW322" s="13" t="s">
        <v>36</v>
      </c>
      <c r="AX322" s="13" t="s">
        <v>82</v>
      </c>
      <c r="AY322" s="204" t="s">
        <v>155</v>
      </c>
    </row>
    <row r="323" spans="1:65" s="2" customFormat="1" ht="24.15" customHeight="1">
      <c r="A323" s="34"/>
      <c r="B323" s="35"/>
      <c r="C323" s="174" t="s">
        <v>547</v>
      </c>
      <c r="D323" s="174" t="s">
        <v>157</v>
      </c>
      <c r="E323" s="175" t="s">
        <v>548</v>
      </c>
      <c r="F323" s="176" t="s">
        <v>549</v>
      </c>
      <c r="G323" s="177" t="s">
        <v>221</v>
      </c>
      <c r="H323" s="178">
        <v>0.56299999999999994</v>
      </c>
      <c r="I323" s="179"/>
      <c r="J323" s="180">
        <f>ROUND(I323*H323,2)</f>
        <v>0</v>
      </c>
      <c r="K323" s="176" t="s">
        <v>161</v>
      </c>
      <c r="L323" s="39"/>
      <c r="M323" s="181" t="s">
        <v>19</v>
      </c>
      <c r="N323" s="182" t="s">
        <v>45</v>
      </c>
      <c r="O323" s="64"/>
      <c r="P323" s="183">
        <f>O323*H323</f>
        <v>0</v>
      </c>
      <c r="Q323" s="183">
        <v>0</v>
      </c>
      <c r="R323" s="183">
        <f>Q323*H323</f>
        <v>0</v>
      </c>
      <c r="S323" s="183">
        <v>0</v>
      </c>
      <c r="T323" s="184">
        <f>S323*H323</f>
        <v>0</v>
      </c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R323" s="185" t="s">
        <v>162</v>
      </c>
      <c r="AT323" s="185" t="s">
        <v>157</v>
      </c>
      <c r="AU323" s="185" t="s">
        <v>84</v>
      </c>
      <c r="AY323" s="17" t="s">
        <v>155</v>
      </c>
      <c r="BE323" s="186">
        <f>IF(N323="základní",J323,0)</f>
        <v>0</v>
      </c>
      <c r="BF323" s="186">
        <f>IF(N323="snížená",J323,0)</f>
        <v>0</v>
      </c>
      <c r="BG323" s="186">
        <f>IF(N323="zákl. přenesená",J323,0)</f>
        <v>0</v>
      </c>
      <c r="BH323" s="186">
        <f>IF(N323="sníž. přenesená",J323,0)</f>
        <v>0</v>
      </c>
      <c r="BI323" s="186">
        <f>IF(N323="nulová",J323,0)</f>
        <v>0</v>
      </c>
      <c r="BJ323" s="17" t="s">
        <v>82</v>
      </c>
      <c r="BK323" s="186">
        <f>ROUND(I323*H323,2)</f>
        <v>0</v>
      </c>
      <c r="BL323" s="17" t="s">
        <v>162</v>
      </c>
      <c r="BM323" s="185" t="s">
        <v>550</v>
      </c>
    </row>
    <row r="324" spans="1:65" s="2" customFormat="1" ht="28.8">
      <c r="A324" s="34"/>
      <c r="B324" s="35"/>
      <c r="C324" s="36"/>
      <c r="D324" s="187" t="s">
        <v>164</v>
      </c>
      <c r="E324" s="36"/>
      <c r="F324" s="188" t="s">
        <v>551</v>
      </c>
      <c r="G324" s="36"/>
      <c r="H324" s="36"/>
      <c r="I324" s="189"/>
      <c r="J324" s="36"/>
      <c r="K324" s="36"/>
      <c r="L324" s="39"/>
      <c r="M324" s="190"/>
      <c r="N324" s="191"/>
      <c r="O324" s="64"/>
      <c r="P324" s="64"/>
      <c r="Q324" s="64"/>
      <c r="R324" s="64"/>
      <c r="S324" s="64"/>
      <c r="T324" s="65"/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T324" s="17" t="s">
        <v>164</v>
      </c>
      <c r="AU324" s="17" t="s">
        <v>84</v>
      </c>
    </row>
    <row r="325" spans="1:65" s="2" customFormat="1" ht="10.199999999999999">
      <c r="A325" s="34"/>
      <c r="B325" s="35"/>
      <c r="C325" s="36"/>
      <c r="D325" s="192" t="s">
        <v>166</v>
      </c>
      <c r="E325" s="36"/>
      <c r="F325" s="193" t="s">
        <v>552</v>
      </c>
      <c r="G325" s="36"/>
      <c r="H325" s="36"/>
      <c r="I325" s="189"/>
      <c r="J325" s="36"/>
      <c r="K325" s="36"/>
      <c r="L325" s="39"/>
      <c r="M325" s="190"/>
      <c r="N325" s="191"/>
      <c r="O325" s="64"/>
      <c r="P325" s="64"/>
      <c r="Q325" s="64"/>
      <c r="R325" s="64"/>
      <c r="S325" s="64"/>
      <c r="T325" s="65"/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T325" s="17" t="s">
        <v>166</v>
      </c>
      <c r="AU325" s="17" t="s">
        <v>84</v>
      </c>
    </row>
    <row r="326" spans="1:65" s="13" customFormat="1" ht="10.199999999999999">
      <c r="B326" s="194"/>
      <c r="C326" s="195"/>
      <c r="D326" s="187" t="s">
        <v>168</v>
      </c>
      <c r="E326" s="196" t="s">
        <v>19</v>
      </c>
      <c r="F326" s="197" t="s">
        <v>553</v>
      </c>
      <c r="G326" s="195"/>
      <c r="H326" s="198">
        <v>0.56299999999999994</v>
      </c>
      <c r="I326" s="199"/>
      <c r="J326" s="195"/>
      <c r="K326" s="195"/>
      <c r="L326" s="200"/>
      <c r="M326" s="201"/>
      <c r="N326" s="202"/>
      <c r="O326" s="202"/>
      <c r="P326" s="202"/>
      <c r="Q326" s="202"/>
      <c r="R326" s="202"/>
      <c r="S326" s="202"/>
      <c r="T326" s="203"/>
      <c r="AT326" s="204" t="s">
        <v>168</v>
      </c>
      <c r="AU326" s="204" t="s">
        <v>84</v>
      </c>
      <c r="AV326" s="13" t="s">
        <v>84</v>
      </c>
      <c r="AW326" s="13" t="s">
        <v>36</v>
      </c>
      <c r="AX326" s="13" t="s">
        <v>82</v>
      </c>
      <c r="AY326" s="204" t="s">
        <v>155</v>
      </c>
    </row>
    <row r="327" spans="1:65" s="2" customFormat="1" ht="24.15" customHeight="1">
      <c r="A327" s="34"/>
      <c r="B327" s="35"/>
      <c r="C327" s="174" t="s">
        <v>554</v>
      </c>
      <c r="D327" s="174" t="s">
        <v>157</v>
      </c>
      <c r="E327" s="175" t="s">
        <v>555</v>
      </c>
      <c r="F327" s="176" t="s">
        <v>556</v>
      </c>
      <c r="G327" s="177" t="s">
        <v>221</v>
      </c>
      <c r="H327" s="178">
        <v>2.2109999999999999</v>
      </c>
      <c r="I327" s="179"/>
      <c r="J327" s="180">
        <f>ROUND(I327*H327,2)</f>
        <v>0</v>
      </c>
      <c r="K327" s="176" t="s">
        <v>161</v>
      </c>
      <c r="L327" s="39"/>
      <c r="M327" s="181" t="s">
        <v>19</v>
      </c>
      <c r="N327" s="182" t="s">
        <v>45</v>
      </c>
      <c r="O327" s="64"/>
      <c r="P327" s="183">
        <f>O327*H327</f>
        <v>0</v>
      </c>
      <c r="Q327" s="183">
        <v>0</v>
      </c>
      <c r="R327" s="183">
        <f>Q327*H327</f>
        <v>0</v>
      </c>
      <c r="S327" s="183">
        <v>0</v>
      </c>
      <c r="T327" s="184">
        <f>S327*H327</f>
        <v>0</v>
      </c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R327" s="185" t="s">
        <v>162</v>
      </c>
      <c r="AT327" s="185" t="s">
        <v>157</v>
      </c>
      <c r="AU327" s="185" t="s">
        <v>84</v>
      </c>
      <c r="AY327" s="17" t="s">
        <v>155</v>
      </c>
      <c r="BE327" s="186">
        <f>IF(N327="základní",J327,0)</f>
        <v>0</v>
      </c>
      <c r="BF327" s="186">
        <f>IF(N327="snížená",J327,0)</f>
        <v>0</v>
      </c>
      <c r="BG327" s="186">
        <f>IF(N327="zákl. přenesená",J327,0)</f>
        <v>0</v>
      </c>
      <c r="BH327" s="186">
        <f>IF(N327="sníž. přenesená",J327,0)</f>
        <v>0</v>
      </c>
      <c r="BI327" s="186">
        <f>IF(N327="nulová",J327,0)</f>
        <v>0</v>
      </c>
      <c r="BJ327" s="17" t="s">
        <v>82</v>
      </c>
      <c r="BK327" s="186">
        <f>ROUND(I327*H327,2)</f>
        <v>0</v>
      </c>
      <c r="BL327" s="17" t="s">
        <v>162</v>
      </c>
      <c r="BM327" s="185" t="s">
        <v>557</v>
      </c>
    </row>
    <row r="328" spans="1:65" s="2" customFormat="1" ht="28.8">
      <c r="A328" s="34"/>
      <c r="B328" s="35"/>
      <c r="C328" s="36"/>
      <c r="D328" s="187" t="s">
        <v>164</v>
      </c>
      <c r="E328" s="36"/>
      <c r="F328" s="188" t="s">
        <v>558</v>
      </c>
      <c r="G328" s="36"/>
      <c r="H328" s="36"/>
      <c r="I328" s="189"/>
      <c r="J328" s="36"/>
      <c r="K328" s="36"/>
      <c r="L328" s="39"/>
      <c r="M328" s="190"/>
      <c r="N328" s="191"/>
      <c r="O328" s="64"/>
      <c r="P328" s="64"/>
      <c r="Q328" s="64"/>
      <c r="R328" s="64"/>
      <c r="S328" s="64"/>
      <c r="T328" s="65"/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T328" s="17" t="s">
        <v>164</v>
      </c>
      <c r="AU328" s="17" t="s">
        <v>84</v>
      </c>
    </row>
    <row r="329" spans="1:65" s="2" customFormat="1" ht="10.199999999999999">
      <c r="A329" s="34"/>
      <c r="B329" s="35"/>
      <c r="C329" s="36"/>
      <c r="D329" s="192" t="s">
        <v>166</v>
      </c>
      <c r="E329" s="36"/>
      <c r="F329" s="193" t="s">
        <v>559</v>
      </c>
      <c r="G329" s="36"/>
      <c r="H329" s="36"/>
      <c r="I329" s="189"/>
      <c r="J329" s="36"/>
      <c r="K329" s="36"/>
      <c r="L329" s="39"/>
      <c r="M329" s="190"/>
      <c r="N329" s="191"/>
      <c r="O329" s="64"/>
      <c r="P329" s="64"/>
      <c r="Q329" s="64"/>
      <c r="R329" s="64"/>
      <c r="S329" s="64"/>
      <c r="T329" s="65"/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T329" s="17" t="s">
        <v>166</v>
      </c>
      <c r="AU329" s="17" t="s">
        <v>84</v>
      </c>
    </row>
    <row r="330" spans="1:65" s="13" customFormat="1" ht="10.199999999999999">
      <c r="B330" s="194"/>
      <c r="C330" s="195"/>
      <c r="D330" s="187" t="s">
        <v>168</v>
      </c>
      <c r="E330" s="196" t="s">
        <v>19</v>
      </c>
      <c r="F330" s="197" t="s">
        <v>560</v>
      </c>
      <c r="G330" s="195"/>
      <c r="H330" s="198">
        <v>2.2109999999999999</v>
      </c>
      <c r="I330" s="199"/>
      <c r="J330" s="195"/>
      <c r="K330" s="195"/>
      <c r="L330" s="200"/>
      <c r="M330" s="201"/>
      <c r="N330" s="202"/>
      <c r="O330" s="202"/>
      <c r="P330" s="202"/>
      <c r="Q330" s="202"/>
      <c r="R330" s="202"/>
      <c r="S330" s="202"/>
      <c r="T330" s="203"/>
      <c r="AT330" s="204" t="s">
        <v>168</v>
      </c>
      <c r="AU330" s="204" t="s">
        <v>84</v>
      </c>
      <c r="AV330" s="13" t="s">
        <v>84</v>
      </c>
      <c r="AW330" s="13" t="s">
        <v>36</v>
      </c>
      <c r="AX330" s="13" t="s">
        <v>82</v>
      </c>
      <c r="AY330" s="204" t="s">
        <v>155</v>
      </c>
    </row>
    <row r="331" spans="1:65" s="2" customFormat="1" ht="24.15" customHeight="1">
      <c r="A331" s="34"/>
      <c r="B331" s="35"/>
      <c r="C331" s="174" t="s">
        <v>561</v>
      </c>
      <c r="D331" s="174" t="s">
        <v>157</v>
      </c>
      <c r="E331" s="175" t="s">
        <v>562</v>
      </c>
      <c r="F331" s="176" t="s">
        <v>563</v>
      </c>
      <c r="G331" s="177" t="s">
        <v>172</v>
      </c>
      <c r="H331" s="178">
        <v>4</v>
      </c>
      <c r="I331" s="179"/>
      <c r="J331" s="180">
        <f>ROUND(I331*H331,2)</f>
        <v>0</v>
      </c>
      <c r="K331" s="176" t="s">
        <v>161</v>
      </c>
      <c r="L331" s="39"/>
      <c r="M331" s="181" t="s">
        <v>19</v>
      </c>
      <c r="N331" s="182" t="s">
        <v>45</v>
      </c>
      <c r="O331" s="64"/>
      <c r="P331" s="183">
        <f>O331*H331</f>
        <v>0</v>
      </c>
      <c r="Q331" s="183">
        <v>0.41948000000000002</v>
      </c>
      <c r="R331" s="183">
        <f>Q331*H331</f>
        <v>1.6779200000000001</v>
      </c>
      <c r="S331" s="183">
        <v>0</v>
      </c>
      <c r="T331" s="184">
        <f>S331*H331</f>
        <v>0</v>
      </c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R331" s="185" t="s">
        <v>162</v>
      </c>
      <c r="AT331" s="185" t="s">
        <v>157</v>
      </c>
      <c r="AU331" s="185" t="s">
        <v>84</v>
      </c>
      <c r="AY331" s="17" t="s">
        <v>155</v>
      </c>
      <c r="BE331" s="186">
        <f>IF(N331="základní",J331,0)</f>
        <v>0</v>
      </c>
      <c r="BF331" s="186">
        <f>IF(N331="snížená",J331,0)</f>
        <v>0</v>
      </c>
      <c r="BG331" s="186">
        <f>IF(N331="zákl. přenesená",J331,0)</f>
        <v>0</v>
      </c>
      <c r="BH331" s="186">
        <f>IF(N331="sníž. přenesená",J331,0)</f>
        <v>0</v>
      </c>
      <c r="BI331" s="186">
        <f>IF(N331="nulová",J331,0)</f>
        <v>0</v>
      </c>
      <c r="BJ331" s="17" t="s">
        <v>82</v>
      </c>
      <c r="BK331" s="186">
        <f>ROUND(I331*H331,2)</f>
        <v>0</v>
      </c>
      <c r="BL331" s="17" t="s">
        <v>162</v>
      </c>
      <c r="BM331" s="185" t="s">
        <v>564</v>
      </c>
    </row>
    <row r="332" spans="1:65" s="2" customFormat="1" ht="19.2">
      <c r="A332" s="34"/>
      <c r="B332" s="35"/>
      <c r="C332" s="36"/>
      <c r="D332" s="187" t="s">
        <v>164</v>
      </c>
      <c r="E332" s="36"/>
      <c r="F332" s="188" t="s">
        <v>565</v>
      </c>
      <c r="G332" s="36"/>
      <c r="H332" s="36"/>
      <c r="I332" s="189"/>
      <c r="J332" s="36"/>
      <c r="K332" s="36"/>
      <c r="L332" s="39"/>
      <c r="M332" s="190"/>
      <c r="N332" s="191"/>
      <c r="O332" s="64"/>
      <c r="P332" s="64"/>
      <c r="Q332" s="64"/>
      <c r="R332" s="64"/>
      <c r="S332" s="64"/>
      <c r="T332" s="65"/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T332" s="17" t="s">
        <v>164</v>
      </c>
      <c r="AU332" s="17" t="s">
        <v>84</v>
      </c>
    </row>
    <row r="333" spans="1:65" s="2" customFormat="1" ht="10.199999999999999">
      <c r="A333" s="34"/>
      <c r="B333" s="35"/>
      <c r="C333" s="36"/>
      <c r="D333" s="192" t="s">
        <v>166</v>
      </c>
      <c r="E333" s="36"/>
      <c r="F333" s="193" t="s">
        <v>566</v>
      </c>
      <c r="G333" s="36"/>
      <c r="H333" s="36"/>
      <c r="I333" s="189"/>
      <c r="J333" s="36"/>
      <c r="K333" s="36"/>
      <c r="L333" s="39"/>
      <c r="M333" s="190"/>
      <c r="N333" s="191"/>
      <c r="O333" s="64"/>
      <c r="P333" s="64"/>
      <c r="Q333" s="64"/>
      <c r="R333" s="64"/>
      <c r="S333" s="64"/>
      <c r="T333" s="65"/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T333" s="17" t="s">
        <v>166</v>
      </c>
      <c r="AU333" s="17" t="s">
        <v>84</v>
      </c>
    </row>
    <row r="334" spans="1:65" s="13" customFormat="1" ht="10.199999999999999">
      <c r="B334" s="194"/>
      <c r="C334" s="195"/>
      <c r="D334" s="187" t="s">
        <v>168</v>
      </c>
      <c r="E334" s="196" t="s">
        <v>19</v>
      </c>
      <c r="F334" s="197" t="s">
        <v>162</v>
      </c>
      <c r="G334" s="195"/>
      <c r="H334" s="198">
        <v>4</v>
      </c>
      <c r="I334" s="199"/>
      <c r="J334" s="195"/>
      <c r="K334" s="195"/>
      <c r="L334" s="200"/>
      <c r="M334" s="201"/>
      <c r="N334" s="202"/>
      <c r="O334" s="202"/>
      <c r="P334" s="202"/>
      <c r="Q334" s="202"/>
      <c r="R334" s="202"/>
      <c r="S334" s="202"/>
      <c r="T334" s="203"/>
      <c r="AT334" s="204" t="s">
        <v>168</v>
      </c>
      <c r="AU334" s="204" t="s">
        <v>84</v>
      </c>
      <c r="AV334" s="13" t="s">
        <v>84</v>
      </c>
      <c r="AW334" s="13" t="s">
        <v>36</v>
      </c>
      <c r="AX334" s="13" t="s">
        <v>82</v>
      </c>
      <c r="AY334" s="204" t="s">
        <v>155</v>
      </c>
    </row>
    <row r="335" spans="1:65" s="2" customFormat="1" ht="24.15" customHeight="1">
      <c r="A335" s="34"/>
      <c r="B335" s="35"/>
      <c r="C335" s="205" t="s">
        <v>567</v>
      </c>
      <c r="D335" s="205" t="s">
        <v>317</v>
      </c>
      <c r="E335" s="206" t="s">
        <v>568</v>
      </c>
      <c r="F335" s="207" t="s">
        <v>569</v>
      </c>
      <c r="G335" s="208" t="s">
        <v>172</v>
      </c>
      <c r="H335" s="209">
        <v>4</v>
      </c>
      <c r="I335" s="210"/>
      <c r="J335" s="211">
        <f>ROUND(I335*H335,2)</f>
        <v>0</v>
      </c>
      <c r="K335" s="207" t="s">
        <v>161</v>
      </c>
      <c r="L335" s="212"/>
      <c r="M335" s="213" t="s">
        <v>19</v>
      </c>
      <c r="N335" s="214" t="s">
        <v>45</v>
      </c>
      <c r="O335" s="64"/>
      <c r="P335" s="183">
        <f>O335*H335</f>
        <v>0</v>
      </c>
      <c r="Q335" s="183">
        <v>1.45</v>
      </c>
      <c r="R335" s="183">
        <f>Q335*H335</f>
        <v>5.8</v>
      </c>
      <c r="S335" s="183">
        <v>0</v>
      </c>
      <c r="T335" s="184">
        <f>S335*H335</f>
        <v>0</v>
      </c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R335" s="185" t="s">
        <v>211</v>
      </c>
      <c r="AT335" s="185" t="s">
        <v>317</v>
      </c>
      <c r="AU335" s="185" t="s">
        <v>84</v>
      </c>
      <c r="AY335" s="17" t="s">
        <v>155</v>
      </c>
      <c r="BE335" s="186">
        <f>IF(N335="základní",J335,0)</f>
        <v>0</v>
      </c>
      <c r="BF335" s="186">
        <f>IF(N335="snížená",J335,0)</f>
        <v>0</v>
      </c>
      <c r="BG335" s="186">
        <f>IF(N335="zákl. přenesená",J335,0)</f>
        <v>0</v>
      </c>
      <c r="BH335" s="186">
        <f>IF(N335="sníž. přenesená",J335,0)</f>
        <v>0</v>
      </c>
      <c r="BI335" s="186">
        <f>IF(N335="nulová",J335,0)</f>
        <v>0</v>
      </c>
      <c r="BJ335" s="17" t="s">
        <v>82</v>
      </c>
      <c r="BK335" s="186">
        <f>ROUND(I335*H335,2)</f>
        <v>0</v>
      </c>
      <c r="BL335" s="17" t="s">
        <v>162</v>
      </c>
      <c r="BM335" s="185" t="s">
        <v>570</v>
      </c>
    </row>
    <row r="336" spans="1:65" s="2" customFormat="1" ht="10.199999999999999">
      <c r="A336" s="34"/>
      <c r="B336" s="35"/>
      <c r="C336" s="36"/>
      <c r="D336" s="187" t="s">
        <v>164</v>
      </c>
      <c r="E336" s="36"/>
      <c r="F336" s="188" t="s">
        <v>569</v>
      </c>
      <c r="G336" s="36"/>
      <c r="H336" s="36"/>
      <c r="I336" s="189"/>
      <c r="J336" s="36"/>
      <c r="K336" s="36"/>
      <c r="L336" s="39"/>
      <c r="M336" s="190"/>
      <c r="N336" s="191"/>
      <c r="O336" s="64"/>
      <c r="P336" s="64"/>
      <c r="Q336" s="64"/>
      <c r="R336" s="64"/>
      <c r="S336" s="64"/>
      <c r="T336" s="65"/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T336" s="17" t="s">
        <v>164</v>
      </c>
      <c r="AU336" s="17" t="s">
        <v>84</v>
      </c>
    </row>
    <row r="337" spans="1:65" s="2" customFormat="1" ht="24.15" customHeight="1">
      <c r="A337" s="34"/>
      <c r="B337" s="35"/>
      <c r="C337" s="174" t="s">
        <v>571</v>
      </c>
      <c r="D337" s="174" t="s">
        <v>157</v>
      </c>
      <c r="E337" s="175" t="s">
        <v>572</v>
      </c>
      <c r="F337" s="176" t="s">
        <v>573</v>
      </c>
      <c r="G337" s="177" t="s">
        <v>172</v>
      </c>
      <c r="H337" s="178">
        <v>1</v>
      </c>
      <c r="I337" s="179"/>
      <c r="J337" s="180">
        <f>ROUND(I337*H337,2)</f>
        <v>0</v>
      </c>
      <c r="K337" s="176" t="s">
        <v>161</v>
      </c>
      <c r="L337" s="39"/>
      <c r="M337" s="181" t="s">
        <v>19</v>
      </c>
      <c r="N337" s="182" t="s">
        <v>45</v>
      </c>
      <c r="O337" s="64"/>
      <c r="P337" s="183">
        <f>O337*H337</f>
        <v>0</v>
      </c>
      <c r="Q337" s="183">
        <v>0.41948000000000002</v>
      </c>
      <c r="R337" s="183">
        <f>Q337*H337</f>
        <v>0.41948000000000002</v>
      </c>
      <c r="S337" s="183">
        <v>0</v>
      </c>
      <c r="T337" s="184">
        <f>S337*H337</f>
        <v>0</v>
      </c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R337" s="185" t="s">
        <v>162</v>
      </c>
      <c r="AT337" s="185" t="s">
        <v>157</v>
      </c>
      <c r="AU337" s="185" t="s">
        <v>84</v>
      </c>
      <c r="AY337" s="17" t="s">
        <v>155</v>
      </c>
      <c r="BE337" s="186">
        <f>IF(N337="základní",J337,0)</f>
        <v>0</v>
      </c>
      <c r="BF337" s="186">
        <f>IF(N337="snížená",J337,0)</f>
        <v>0</v>
      </c>
      <c r="BG337" s="186">
        <f>IF(N337="zákl. přenesená",J337,0)</f>
        <v>0</v>
      </c>
      <c r="BH337" s="186">
        <f>IF(N337="sníž. přenesená",J337,0)</f>
        <v>0</v>
      </c>
      <c r="BI337" s="186">
        <f>IF(N337="nulová",J337,0)</f>
        <v>0</v>
      </c>
      <c r="BJ337" s="17" t="s">
        <v>82</v>
      </c>
      <c r="BK337" s="186">
        <f>ROUND(I337*H337,2)</f>
        <v>0</v>
      </c>
      <c r="BL337" s="17" t="s">
        <v>162</v>
      </c>
      <c r="BM337" s="185" t="s">
        <v>574</v>
      </c>
    </row>
    <row r="338" spans="1:65" s="2" customFormat="1" ht="19.2">
      <c r="A338" s="34"/>
      <c r="B338" s="35"/>
      <c r="C338" s="36"/>
      <c r="D338" s="187" t="s">
        <v>164</v>
      </c>
      <c r="E338" s="36"/>
      <c r="F338" s="188" t="s">
        <v>575</v>
      </c>
      <c r="G338" s="36"/>
      <c r="H338" s="36"/>
      <c r="I338" s="189"/>
      <c r="J338" s="36"/>
      <c r="K338" s="36"/>
      <c r="L338" s="39"/>
      <c r="M338" s="190"/>
      <c r="N338" s="191"/>
      <c r="O338" s="64"/>
      <c r="P338" s="64"/>
      <c r="Q338" s="64"/>
      <c r="R338" s="64"/>
      <c r="S338" s="64"/>
      <c r="T338" s="65"/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T338" s="17" t="s">
        <v>164</v>
      </c>
      <c r="AU338" s="17" t="s">
        <v>84</v>
      </c>
    </row>
    <row r="339" spans="1:65" s="2" customFormat="1" ht="10.199999999999999">
      <c r="A339" s="34"/>
      <c r="B339" s="35"/>
      <c r="C339" s="36"/>
      <c r="D339" s="192" t="s">
        <v>166</v>
      </c>
      <c r="E339" s="36"/>
      <c r="F339" s="193" t="s">
        <v>576</v>
      </c>
      <c r="G339" s="36"/>
      <c r="H339" s="36"/>
      <c r="I339" s="189"/>
      <c r="J339" s="36"/>
      <c r="K339" s="36"/>
      <c r="L339" s="39"/>
      <c r="M339" s="190"/>
      <c r="N339" s="191"/>
      <c r="O339" s="64"/>
      <c r="P339" s="64"/>
      <c r="Q339" s="64"/>
      <c r="R339" s="64"/>
      <c r="S339" s="64"/>
      <c r="T339" s="65"/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T339" s="17" t="s">
        <v>166</v>
      </c>
      <c r="AU339" s="17" t="s">
        <v>84</v>
      </c>
    </row>
    <row r="340" spans="1:65" s="13" customFormat="1" ht="10.199999999999999">
      <c r="B340" s="194"/>
      <c r="C340" s="195"/>
      <c r="D340" s="187" t="s">
        <v>168</v>
      </c>
      <c r="E340" s="196" t="s">
        <v>19</v>
      </c>
      <c r="F340" s="197" t="s">
        <v>82</v>
      </c>
      <c r="G340" s="195"/>
      <c r="H340" s="198">
        <v>1</v>
      </c>
      <c r="I340" s="199"/>
      <c r="J340" s="195"/>
      <c r="K340" s="195"/>
      <c r="L340" s="200"/>
      <c r="M340" s="201"/>
      <c r="N340" s="202"/>
      <c r="O340" s="202"/>
      <c r="P340" s="202"/>
      <c r="Q340" s="202"/>
      <c r="R340" s="202"/>
      <c r="S340" s="202"/>
      <c r="T340" s="203"/>
      <c r="AT340" s="204" t="s">
        <v>168</v>
      </c>
      <c r="AU340" s="204" t="s">
        <v>84</v>
      </c>
      <c r="AV340" s="13" t="s">
        <v>84</v>
      </c>
      <c r="AW340" s="13" t="s">
        <v>36</v>
      </c>
      <c r="AX340" s="13" t="s">
        <v>82</v>
      </c>
      <c r="AY340" s="204" t="s">
        <v>155</v>
      </c>
    </row>
    <row r="341" spans="1:65" s="2" customFormat="1" ht="24.15" customHeight="1">
      <c r="A341" s="34"/>
      <c r="B341" s="35"/>
      <c r="C341" s="205" t="s">
        <v>169</v>
      </c>
      <c r="D341" s="205" t="s">
        <v>317</v>
      </c>
      <c r="E341" s="206" t="s">
        <v>577</v>
      </c>
      <c r="F341" s="207" t="s">
        <v>578</v>
      </c>
      <c r="G341" s="208" t="s">
        <v>172</v>
      </c>
      <c r="H341" s="209">
        <v>1</v>
      </c>
      <c r="I341" s="210"/>
      <c r="J341" s="211">
        <f>ROUND(I341*H341,2)</f>
        <v>0</v>
      </c>
      <c r="K341" s="207" t="s">
        <v>161</v>
      </c>
      <c r="L341" s="212"/>
      <c r="M341" s="213" t="s">
        <v>19</v>
      </c>
      <c r="N341" s="214" t="s">
        <v>45</v>
      </c>
      <c r="O341" s="64"/>
      <c r="P341" s="183">
        <f>O341*H341</f>
        <v>0</v>
      </c>
      <c r="Q341" s="183">
        <v>2.59</v>
      </c>
      <c r="R341" s="183">
        <f>Q341*H341</f>
        <v>2.59</v>
      </c>
      <c r="S341" s="183">
        <v>0</v>
      </c>
      <c r="T341" s="184">
        <f>S341*H341</f>
        <v>0</v>
      </c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R341" s="185" t="s">
        <v>211</v>
      </c>
      <c r="AT341" s="185" t="s">
        <v>317</v>
      </c>
      <c r="AU341" s="185" t="s">
        <v>84</v>
      </c>
      <c r="AY341" s="17" t="s">
        <v>155</v>
      </c>
      <c r="BE341" s="186">
        <f>IF(N341="základní",J341,0)</f>
        <v>0</v>
      </c>
      <c r="BF341" s="186">
        <f>IF(N341="snížená",J341,0)</f>
        <v>0</v>
      </c>
      <c r="BG341" s="186">
        <f>IF(N341="zákl. přenesená",J341,0)</f>
        <v>0</v>
      </c>
      <c r="BH341" s="186">
        <f>IF(N341="sníž. přenesená",J341,0)</f>
        <v>0</v>
      </c>
      <c r="BI341" s="186">
        <f>IF(N341="nulová",J341,0)</f>
        <v>0</v>
      </c>
      <c r="BJ341" s="17" t="s">
        <v>82</v>
      </c>
      <c r="BK341" s="186">
        <f>ROUND(I341*H341,2)</f>
        <v>0</v>
      </c>
      <c r="BL341" s="17" t="s">
        <v>162</v>
      </c>
      <c r="BM341" s="185" t="s">
        <v>579</v>
      </c>
    </row>
    <row r="342" spans="1:65" s="2" customFormat="1" ht="10.199999999999999">
      <c r="A342" s="34"/>
      <c r="B342" s="35"/>
      <c r="C342" s="36"/>
      <c r="D342" s="187" t="s">
        <v>164</v>
      </c>
      <c r="E342" s="36"/>
      <c r="F342" s="188" t="s">
        <v>578</v>
      </c>
      <c r="G342" s="36"/>
      <c r="H342" s="36"/>
      <c r="I342" s="189"/>
      <c r="J342" s="36"/>
      <c r="K342" s="36"/>
      <c r="L342" s="39"/>
      <c r="M342" s="190"/>
      <c r="N342" s="191"/>
      <c r="O342" s="64"/>
      <c r="P342" s="64"/>
      <c r="Q342" s="64"/>
      <c r="R342" s="64"/>
      <c r="S342" s="64"/>
      <c r="T342" s="65"/>
      <c r="U342" s="34"/>
      <c r="V342" s="34"/>
      <c r="W342" s="34"/>
      <c r="X342" s="34"/>
      <c r="Y342" s="34"/>
      <c r="Z342" s="34"/>
      <c r="AA342" s="34"/>
      <c r="AB342" s="34"/>
      <c r="AC342" s="34"/>
      <c r="AD342" s="34"/>
      <c r="AE342" s="34"/>
      <c r="AT342" s="17" t="s">
        <v>164</v>
      </c>
      <c r="AU342" s="17" t="s">
        <v>84</v>
      </c>
    </row>
    <row r="343" spans="1:65" s="2" customFormat="1" ht="24.15" customHeight="1">
      <c r="A343" s="34"/>
      <c r="B343" s="35"/>
      <c r="C343" s="174" t="s">
        <v>580</v>
      </c>
      <c r="D343" s="174" t="s">
        <v>157</v>
      </c>
      <c r="E343" s="175" t="s">
        <v>581</v>
      </c>
      <c r="F343" s="176" t="s">
        <v>582</v>
      </c>
      <c r="G343" s="177" t="s">
        <v>172</v>
      </c>
      <c r="H343" s="178">
        <v>5</v>
      </c>
      <c r="I343" s="179"/>
      <c r="J343" s="180">
        <f>ROUND(I343*H343,2)</f>
        <v>0</v>
      </c>
      <c r="K343" s="176" t="s">
        <v>161</v>
      </c>
      <c r="L343" s="39"/>
      <c r="M343" s="181" t="s">
        <v>19</v>
      </c>
      <c r="N343" s="182" t="s">
        <v>45</v>
      </c>
      <c r="O343" s="64"/>
      <c r="P343" s="183">
        <f>O343*H343</f>
        <v>0</v>
      </c>
      <c r="Q343" s="183">
        <v>9.7300000000000008E-3</v>
      </c>
      <c r="R343" s="183">
        <f>Q343*H343</f>
        <v>4.8650000000000006E-2</v>
      </c>
      <c r="S343" s="183">
        <v>0</v>
      </c>
      <c r="T343" s="184">
        <f>S343*H343</f>
        <v>0</v>
      </c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  <c r="AR343" s="185" t="s">
        <v>162</v>
      </c>
      <c r="AT343" s="185" t="s">
        <v>157</v>
      </c>
      <c r="AU343" s="185" t="s">
        <v>84</v>
      </c>
      <c r="AY343" s="17" t="s">
        <v>155</v>
      </c>
      <c r="BE343" s="186">
        <f>IF(N343="základní",J343,0)</f>
        <v>0</v>
      </c>
      <c r="BF343" s="186">
        <f>IF(N343="snížená",J343,0)</f>
        <v>0</v>
      </c>
      <c r="BG343" s="186">
        <f>IF(N343="zákl. přenesená",J343,0)</f>
        <v>0</v>
      </c>
      <c r="BH343" s="186">
        <f>IF(N343="sníž. přenesená",J343,0)</f>
        <v>0</v>
      </c>
      <c r="BI343" s="186">
        <f>IF(N343="nulová",J343,0)</f>
        <v>0</v>
      </c>
      <c r="BJ343" s="17" t="s">
        <v>82</v>
      </c>
      <c r="BK343" s="186">
        <f>ROUND(I343*H343,2)</f>
        <v>0</v>
      </c>
      <c r="BL343" s="17" t="s">
        <v>162</v>
      </c>
      <c r="BM343" s="185" t="s">
        <v>583</v>
      </c>
    </row>
    <row r="344" spans="1:65" s="2" customFormat="1" ht="19.2">
      <c r="A344" s="34"/>
      <c r="B344" s="35"/>
      <c r="C344" s="36"/>
      <c r="D344" s="187" t="s">
        <v>164</v>
      </c>
      <c r="E344" s="36"/>
      <c r="F344" s="188" t="s">
        <v>584</v>
      </c>
      <c r="G344" s="36"/>
      <c r="H344" s="36"/>
      <c r="I344" s="189"/>
      <c r="J344" s="36"/>
      <c r="K344" s="36"/>
      <c r="L344" s="39"/>
      <c r="M344" s="190"/>
      <c r="N344" s="191"/>
      <c r="O344" s="64"/>
      <c r="P344" s="64"/>
      <c r="Q344" s="64"/>
      <c r="R344" s="64"/>
      <c r="S344" s="64"/>
      <c r="T344" s="65"/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T344" s="17" t="s">
        <v>164</v>
      </c>
      <c r="AU344" s="17" t="s">
        <v>84</v>
      </c>
    </row>
    <row r="345" spans="1:65" s="2" customFormat="1" ht="10.199999999999999">
      <c r="A345" s="34"/>
      <c r="B345" s="35"/>
      <c r="C345" s="36"/>
      <c r="D345" s="192" t="s">
        <v>166</v>
      </c>
      <c r="E345" s="36"/>
      <c r="F345" s="193" t="s">
        <v>585</v>
      </c>
      <c r="G345" s="36"/>
      <c r="H345" s="36"/>
      <c r="I345" s="189"/>
      <c r="J345" s="36"/>
      <c r="K345" s="36"/>
      <c r="L345" s="39"/>
      <c r="M345" s="190"/>
      <c r="N345" s="191"/>
      <c r="O345" s="64"/>
      <c r="P345" s="64"/>
      <c r="Q345" s="64"/>
      <c r="R345" s="64"/>
      <c r="S345" s="64"/>
      <c r="T345" s="65"/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T345" s="17" t="s">
        <v>166</v>
      </c>
      <c r="AU345" s="17" t="s">
        <v>84</v>
      </c>
    </row>
    <row r="346" spans="1:65" s="13" customFormat="1" ht="10.199999999999999">
      <c r="B346" s="194"/>
      <c r="C346" s="195"/>
      <c r="D346" s="187" t="s">
        <v>168</v>
      </c>
      <c r="E346" s="196" t="s">
        <v>19</v>
      </c>
      <c r="F346" s="197" t="s">
        <v>586</v>
      </c>
      <c r="G346" s="195"/>
      <c r="H346" s="198">
        <v>5</v>
      </c>
      <c r="I346" s="199"/>
      <c r="J346" s="195"/>
      <c r="K346" s="195"/>
      <c r="L346" s="200"/>
      <c r="M346" s="201"/>
      <c r="N346" s="202"/>
      <c r="O346" s="202"/>
      <c r="P346" s="202"/>
      <c r="Q346" s="202"/>
      <c r="R346" s="202"/>
      <c r="S346" s="202"/>
      <c r="T346" s="203"/>
      <c r="AT346" s="204" t="s">
        <v>168</v>
      </c>
      <c r="AU346" s="204" t="s">
        <v>84</v>
      </c>
      <c r="AV346" s="13" t="s">
        <v>84</v>
      </c>
      <c r="AW346" s="13" t="s">
        <v>36</v>
      </c>
      <c r="AX346" s="13" t="s">
        <v>82</v>
      </c>
      <c r="AY346" s="204" t="s">
        <v>155</v>
      </c>
    </row>
    <row r="347" spans="1:65" s="2" customFormat="1" ht="24.15" customHeight="1">
      <c r="A347" s="34"/>
      <c r="B347" s="35"/>
      <c r="C347" s="205" t="s">
        <v>587</v>
      </c>
      <c r="D347" s="205" t="s">
        <v>317</v>
      </c>
      <c r="E347" s="206" t="s">
        <v>588</v>
      </c>
      <c r="F347" s="207" t="s">
        <v>589</v>
      </c>
      <c r="G347" s="208" t="s">
        <v>172</v>
      </c>
      <c r="H347" s="209">
        <v>5</v>
      </c>
      <c r="I347" s="210"/>
      <c r="J347" s="211">
        <f>ROUND(I347*H347,2)</f>
        <v>0</v>
      </c>
      <c r="K347" s="207" t="s">
        <v>161</v>
      </c>
      <c r="L347" s="212"/>
      <c r="M347" s="213" t="s">
        <v>19</v>
      </c>
      <c r="N347" s="214" t="s">
        <v>45</v>
      </c>
      <c r="O347" s="64"/>
      <c r="P347" s="183">
        <f>O347*H347</f>
        <v>0</v>
      </c>
      <c r="Q347" s="183">
        <v>0.83799999999999997</v>
      </c>
      <c r="R347" s="183">
        <f>Q347*H347</f>
        <v>4.1899999999999995</v>
      </c>
      <c r="S347" s="183">
        <v>0</v>
      </c>
      <c r="T347" s="184">
        <f>S347*H347</f>
        <v>0</v>
      </c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R347" s="185" t="s">
        <v>211</v>
      </c>
      <c r="AT347" s="185" t="s">
        <v>317</v>
      </c>
      <c r="AU347" s="185" t="s">
        <v>84</v>
      </c>
      <c r="AY347" s="17" t="s">
        <v>155</v>
      </c>
      <c r="BE347" s="186">
        <f>IF(N347="základní",J347,0)</f>
        <v>0</v>
      </c>
      <c r="BF347" s="186">
        <f>IF(N347="snížená",J347,0)</f>
        <v>0</v>
      </c>
      <c r="BG347" s="186">
        <f>IF(N347="zákl. přenesená",J347,0)</f>
        <v>0</v>
      </c>
      <c r="BH347" s="186">
        <f>IF(N347="sníž. přenesená",J347,0)</f>
        <v>0</v>
      </c>
      <c r="BI347" s="186">
        <f>IF(N347="nulová",J347,0)</f>
        <v>0</v>
      </c>
      <c r="BJ347" s="17" t="s">
        <v>82</v>
      </c>
      <c r="BK347" s="186">
        <f>ROUND(I347*H347,2)</f>
        <v>0</v>
      </c>
      <c r="BL347" s="17" t="s">
        <v>162</v>
      </c>
      <c r="BM347" s="185" t="s">
        <v>590</v>
      </c>
    </row>
    <row r="348" spans="1:65" s="2" customFormat="1" ht="19.2">
      <c r="A348" s="34"/>
      <c r="B348" s="35"/>
      <c r="C348" s="36"/>
      <c r="D348" s="187" t="s">
        <v>164</v>
      </c>
      <c r="E348" s="36"/>
      <c r="F348" s="188" t="s">
        <v>589</v>
      </c>
      <c r="G348" s="36"/>
      <c r="H348" s="36"/>
      <c r="I348" s="189"/>
      <c r="J348" s="36"/>
      <c r="K348" s="36"/>
      <c r="L348" s="39"/>
      <c r="M348" s="190"/>
      <c r="N348" s="191"/>
      <c r="O348" s="64"/>
      <c r="P348" s="64"/>
      <c r="Q348" s="64"/>
      <c r="R348" s="64"/>
      <c r="S348" s="64"/>
      <c r="T348" s="65"/>
      <c r="U348" s="34"/>
      <c r="V348" s="34"/>
      <c r="W348" s="34"/>
      <c r="X348" s="34"/>
      <c r="Y348" s="34"/>
      <c r="Z348" s="34"/>
      <c r="AA348" s="34"/>
      <c r="AB348" s="34"/>
      <c r="AC348" s="34"/>
      <c r="AD348" s="34"/>
      <c r="AE348" s="34"/>
      <c r="AT348" s="17" t="s">
        <v>164</v>
      </c>
      <c r="AU348" s="17" t="s">
        <v>84</v>
      </c>
    </row>
    <row r="349" spans="1:65" s="2" customFormat="1" ht="24.15" customHeight="1">
      <c r="A349" s="34"/>
      <c r="B349" s="35"/>
      <c r="C349" s="174" t="s">
        <v>591</v>
      </c>
      <c r="D349" s="174" t="s">
        <v>157</v>
      </c>
      <c r="E349" s="175" t="s">
        <v>592</v>
      </c>
      <c r="F349" s="176" t="s">
        <v>593</v>
      </c>
      <c r="G349" s="177" t="s">
        <v>172</v>
      </c>
      <c r="H349" s="178">
        <v>5</v>
      </c>
      <c r="I349" s="179"/>
      <c r="J349" s="180">
        <f>ROUND(I349*H349,2)</f>
        <v>0</v>
      </c>
      <c r="K349" s="176" t="s">
        <v>161</v>
      </c>
      <c r="L349" s="39"/>
      <c r="M349" s="181" t="s">
        <v>19</v>
      </c>
      <c r="N349" s="182" t="s">
        <v>45</v>
      </c>
      <c r="O349" s="64"/>
      <c r="P349" s="183">
        <f>O349*H349</f>
        <v>0</v>
      </c>
      <c r="Q349" s="183">
        <v>9.8899999999999995E-3</v>
      </c>
      <c r="R349" s="183">
        <f>Q349*H349</f>
        <v>4.9449999999999994E-2</v>
      </c>
      <c r="S349" s="183">
        <v>0</v>
      </c>
      <c r="T349" s="184">
        <f>S349*H349</f>
        <v>0</v>
      </c>
      <c r="U349" s="34"/>
      <c r="V349" s="34"/>
      <c r="W349" s="34"/>
      <c r="X349" s="34"/>
      <c r="Y349" s="34"/>
      <c r="Z349" s="34"/>
      <c r="AA349" s="34"/>
      <c r="AB349" s="34"/>
      <c r="AC349" s="34"/>
      <c r="AD349" s="34"/>
      <c r="AE349" s="34"/>
      <c r="AR349" s="185" t="s">
        <v>162</v>
      </c>
      <c r="AT349" s="185" t="s">
        <v>157</v>
      </c>
      <c r="AU349" s="185" t="s">
        <v>84</v>
      </c>
      <c r="AY349" s="17" t="s">
        <v>155</v>
      </c>
      <c r="BE349" s="186">
        <f>IF(N349="základní",J349,0)</f>
        <v>0</v>
      </c>
      <c r="BF349" s="186">
        <f>IF(N349="snížená",J349,0)</f>
        <v>0</v>
      </c>
      <c r="BG349" s="186">
        <f>IF(N349="zákl. přenesená",J349,0)</f>
        <v>0</v>
      </c>
      <c r="BH349" s="186">
        <f>IF(N349="sníž. přenesená",J349,0)</f>
        <v>0</v>
      </c>
      <c r="BI349" s="186">
        <f>IF(N349="nulová",J349,0)</f>
        <v>0</v>
      </c>
      <c r="BJ349" s="17" t="s">
        <v>82</v>
      </c>
      <c r="BK349" s="186">
        <f>ROUND(I349*H349,2)</f>
        <v>0</v>
      </c>
      <c r="BL349" s="17" t="s">
        <v>162</v>
      </c>
      <c r="BM349" s="185" t="s">
        <v>594</v>
      </c>
    </row>
    <row r="350" spans="1:65" s="2" customFormat="1" ht="19.2">
      <c r="A350" s="34"/>
      <c r="B350" s="35"/>
      <c r="C350" s="36"/>
      <c r="D350" s="187" t="s">
        <v>164</v>
      </c>
      <c r="E350" s="36"/>
      <c r="F350" s="188" t="s">
        <v>595</v>
      </c>
      <c r="G350" s="36"/>
      <c r="H350" s="36"/>
      <c r="I350" s="189"/>
      <c r="J350" s="36"/>
      <c r="K350" s="36"/>
      <c r="L350" s="39"/>
      <c r="M350" s="190"/>
      <c r="N350" s="191"/>
      <c r="O350" s="64"/>
      <c r="P350" s="64"/>
      <c r="Q350" s="64"/>
      <c r="R350" s="64"/>
      <c r="S350" s="64"/>
      <c r="T350" s="65"/>
      <c r="U350" s="34"/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  <c r="AT350" s="17" t="s">
        <v>164</v>
      </c>
      <c r="AU350" s="17" t="s">
        <v>84</v>
      </c>
    </row>
    <row r="351" spans="1:65" s="2" customFormat="1" ht="10.199999999999999">
      <c r="A351" s="34"/>
      <c r="B351" s="35"/>
      <c r="C351" s="36"/>
      <c r="D351" s="192" t="s">
        <v>166</v>
      </c>
      <c r="E351" s="36"/>
      <c r="F351" s="193" t="s">
        <v>596</v>
      </c>
      <c r="G351" s="36"/>
      <c r="H351" s="36"/>
      <c r="I351" s="189"/>
      <c r="J351" s="36"/>
      <c r="K351" s="36"/>
      <c r="L351" s="39"/>
      <c r="M351" s="190"/>
      <c r="N351" s="191"/>
      <c r="O351" s="64"/>
      <c r="P351" s="64"/>
      <c r="Q351" s="64"/>
      <c r="R351" s="64"/>
      <c r="S351" s="64"/>
      <c r="T351" s="65"/>
      <c r="U351" s="34"/>
      <c r="V351" s="34"/>
      <c r="W351" s="34"/>
      <c r="X351" s="34"/>
      <c r="Y351" s="34"/>
      <c r="Z351" s="34"/>
      <c r="AA351" s="34"/>
      <c r="AB351" s="34"/>
      <c r="AC351" s="34"/>
      <c r="AD351" s="34"/>
      <c r="AE351" s="34"/>
      <c r="AT351" s="17" t="s">
        <v>166</v>
      </c>
      <c r="AU351" s="17" t="s">
        <v>84</v>
      </c>
    </row>
    <row r="352" spans="1:65" s="13" customFormat="1" ht="10.199999999999999">
      <c r="B352" s="194"/>
      <c r="C352" s="195"/>
      <c r="D352" s="187" t="s">
        <v>168</v>
      </c>
      <c r="E352" s="196" t="s">
        <v>19</v>
      </c>
      <c r="F352" s="197" t="s">
        <v>586</v>
      </c>
      <c r="G352" s="195"/>
      <c r="H352" s="198">
        <v>5</v>
      </c>
      <c r="I352" s="199"/>
      <c r="J352" s="195"/>
      <c r="K352" s="195"/>
      <c r="L352" s="200"/>
      <c r="M352" s="201"/>
      <c r="N352" s="202"/>
      <c r="O352" s="202"/>
      <c r="P352" s="202"/>
      <c r="Q352" s="202"/>
      <c r="R352" s="202"/>
      <c r="S352" s="202"/>
      <c r="T352" s="203"/>
      <c r="AT352" s="204" t="s">
        <v>168</v>
      </c>
      <c r="AU352" s="204" t="s">
        <v>84</v>
      </c>
      <c r="AV352" s="13" t="s">
        <v>84</v>
      </c>
      <c r="AW352" s="13" t="s">
        <v>36</v>
      </c>
      <c r="AX352" s="13" t="s">
        <v>82</v>
      </c>
      <c r="AY352" s="204" t="s">
        <v>155</v>
      </c>
    </row>
    <row r="353" spans="1:65" s="2" customFormat="1" ht="24.15" customHeight="1">
      <c r="A353" s="34"/>
      <c r="B353" s="35"/>
      <c r="C353" s="205" t="s">
        <v>597</v>
      </c>
      <c r="D353" s="205" t="s">
        <v>317</v>
      </c>
      <c r="E353" s="206" t="s">
        <v>598</v>
      </c>
      <c r="F353" s="207" t="s">
        <v>599</v>
      </c>
      <c r="G353" s="208" t="s">
        <v>172</v>
      </c>
      <c r="H353" s="209">
        <v>5</v>
      </c>
      <c r="I353" s="210"/>
      <c r="J353" s="211">
        <f>ROUND(I353*H353,2)</f>
        <v>0</v>
      </c>
      <c r="K353" s="207" t="s">
        <v>161</v>
      </c>
      <c r="L353" s="212"/>
      <c r="M353" s="213" t="s">
        <v>19</v>
      </c>
      <c r="N353" s="214" t="s">
        <v>45</v>
      </c>
      <c r="O353" s="64"/>
      <c r="P353" s="183">
        <f>O353*H353</f>
        <v>0</v>
      </c>
      <c r="Q353" s="183">
        <v>0.44900000000000001</v>
      </c>
      <c r="R353" s="183">
        <f>Q353*H353</f>
        <v>2.2450000000000001</v>
      </c>
      <c r="S353" s="183">
        <v>0</v>
      </c>
      <c r="T353" s="184">
        <f>S353*H353</f>
        <v>0</v>
      </c>
      <c r="U353" s="34"/>
      <c r="V353" s="34"/>
      <c r="W353" s="34"/>
      <c r="X353" s="34"/>
      <c r="Y353" s="34"/>
      <c r="Z353" s="34"/>
      <c r="AA353" s="34"/>
      <c r="AB353" s="34"/>
      <c r="AC353" s="34"/>
      <c r="AD353" s="34"/>
      <c r="AE353" s="34"/>
      <c r="AR353" s="185" t="s">
        <v>211</v>
      </c>
      <c r="AT353" s="185" t="s">
        <v>317</v>
      </c>
      <c r="AU353" s="185" t="s">
        <v>84</v>
      </c>
      <c r="AY353" s="17" t="s">
        <v>155</v>
      </c>
      <c r="BE353" s="186">
        <f>IF(N353="základní",J353,0)</f>
        <v>0</v>
      </c>
      <c r="BF353" s="186">
        <f>IF(N353="snížená",J353,0)</f>
        <v>0</v>
      </c>
      <c r="BG353" s="186">
        <f>IF(N353="zákl. přenesená",J353,0)</f>
        <v>0</v>
      </c>
      <c r="BH353" s="186">
        <f>IF(N353="sníž. přenesená",J353,0)</f>
        <v>0</v>
      </c>
      <c r="BI353" s="186">
        <f>IF(N353="nulová",J353,0)</f>
        <v>0</v>
      </c>
      <c r="BJ353" s="17" t="s">
        <v>82</v>
      </c>
      <c r="BK353" s="186">
        <f>ROUND(I353*H353,2)</f>
        <v>0</v>
      </c>
      <c r="BL353" s="17" t="s">
        <v>162</v>
      </c>
      <c r="BM353" s="185" t="s">
        <v>600</v>
      </c>
    </row>
    <row r="354" spans="1:65" s="2" customFormat="1" ht="19.2">
      <c r="A354" s="34"/>
      <c r="B354" s="35"/>
      <c r="C354" s="36"/>
      <c r="D354" s="187" t="s">
        <v>164</v>
      </c>
      <c r="E354" s="36"/>
      <c r="F354" s="188" t="s">
        <v>599</v>
      </c>
      <c r="G354" s="36"/>
      <c r="H354" s="36"/>
      <c r="I354" s="189"/>
      <c r="J354" s="36"/>
      <c r="K354" s="36"/>
      <c r="L354" s="39"/>
      <c r="M354" s="190"/>
      <c r="N354" s="191"/>
      <c r="O354" s="64"/>
      <c r="P354" s="64"/>
      <c r="Q354" s="64"/>
      <c r="R354" s="64"/>
      <c r="S354" s="64"/>
      <c r="T354" s="65"/>
      <c r="U354" s="34"/>
      <c r="V354" s="34"/>
      <c r="W354" s="34"/>
      <c r="X354" s="34"/>
      <c r="Y354" s="34"/>
      <c r="Z354" s="34"/>
      <c r="AA354" s="34"/>
      <c r="AB354" s="34"/>
      <c r="AC354" s="34"/>
      <c r="AD354" s="34"/>
      <c r="AE354" s="34"/>
      <c r="AT354" s="17" t="s">
        <v>164</v>
      </c>
      <c r="AU354" s="17" t="s">
        <v>84</v>
      </c>
    </row>
    <row r="355" spans="1:65" s="2" customFormat="1" ht="24.15" customHeight="1">
      <c r="A355" s="34"/>
      <c r="B355" s="35"/>
      <c r="C355" s="205" t="s">
        <v>601</v>
      </c>
      <c r="D355" s="205" t="s">
        <v>317</v>
      </c>
      <c r="E355" s="206" t="s">
        <v>602</v>
      </c>
      <c r="F355" s="207" t="s">
        <v>603</v>
      </c>
      <c r="G355" s="208" t="s">
        <v>172</v>
      </c>
      <c r="H355" s="209">
        <v>10</v>
      </c>
      <c r="I355" s="210"/>
      <c r="J355" s="211">
        <f>ROUND(I355*H355,2)</f>
        <v>0</v>
      </c>
      <c r="K355" s="207" t="s">
        <v>604</v>
      </c>
      <c r="L355" s="212"/>
      <c r="M355" s="213" t="s">
        <v>19</v>
      </c>
      <c r="N355" s="214" t="s">
        <v>45</v>
      </c>
      <c r="O355" s="64"/>
      <c r="P355" s="183">
        <f>O355*H355</f>
        <v>0</v>
      </c>
      <c r="Q355" s="183">
        <v>2E-3</v>
      </c>
      <c r="R355" s="183">
        <f>Q355*H355</f>
        <v>0.02</v>
      </c>
      <c r="S355" s="183">
        <v>0</v>
      </c>
      <c r="T355" s="184">
        <f>S355*H355</f>
        <v>0</v>
      </c>
      <c r="U355" s="34"/>
      <c r="V355" s="34"/>
      <c r="W355" s="34"/>
      <c r="X355" s="34"/>
      <c r="Y355" s="34"/>
      <c r="Z355" s="34"/>
      <c r="AA355" s="34"/>
      <c r="AB355" s="34"/>
      <c r="AC355" s="34"/>
      <c r="AD355" s="34"/>
      <c r="AE355" s="34"/>
      <c r="AR355" s="185" t="s">
        <v>211</v>
      </c>
      <c r="AT355" s="185" t="s">
        <v>317</v>
      </c>
      <c r="AU355" s="185" t="s">
        <v>84</v>
      </c>
      <c r="AY355" s="17" t="s">
        <v>155</v>
      </c>
      <c r="BE355" s="186">
        <f>IF(N355="základní",J355,0)</f>
        <v>0</v>
      </c>
      <c r="BF355" s="186">
        <f>IF(N355="snížená",J355,0)</f>
        <v>0</v>
      </c>
      <c r="BG355" s="186">
        <f>IF(N355="zákl. přenesená",J355,0)</f>
        <v>0</v>
      </c>
      <c r="BH355" s="186">
        <f>IF(N355="sníž. přenesená",J355,0)</f>
        <v>0</v>
      </c>
      <c r="BI355" s="186">
        <f>IF(N355="nulová",J355,0)</f>
        <v>0</v>
      </c>
      <c r="BJ355" s="17" t="s">
        <v>82</v>
      </c>
      <c r="BK355" s="186">
        <f>ROUND(I355*H355,2)</f>
        <v>0</v>
      </c>
      <c r="BL355" s="17" t="s">
        <v>162</v>
      </c>
      <c r="BM355" s="185" t="s">
        <v>605</v>
      </c>
    </row>
    <row r="356" spans="1:65" s="2" customFormat="1" ht="10.199999999999999">
      <c r="A356" s="34"/>
      <c r="B356" s="35"/>
      <c r="C356" s="36"/>
      <c r="D356" s="187" t="s">
        <v>164</v>
      </c>
      <c r="E356" s="36"/>
      <c r="F356" s="188" t="s">
        <v>603</v>
      </c>
      <c r="G356" s="36"/>
      <c r="H356" s="36"/>
      <c r="I356" s="189"/>
      <c r="J356" s="36"/>
      <c r="K356" s="36"/>
      <c r="L356" s="39"/>
      <c r="M356" s="190"/>
      <c r="N356" s="191"/>
      <c r="O356" s="64"/>
      <c r="P356" s="64"/>
      <c r="Q356" s="64"/>
      <c r="R356" s="64"/>
      <c r="S356" s="64"/>
      <c r="T356" s="65"/>
      <c r="U356" s="34"/>
      <c r="V356" s="34"/>
      <c r="W356" s="34"/>
      <c r="X356" s="34"/>
      <c r="Y356" s="34"/>
      <c r="Z356" s="34"/>
      <c r="AA356" s="34"/>
      <c r="AB356" s="34"/>
      <c r="AC356" s="34"/>
      <c r="AD356" s="34"/>
      <c r="AE356" s="34"/>
      <c r="AT356" s="17" t="s">
        <v>164</v>
      </c>
      <c r="AU356" s="17" t="s">
        <v>84</v>
      </c>
    </row>
    <row r="357" spans="1:65" s="13" customFormat="1" ht="10.199999999999999">
      <c r="B357" s="194"/>
      <c r="C357" s="195"/>
      <c r="D357" s="187" t="s">
        <v>168</v>
      </c>
      <c r="E357" s="196" t="s">
        <v>19</v>
      </c>
      <c r="F357" s="197" t="s">
        <v>606</v>
      </c>
      <c r="G357" s="195"/>
      <c r="H357" s="198">
        <v>10</v>
      </c>
      <c r="I357" s="199"/>
      <c r="J357" s="195"/>
      <c r="K357" s="195"/>
      <c r="L357" s="200"/>
      <c r="M357" s="201"/>
      <c r="N357" s="202"/>
      <c r="O357" s="202"/>
      <c r="P357" s="202"/>
      <c r="Q357" s="202"/>
      <c r="R357" s="202"/>
      <c r="S357" s="202"/>
      <c r="T357" s="203"/>
      <c r="AT357" s="204" t="s">
        <v>168</v>
      </c>
      <c r="AU357" s="204" t="s">
        <v>84</v>
      </c>
      <c r="AV357" s="13" t="s">
        <v>84</v>
      </c>
      <c r="AW357" s="13" t="s">
        <v>36</v>
      </c>
      <c r="AX357" s="13" t="s">
        <v>82</v>
      </c>
      <c r="AY357" s="204" t="s">
        <v>155</v>
      </c>
    </row>
    <row r="358" spans="1:65" s="2" customFormat="1" ht="24.15" customHeight="1">
      <c r="A358" s="34"/>
      <c r="B358" s="35"/>
      <c r="C358" s="174" t="s">
        <v>607</v>
      </c>
      <c r="D358" s="174" t="s">
        <v>157</v>
      </c>
      <c r="E358" s="175" t="s">
        <v>608</v>
      </c>
      <c r="F358" s="176" t="s">
        <v>609</v>
      </c>
      <c r="G358" s="177" t="s">
        <v>160</v>
      </c>
      <c r="H358" s="178">
        <v>9.9499999999999993</v>
      </c>
      <c r="I358" s="179"/>
      <c r="J358" s="180">
        <f>ROUND(I358*H358,2)</f>
        <v>0</v>
      </c>
      <c r="K358" s="176" t="s">
        <v>161</v>
      </c>
      <c r="L358" s="39"/>
      <c r="M358" s="181" t="s">
        <v>19</v>
      </c>
      <c r="N358" s="182" t="s">
        <v>45</v>
      </c>
      <c r="O358" s="64"/>
      <c r="P358" s="183">
        <f>O358*H358</f>
        <v>0</v>
      </c>
      <c r="Q358" s="183">
        <v>5.45E-3</v>
      </c>
      <c r="R358" s="183">
        <f>Q358*H358</f>
        <v>5.4227499999999998E-2</v>
      </c>
      <c r="S358" s="183">
        <v>0</v>
      </c>
      <c r="T358" s="184">
        <f>S358*H358</f>
        <v>0</v>
      </c>
      <c r="U358" s="34"/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  <c r="AR358" s="185" t="s">
        <v>162</v>
      </c>
      <c r="AT358" s="185" t="s">
        <v>157</v>
      </c>
      <c r="AU358" s="185" t="s">
        <v>84</v>
      </c>
      <c r="AY358" s="17" t="s">
        <v>155</v>
      </c>
      <c r="BE358" s="186">
        <f>IF(N358="základní",J358,0)</f>
        <v>0</v>
      </c>
      <c r="BF358" s="186">
        <f>IF(N358="snížená",J358,0)</f>
        <v>0</v>
      </c>
      <c r="BG358" s="186">
        <f>IF(N358="zákl. přenesená",J358,0)</f>
        <v>0</v>
      </c>
      <c r="BH358" s="186">
        <f>IF(N358="sníž. přenesená",J358,0)</f>
        <v>0</v>
      </c>
      <c r="BI358" s="186">
        <f>IF(N358="nulová",J358,0)</f>
        <v>0</v>
      </c>
      <c r="BJ358" s="17" t="s">
        <v>82</v>
      </c>
      <c r="BK358" s="186">
        <f>ROUND(I358*H358,2)</f>
        <v>0</v>
      </c>
      <c r="BL358" s="17" t="s">
        <v>162</v>
      </c>
      <c r="BM358" s="185" t="s">
        <v>610</v>
      </c>
    </row>
    <row r="359" spans="1:65" s="2" customFormat="1" ht="19.2">
      <c r="A359" s="34"/>
      <c r="B359" s="35"/>
      <c r="C359" s="36"/>
      <c r="D359" s="187" t="s">
        <v>164</v>
      </c>
      <c r="E359" s="36"/>
      <c r="F359" s="188" t="s">
        <v>611</v>
      </c>
      <c r="G359" s="36"/>
      <c r="H359" s="36"/>
      <c r="I359" s="189"/>
      <c r="J359" s="36"/>
      <c r="K359" s="36"/>
      <c r="L359" s="39"/>
      <c r="M359" s="190"/>
      <c r="N359" s="191"/>
      <c r="O359" s="64"/>
      <c r="P359" s="64"/>
      <c r="Q359" s="64"/>
      <c r="R359" s="64"/>
      <c r="S359" s="64"/>
      <c r="T359" s="65"/>
      <c r="U359" s="34"/>
      <c r="V359" s="34"/>
      <c r="W359" s="34"/>
      <c r="X359" s="34"/>
      <c r="Y359" s="34"/>
      <c r="Z359" s="34"/>
      <c r="AA359" s="34"/>
      <c r="AB359" s="34"/>
      <c r="AC359" s="34"/>
      <c r="AD359" s="34"/>
      <c r="AE359" s="34"/>
      <c r="AT359" s="17" t="s">
        <v>164</v>
      </c>
      <c r="AU359" s="17" t="s">
        <v>84</v>
      </c>
    </row>
    <row r="360" spans="1:65" s="2" customFormat="1" ht="10.199999999999999">
      <c r="A360" s="34"/>
      <c r="B360" s="35"/>
      <c r="C360" s="36"/>
      <c r="D360" s="192" t="s">
        <v>166</v>
      </c>
      <c r="E360" s="36"/>
      <c r="F360" s="193" t="s">
        <v>612</v>
      </c>
      <c r="G360" s="36"/>
      <c r="H360" s="36"/>
      <c r="I360" s="189"/>
      <c r="J360" s="36"/>
      <c r="K360" s="36"/>
      <c r="L360" s="39"/>
      <c r="M360" s="190"/>
      <c r="N360" s="191"/>
      <c r="O360" s="64"/>
      <c r="P360" s="64"/>
      <c r="Q360" s="64"/>
      <c r="R360" s="64"/>
      <c r="S360" s="64"/>
      <c r="T360" s="65"/>
      <c r="U360" s="34"/>
      <c r="V360" s="34"/>
      <c r="W360" s="34"/>
      <c r="X360" s="34"/>
      <c r="Y360" s="34"/>
      <c r="Z360" s="34"/>
      <c r="AA360" s="34"/>
      <c r="AB360" s="34"/>
      <c r="AC360" s="34"/>
      <c r="AD360" s="34"/>
      <c r="AE360" s="34"/>
      <c r="AT360" s="17" t="s">
        <v>166</v>
      </c>
      <c r="AU360" s="17" t="s">
        <v>84</v>
      </c>
    </row>
    <row r="361" spans="1:65" s="13" customFormat="1" ht="10.199999999999999">
      <c r="B361" s="194"/>
      <c r="C361" s="195"/>
      <c r="D361" s="187" t="s">
        <v>168</v>
      </c>
      <c r="E361" s="196" t="s">
        <v>19</v>
      </c>
      <c r="F361" s="197" t="s">
        <v>613</v>
      </c>
      <c r="G361" s="195"/>
      <c r="H361" s="198">
        <v>9.9499999999999993</v>
      </c>
      <c r="I361" s="199"/>
      <c r="J361" s="195"/>
      <c r="K361" s="195"/>
      <c r="L361" s="200"/>
      <c r="M361" s="201"/>
      <c r="N361" s="202"/>
      <c r="O361" s="202"/>
      <c r="P361" s="202"/>
      <c r="Q361" s="202"/>
      <c r="R361" s="202"/>
      <c r="S361" s="202"/>
      <c r="T361" s="203"/>
      <c r="AT361" s="204" t="s">
        <v>168</v>
      </c>
      <c r="AU361" s="204" t="s">
        <v>84</v>
      </c>
      <c r="AV361" s="13" t="s">
        <v>84</v>
      </c>
      <c r="AW361" s="13" t="s">
        <v>36</v>
      </c>
      <c r="AX361" s="13" t="s">
        <v>82</v>
      </c>
      <c r="AY361" s="204" t="s">
        <v>155</v>
      </c>
    </row>
    <row r="362" spans="1:65" s="2" customFormat="1" ht="24.15" customHeight="1">
      <c r="A362" s="34"/>
      <c r="B362" s="35"/>
      <c r="C362" s="174" t="s">
        <v>614</v>
      </c>
      <c r="D362" s="174" t="s">
        <v>157</v>
      </c>
      <c r="E362" s="175" t="s">
        <v>615</v>
      </c>
      <c r="F362" s="176" t="s">
        <v>616</v>
      </c>
      <c r="G362" s="177" t="s">
        <v>160</v>
      </c>
      <c r="H362" s="178">
        <v>9.9499999999999993</v>
      </c>
      <c r="I362" s="179"/>
      <c r="J362" s="180">
        <f>ROUND(I362*H362,2)</f>
        <v>0</v>
      </c>
      <c r="K362" s="176" t="s">
        <v>161</v>
      </c>
      <c r="L362" s="39"/>
      <c r="M362" s="181" t="s">
        <v>19</v>
      </c>
      <c r="N362" s="182" t="s">
        <v>45</v>
      </c>
      <c r="O362" s="64"/>
      <c r="P362" s="183">
        <f>O362*H362</f>
        <v>0</v>
      </c>
      <c r="Q362" s="183">
        <v>0</v>
      </c>
      <c r="R362" s="183">
        <f>Q362*H362</f>
        <v>0</v>
      </c>
      <c r="S362" s="183">
        <v>0</v>
      </c>
      <c r="T362" s="184">
        <f>S362*H362</f>
        <v>0</v>
      </c>
      <c r="U362" s="34"/>
      <c r="V362" s="34"/>
      <c r="W362" s="34"/>
      <c r="X362" s="34"/>
      <c r="Y362" s="34"/>
      <c r="Z362" s="34"/>
      <c r="AA362" s="34"/>
      <c r="AB362" s="34"/>
      <c r="AC362" s="34"/>
      <c r="AD362" s="34"/>
      <c r="AE362" s="34"/>
      <c r="AR362" s="185" t="s">
        <v>162</v>
      </c>
      <c r="AT362" s="185" t="s">
        <v>157</v>
      </c>
      <c r="AU362" s="185" t="s">
        <v>84</v>
      </c>
      <c r="AY362" s="17" t="s">
        <v>155</v>
      </c>
      <c r="BE362" s="186">
        <f>IF(N362="základní",J362,0)</f>
        <v>0</v>
      </c>
      <c r="BF362" s="186">
        <f>IF(N362="snížená",J362,0)</f>
        <v>0</v>
      </c>
      <c r="BG362" s="186">
        <f>IF(N362="zákl. přenesená",J362,0)</f>
        <v>0</v>
      </c>
      <c r="BH362" s="186">
        <f>IF(N362="sníž. přenesená",J362,0)</f>
        <v>0</v>
      </c>
      <c r="BI362" s="186">
        <f>IF(N362="nulová",J362,0)</f>
        <v>0</v>
      </c>
      <c r="BJ362" s="17" t="s">
        <v>82</v>
      </c>
      <c r="BK362" s="186">
        <f>ROUND(I362*H362,2)</f>
        <v>0</v>
      </c>
      <c r="BL362" s="17" t="s">
        <v>162</v>
      </c>
      <c r="BM362" s="185" t="s">
        <v>617</v>
      </c>
    </row>
    <row r="363" spans="1:65" s="2" customFormat="1" ht="19.2">
      <c r="A363" s="34"/>
      <c r="B363" s="35"/>
      <c r="C363" s="36"/>
      <c r="D363" s="187" t="s">
        <v>164</v>
      </c>
      <c r="E363" s="36"/>
      <c r="F363" s="188" t="s">
        <v>618</v>
      </c>
      <c r="G363" s="36"/>
      <c r="H363" s="36"/>
      <c r="I363" s="189"/>
      <c r="J363" s="36"/>
      <c r="K363" s="36"/>
      <c r="L363" s="39"/>
      <c r="M363" s="190"/>
      <c r="N363" s="191"/>
      <c r="O363" s="64"/>
      <c r="P363" s="64"/>
      <c r="Q363" s="64"/>
      <c r="R363" s="64"/>
      <c r="S363" s="64"/>
      <c r="T363" s="65"/>
      <c r="U363" s="34"/>
      <c r="V363" s="34"/>
      <c r="W363" s="34"/>
      <c r="X363" s="34"/>
      <c r="Y363" s="34"/>
      <c r="Z363" s="34"/>
      <c r="AA363" s="34"/>
      <c r="AB363" s="34"/>
      <c r="AC363" s="34"/>
      <c r="AD363" s="34"/>
      <c r="AE363" s="34"/>
      <c r="AT363" s="17" t="s">
        <v>164</v>
      </c>
      <c r="AU363" s="17" t="s">
        <v>84</v>
      </c>
    </row>
    <row r="364" spans="1:65" s="2" customFormat="1" ht="10.199999999999999">
      <c r="A364" s="34"/>
      <c r="B364" s="35"/>
      <c r="C364" s="36"/>
      <c r="D364" s="192" t="s">
        <v>166</v>
      </c>
      <c r="E364" s="36"/>
      <c r="F364" s="193" t="s">
        <v>619</v>
      </c>
      <c r="G364" s="36"/>
      <c r="H364" s="36"/>
      <c r="I364" s="189"/>
      <c r="J364" s="36"/>
      <c r="K364" s="36"/>
      <c r="L364" s="39"/>
      <c r="M364" s="190"/>
      <c r="N364" s="191"/>
      <c r="O364" s="64"/>
      <c r="P364" s="64"/>
      <c r="Q364" s="64"/>
      <c r="R364" s="64"/>
      <c r="S364" s="64"/>
      <c r="T364" s="65"/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  <c r="AT364" s="17" t="s">
        <v>166</v>
      </c>
      <c r="AU364" s="17" t="s">
        <v>84</v>
      </c>
    </row>
    <row r="365" spans="1:65" s="2" customFormat="1" ht="16.5" customHeight="1">
      <c r="A365" s="34"/>
      <c r="B365" s="35"/>
      <c r="C365" s="174" t="s">
        <v>620</v>
      </c>
      <c r="D365" s="174" t="s">
        <v>157</v>
      </c>
      <c r="E365" s="175" t="s">
        <v>621</v>
      </c>
      <c r="F365" s="176" t="s">
        <v>622</v>
      </c>
      <c r="G365" s="177" t="s">
        <v>293</v>
      </c>
      <c r="H365" s="178">
        <v>0.158</v>
      </c>
      <c r="I365" s="179"/>
      <c r="J365" s="180">
        <f>ROUND(I365*H365,2)</f>
        <v>0</v>
      </c>
      <c r="K365" s="176" t="s">
        <v>161</v>
      </c>
      <c r="L365" s="39"/>
      <c r="M365" s="181" t="s">
        <v>19</v>
      </c>
      <c r="N365" s="182" t="s">
        <v>45</v>
      </c>
      <c r="O365" s="64"/>
      <c r="P365" s="183">
        <f>O365*H365</f>
        <v>0</v>
      </c>
      <c r="Q365" s="183">
        <v>0.99734999999999996</v>
      </c>
      <c r="R365" s="183">
        <f>Q365*H365</f>
        <v>0.15758130000000001</v>
      </c>
      <c r="S365" s="183">
        <v>0</v>
      </c>
      <c r="T365" s="184">
        <f>S365*H365</f>
        <v>0</v>
      </c>
      <c r="U365" s="34"/>
      <c r="V365" s="34"/>
      <c r="W365" s="34"/>
      <c r="X365" s="34"/>
      <c r="Y365" s="34"/>
      <c r="Z365" s="34"/>
      <c r="AA365" s="34"/>
      <c r="AB365" s="34"/>
      <c r="AC365" s="34"/>
      <c r="AD365" s="34"/>
      <c r="AE365" s="34"/>
      <c r="AR365" s="185" t="s">
        <v>162</v>
      </c>
      <c r="AT365" s="185" t="s">
        <v>157</v>
      </c>
      <c r="AU365" s="185" t="s">
        <v>84</v>
      </c>
      <c r="AY365" s="17" t="s">
        <v>155</v>
      </c>
      <c r="BE365" s="186">
        <f>IF(N365="základní",J365,0)</f>
        <v>0</v>
      </c>
      <c r="BF365" s="186">
        <f>IF(N365="snížená",J365,0)</f>
        <v>0</v>
      </c>
      <c r="BG365" s="186">
        <f>IF(N365="zákl. přenesená",J365,0)</f>
        <v>0</v>
      </c>
      <c r="BH365" s="186">
        <f>IF(N365="sníž. přenesená",J365,0)</f>
        <v>0</v>
      </c>
      <c r="BI365" s="186">
        <f>IF(N365="nulová",J365,0)</f>
        <v>0</v>
      </c>
      <c r="BJ365" s="17" t="s">
        <v>82</v>
      </c>
      <c r="BK365" s="186">
        <f>ROUND(I365*H365,2)</f>
        <v>0</v>
      </c>
      <c r="BL365" s="17" t="s">
        <v>162</v>
      </c>
      <c r="BM365" s="185" t="s">
        <v>623</v>
      </c>
    </row>
    <row r="366" spans="1:65" s="2" customFormat="1" ht="10.199999999999999">
      <c r="A366" s="34"/>
      <c r="B366" s="35"/>
      <c r="C366" s="36"/>
      <c r="D366" s="187" t="s">
        <v>164</v>
      </c>
      <c r="E366" s="36"/>
      <c r="F366" s="188" t="s">
        <v>622</v>
      </c>
      <c r="G366" s="36"/>
      <c r="H366" s="36"/>
      <c r="I366" s="189"/>
      <c r="J366" s="36"/>
      <c r="K366" s="36"/>
      <c r="L366" s="39"/>
      <c r="M366" s="190"/>
      <c r="N366" s="191"/>
      <c r="O366" s="64"/>
      <c r="P366" s="64"/>
      <c r="Q366" s="64"/>
      <c r="R366" s="64"/>
      <c r="S366" s="64"/>
      <c r="T366" s="65"/>
      <c r="U366" s="34"/>
      <c r="V366" s="34"/>
      <c r="W366" s="34"/>
      <c r="X366" s="34"/>
      <c r="Y366" s="34"/>
      <c r="Z366" s="34"/>
      <c r="AA366" s="34"/>
      <c r="AB366" s="34"/>
      <c r="AC366" s="34"/>
      <c r="AD366" s="34"/>
      <c r="AE366" s="34"/>
      <c r="AT366" s="17" t="s">
        <v>164</v>
      </c>
      <c r="AU366" s="17" t="s">
        <v>84</v>
      </c>
    </row>
    <row r="367" spans="1:65" s="2" customFormat="1" ht="10.199999999999999">
      <c r="A367" s="34"/>
      <c r="B367" s="35"/>
      <c r="C367" s="36"/>
      <c r="D367" s="192" t="s">
        <v>166</v>
      </c>
      <c r="E367" s="36"/>
      <c r="F367" s="193" t="s">
        <v>624</v>
      </c>
      <c r="G367" s="36"/>
      <c r="H367" s="36"/>
      <c r="I367" s="189"/>
      <c r="J367" s="36"/>
      <c r="K367" s="36"/>
      <c r="L367" s="39"/>
      <c r="M367" s="190"/>
      <c r="N367" s="191"/>
      <c r="O367" s="64"/>
      <c r="P367" s="64"/>
      <c r="Q367" s="64"/>
      <c r="R367" s="64"/>
      <c r="S367" s="64"/>
      <c r="T367" s="65"/>
      <c r="U367" s="34"/>
      <c r="V367" s="34"/>
      <c r="W367" s="34"/>
      <c r="X367" s="34"/>
      <c r="Y367" s="34"/>
      <c r="Z367" s="34"/>
      <c r="AA367" s="34"/>
      <c r="AB367" s="34"/>
      <c r="AC367" s="34"/>
      <c r="AD367" s="34"/>
      <c r="AE367" s="34"/>
      <c r="AT367" s="17" t="s">
        <v>166</v>
      </c>
      <c r="AU367" s="17" t="s">
        <v>84</v>
      </c>
    </row>
    <row r="368" spans="1:65" s="13" customFormat="1" ht="20.399999999999999">
      <c r="B368" s="194"/>
      <c r="C368" s="195"/>
      <c r="D368" s="187" t="s">
        <v>168</v>
      </c>
      <c r="E368" s="196" t="s">
        <v>19</v>
      </c>
      <c r="F368" s="197" t="s">
        <v>625</v>
      </c>
      <c r="G368" s="195"/>
      <c r="H368" s="198">
        <v>0.158</v>
      </c>
      <c r="I368" s="199"/>
      <c r="J368" s="195"/>
      <c r="K368" s="195"/>
      <c r="L368" s="200"/>
      <c r="M368" s="201"/>
      <c r="N368" s="202"/>
      <c r="O368" s="202"/>
      <c r="P368" s="202"/>
      <c r="Q368" s="202"/>
      <c r="R368" s="202"/>
      <c r="S368" s="202"/>
      <c r="T368" s="203"/>
      <c r="AT368" s="204" t="s">
        <v>168</v>
      </c>
      <c r="AU368" s="204" t="s">
        <v>84</v>
      </c>
      <c r="AV368" s="13" t="s">
        <v>84</v>
      </c>
      <c r="AW368" s="13" t="s">
        <v>36</v>
      </c>
      <c r="AX368" s="13" t="s">
        <v>82</v>
      </c>
      <c r="AY368" s="204" t="s">
        <v>155</v>
      </c>
    </row>
    <row r="369" spans="1:65" s="2" customFormat="1" ht="24.15" customHeight="1">
      <c r="A369" s="34"/>
      <c r="B369" s="35"/>
      <c r="C369" s="174" t="s">
        <v>626</v>
      </c>
      <c r="D369" s="174" t="s">
        <v>157</v>
      </c>
      <c r="E369" s="175" t="s">
        <v>627</v>
      </c>
      <c r="F369" s="176" t="s">
        <v>628</v>
      </c>
      <c r="G369" s="177" t="s">
        <v>191</v>
      </c>
      <c r="H369" s="178">
        <v>15.53</v>
      </c>
      <c r="I369" s="179"/>
      <c r="J369" s="180">
        <f>ROUND(I369*H369,2)</f>
        <v>0</v>
      </c>
      <c r="K369" s="176" t="s">
        <v>161</v>
      </c>
      <c r="L369" s="39"/>
      <c r="M369" s="181" t="s">
        <v>19</v>
      </c>
      <c r="N369" s="182" t="s">
        <v>45</v>
      </c>
      <c r="O369" s="64"/>
      <c r="P369" s="183">
        <f>O369*H369</f>
        <v>0</v>
      </c>
      <c r="Q369" s="183">
        <v>2.4240000000000001E-2</v>
      </c>
      <c r="R369" s="183">
        <f>Q369*H369</f>
        <v>0.37644719999999998</v>
      </c>
      <c r="S369" s="183">
        <v>0</v>
      </c>
      <c r="T369" s="184">
        <f>S369*H369</f>
        <v>0</v>
      </c>
      <c r="U369" s="34"/>
      <c r="V369" s="34"/>
      <c r="W369" s="34"/>
      <c r="X369" s="34"/>
      <c r="Y369" s="34"/>
      <c r="Z369" s="34"/>
      <c r="AA369" s="34"/>
      <c r="AB369" s="34"/>
      <c r="AC369" s="34"/>
      <c r="AD369" s="34"/>
      <c r="AE369" s="34"/>
      <c r="AR369" s="185" t="s">
        <v>162</v>
      </c>
      <c r="AT369" s="185" t="s">
        <v>157</v>
      </c>
      <c r="AU369" s="185" t="s">
        <v>84</v>
      </c>
      <c r="AY369" s="17" t="s">
        <v>155</v>
      </c>
      <c r="BE369" s="186">
        <f>IF(N369="základní",J369,0)</f>
        <v>0</v>
      </c>
      <c r="BF369" s="186">
        <f>IF(N369="snížená",J369,0)</f>
        <v>0</v>
      </c>
      <c r="BG369" s="186">
        <f>IF(N369="zákl. přenesená",J369,0)</f>
        <v>0</v>
      </c>
      <c r="BH369" s="186">
        <f>IF(N369="sníž. přenesená",J369,0)</f>
        <v>0</v>
      </c>
      <c r="BI369" s="186">
        <f>IF(N369="nulová",J369,0)</f>
        <v>0</v>
      </c>
      <c r="BJ369" s="17" t="s">
        <v>82</v>
      </c>
      <c r="BK369" s="186">
        <f>ROUND(I369*H369,2)</f>
        <v>0</v>
      </c>
      <c r="BL369" s="17" t="s">
        <v>162</v>
      </c>
      <c r="BM369" s="185" t="s">
        <v>629</v>
      </c>
    </row>
    <row r="370" spans="1:65" s="2" customFormat="1" ht="28.8">
      <c r="A370" s="34"/>
      <c r="B370" s="35"/>
      <c r="C370" s="36"/>
      <c r="D370" s="187" t="s">
        <v>164</v>
      </c>
      <c r="E370" s="36"/>
      <c r="F370" s="188" t="s">
        <v>630</v>
      </c>
      <c r="G370" s="36"/>
      <c r="H370" s="36"/>
      <c r="I370" s="189"/>
      <c r="J370" s="36"/>
      <c r="K370" s="36"/>
      <c r="L370" s="39"/>
      <c r="M370" s="190"/>
      <c r="N370" s="191"/>
      <c r="O370" s="64"/>
      <c r="P370" s="64"/>
      <c r="Q370" s="64"/>
      <c r="R370" s="64"/>
      <c r="S370" s="64"/>
      <c r="T370" s="65"/>
      <c r="U370" s="34"/>
      <c r="V370" s="34"/>
      <c r="W370" s="34"/>
      <c r="X370" s="34"/>
      <c r="Y370" s="34"/>
      <c r="Z370" s="34"/>
      <c r="AA370" s="34"/>
      <c r="AB370" s="34"/>
      <c r="AC370" s="34"/>
      <c r="AD370" s="34"/>
      <c r="AE370" s="34"/>
      <c r="AT370" s="17" t="s">
        <v>164</v>
      </c>
      <c r="AU370" s="17" t="s">
        <v>84</v>
      </c>
    </row>
    <row r="371" spans="1:65" s="2" customFormat="1" ht="10.199999999999999">
      <c r="A371" s="34"/>
      <c r="B371" s="35"/>
      <c r="C371" s="36"/>
      <c r="D371" s="192" t="s">
        <v>166</v>
      </c>
      <c r="E371" s="36"/>
      <c r="F371" s="193" t="s">
        <v>631</v>
      </c>
      <c r="G371" s="36"/>
      <c r="H371" s="36"/>
      <c r="I371" s="189"/>
      <c r="J371" s="36"/>
      <c r="K371" s="36"/>
      <c r="L371" s="39"/>
      <c r="M371" s="190"/>
      <c r="N371" s="191"/>
      <c r="O371" s="64"/>
      <c r="P371" s="64"/>
      <c r="Q371" s="64"/>
      <c r="R371" s="64"/>
      <c r="S371" s="64"/>
      <c r="T371" s="65"/>
      <c r="U371" s="34"/>
      <c r="V371" s="34"/>
      <c r="W371" s="34"/>
      <c r="X371" s="34"/>
      <c r="Y371" s="34"/>
      <c r="Z371" s="34"/>
      <c r="AA371" s="34"/>
      <c r="AB371" s="34"/>
      <c r="AC371" s="34"/>
      <c r="AD371" s="34"/>
      <c r="AE371" s="34"/>
      <c r="AT371" s="17" t="s">
        <v>166</v>
      </c>
      <c r="AU371" s="17" t="s">
        <v>84</v>
      </c>
    </row>
    <row r="372" spans="1:65" s="13" customFormat="1" ht="10.199999999999999">
      <c r="B372" s="194"/>
      <c r="C372" s="195"/>
      <c r="D372" s="187" t="s">
        <v>168</v>
      </c>
      <c r="E372" s="196" t="s">
        <v>19</v>
      </c>
      <c r="F372" s="197" t="s">
        <v>399</v>
      </c>
      <c r="G372" s="195"/>
      <c r="H372" s="198">
        <v>15.53</v>
      </c>
      <c r="I372" s="199"/>
      <c r="J372" s="195"/>
      <c r="K372" s="195"/>
      <c r="L372" s="200"/>
      <c r="M372" s="201"/>
      <c r="N372" s="202"/>
      <c r="O372" s="202"/>
      <c r="P372" s="202"/>
      <c r="Q372" s="202"/>
      <c r="R372" s="202"/>
      <c r="S372" s="202"/>
      <c r="T372" s="203"/>
      <c r="AT372" s="204" t="s">
        <v>168</v>
      </c>
      <c r="AU372" s="204" t="s">
        <v>84</v>
      </c>
      <c r="AV372" s="13" t="s">
        <v>84</v>
      </c>
      <c r="AW372" s="13" t="s">
        <v>36</v>
      </c>
      <c r="AX372" s="13" t="s">
        <v>82</v>
      </c>
      <c r="AY372" s="204" t="s">
        <v>155</v>
      </c>
    </row>
    <row r="373" spans="1:65" s="2" customFormat="1" ht="37.799999999999997" customHeight="1">
      <c r="A373" s="34"/>
      <c r="B373" s="35"/>
      <c r="C373" s="174" t="s">
        <v>632</v>
      </c>
      <c r="D373" s="174" t="s">
        <v>157</v>
      </c>
      <c r="E373" s="175" t="s">
        <v>633</v>
      </c>
      <c r="F373" s="176" t="s">
        <v>634</v>
      </c>
      <c r="G373" s="177" t="s">
        <v>172</v>
      </c>
      <c r="H373" s="178">
        <v>4</v>
      </c>
      <c r="I373" s="179"/>
      <c r="J373" s="180">
        <f>ROUND(I373*H373,2)</f>
        <v>0</v>
      </c>
      <c r="K373" s="176" t="s">
        <v>604</v>
      </c>
      <c r="L373" s="39"/>
      <c r="M373" s="181" t="s">
        <v>19</v>
      </c>
      <c r="N373" s="182" t="s">
        <v>45</v>
      </c>
      <c r="O373" s="64"/>
      <c r="P373" s="183">
        <f>O373*H373</f>
        <v>0</v>
      </c>
      <c r="Q373" s="183">
        <v>0.09</v>
      </c>
      <c r="R373" s="183">
        <f>Q373*H373</f>
        <v>0.36</v>
      </c>
      <c r="S373" s="183">
        <v>0</v>
      </c>
      <c r="T373" s="184">
        <f>S373*H373</f>
        <v>0</v>
      </c>
      <c r="U373" s="34"/>
      <c r="V373" s="34"/>
      <c r="W373" s="34"/>
      <c r="X373" s="34"/>
      <c r="Y373" s="34"/>
      <c r="Z373" s="34"/>
      <c r="AA373" s="34"/>
      <c r="AB373" s="34"/>
      <c r="AC373" s="34"/>
      <c r="AD373" s="34"/>
      <c r="AE373" s="34"/>
      <c r="AR373" s="185" t="s">
        <v>162</v>
      </c>
      <c r="AT373" s="185" t="s">
        <v>157</v>
      </c>
      <c r="AU373" s="185" t="s">
        <v>84</v>
      </c>
      <c r="AY373" s="17" t="s">
        <v>155</v>
      </c>
      <c r="BE373" s="186">
        <f>IF(N373="základní",J373,0)</f>
        <v>0</v>
      </c>
      <c r="BF373" s="186">
        <f>IF(N373="snížená",J373,0)</f>
        <v>0</v>
      </c>
      <c r="BG373" s="186">
        <f>IF(N373="zákl. přenesená",J373,0)</f>
        <v>0</v>
      </c>
      <c r="BH373" s="186">
        <f>IF(N373="sníž. přenesená",J373,0)</f>
        <v>0</v>
      </c>
      <c r="BI373" s="186">
        <f>IF(N373="nulová",J373,0)</f>
        <v>0</v>
      </c>
      <c r="BJ373" s="17" t="s">
        <v>82</v>
      </c>
      <c r="BK373" s="186">
        <f>ROUND(I373*H373,2)</f>
        <v>0</v>
      </c>
      <c r="BL373" s="17" t="s">
        <v>162</v>
      </c>
      <c r="BM373" s="185" t="s">
        <v>635</v>
      </c>
    </row>
    <row r="374" spans="1:65" s="2" customFormat="1" ht="19.2">
      <c r="A374" s="34"/>
      <c r="B374" s="35"/>
      <c r="C374" s="36"/>
      <c r="D374" s="187" t="s">
        <v>164</v>
      </c>
      <c r="E374" s="36"/>
      <c r="F374" s="188" t="s">
        <v>636</v>
      </c>
      <c r="G374" s="36"/>
      <c r="H374" s="36"/>
      <c r="I374" s="189"/>
      <c r="J374" s="36"/>
      <c r="K374" s="36"/>
      <c r="L374" s="39"/>
      <c r="M374" s="190"/>
      <c r="N374" s="191"/>
      <c r="O374" s="64"/>
      <c r="P374" s="64"/>
      <c r="Q374" s="64"/>
      <c r="R374" s="64"/>
      <c r="S374" s="64"/>
      <c r="T374" s="65"/>
      <c r="U374" s="34"/>
      <c r="V374" s="34"/>
      <c r="W374" s="34"/>
      <c r="X374" s="34"/>
      <c r="Y374" s="34"/>
      <c r="Z374" s="34"/>
      <c r="AA374" s="34"/>
      <c r="AB374" s="34"/>
      <c r="AC374" s="34"/>
      <c r="AD374" s="34"/>
      <c r="AE374" s="34"/>
      <c r="AT374" s="17" t="s">
        <v>164</v>
      </c>
      <c r="AU374" s="17" t="s">
        <v>84</v>
      </c>
    </row>
    <row r="375" spans="1:65" s="2" customFormat="1" ht="10.199999999999999">
      <c r="A375" s="34"/>
      <c r="B375" s="35"/>
      <c r="C375" s="36"/>
      <c r="D375" s="192" t="s">
        <v>166</v>
      </c>
      <c r="E375" s="36"/>
      <c r="F375" s="193" t="s">
        <v>637</v>
      </c>
      <c r="G375" s="36"/>
      <c r="H375" s="36"/>
      <c r="I375" s="189"/>
      <c r="J375" s="36"/>
      <c r="K375" s="36"/>
      <c r="L375" s="39"/>
      <c r="M375" s="190"/>
      <c r="N375" s="191"/>
      <c r="O375" s="64"/>
      <c r="P375" s="64"/>
      <c r="Q375" s="64"/>
      <c r="R375" s="64"/>
      <c r="S375" s="64"/>
      <c r="T375" s="65"/>
      <c r="U375" s="34"/>
      <c r="V375" s="34"/>
      <c r="W375" s="34"/>
      <c r="X375" s="34"/>
      <c r="Y375" s="34"/>
      <c r="Z375" s="34"/>
      <c r="AA375" s="34"/>
      <c r="AB375" s="34"/>
      <c r="AC375" s="34"/>
      <c r="AD375" s="34"/>
      <c r="AE375" s="34"/>
      <c r="AT375" s="17" t="s">
        <v>166</v>
      </c>
      <c r="AU375" s="17" t="s">
        <v>84</v>
      </c>
    </row>
    <row r="376" spans="1:65" s="13" customFormat="1" ht="10.199999999999999">
      <c r="B376" s="194"/>
      <c r="C376" s="195"/>
      <c r="D376" s="187" t="s">
        <v>168</v>
      </c>
      <c r="E376" s="196" t="s">
        <v>19</v>
      </c>
      <c r="F376" s="197" t="s">
        <v>162</v>
      </c>
      <c r="G376" s="195"/>
      <c r="H376" s="198">
        <v>4</v>
      </c>
      <c r="I376" s="199"/>
      <c r="J376" s="195"/>
      <c r="K376" s="195"/>
      <c r="L376" s="200"/>
      <c r="M376" s="201"/>
      <c r="N376" s="202"/>
      <c r="O376" s="202"/>
      <c r="P376" s="202"/>
      <c r="Q376" s="202"/>
      <c r="R376" s="202"/>
      <c r="S376" s="202"/>
      <c r="T376" s="203"/>
      <c r="AT376" s="204" t="s">
        <v>168</v>
      </c>
      <c r="AU376" s="204" t="s">
        <v>84</v>
      </c>
      <c r="AV376" s="13" t="s">
        <v>84</v>
      </c>
      <c r="AW376" s="13" t="s">
        <v>36</v>
      </c>
      <c r="AX376" s="13" t="s">
        <v>82</v>
      </c>
      <c r="AY376" s="204" t="s">
        <v>155</v>
      </c>
    </row>
    <row r="377" spans="1:65" s="2" customFormat="1" ht="24.15" customHeight="1">
      <c r="A377" s="34"/>
      <c r="B377" s="35"/>
      <c r="C377" s="205" t="s">
        <v>210</v>
      </c>
      <c r="D377" s="205" t="s">
        <v>317</v>
      </c>
      <c r="E377" s="206" t="s">
        <v>638</v>
      </c>
      <c r="F377" s="207" t="s">
        <v>639</v>
      </c>
      <c r="G377" s="208" t="s">
        <v>172</v>
      </c>
      <c r="H377" s="209">
        <v>4</v>
      </c>
      <c r="I377" s="210"/>
      <c r="J377" s="211">
        <f>ROUND(I377*H377,2)</f>
        <v>0</v>
      </c>
      <c r="K377" s="207" t="s">
        <v>604</v>
      </c>
      <c r="L377" s="212"/>
      <c r="M377" s="213" t="s">
        <v>19</v>
      </c>
      <c r="N377" s="214" t="s">
        <v>45</v>
      </c>
      <c r="O377" s="64"/>
      <c r="P377" s="183">
        <f>O377*H377</f>
        <v>0</v>
      </c>
      <c r="Q377" s="183">
        <v>0.156</v>
      </c>
      <c r="R377" s="183">
        <f>Q377*H377</f>
        <v>0.624</v>
      </c>
      <c r="S377" s="183">
        <v>0</v>
      </c>
      <c r="T377" s="184">
        <f>S377*H377</f>
        <v>0</v>
      </c>
      <c r="U377" s="34"/>
      <c r="V377" s="34"/>
      <c r="W377" s="34"/>
      <c r="X377" s="34"/>
      <c r="Y377" s="34"/>
      <c r="Z377" s="34"/>
      <c r="AA377" s="34"/>
      <c r="AB377" s="34"/>
      <c r="AC377" s="34"/>
      <c r="AD377" s="34"/>
      <c r="AE377" s="34"/>
      <c r="AR377" s="185" t="s">
        <v>211</v>
      </c>
      <c r="AT377" s="185" t="s">
        <v>317</v>
      </c>
      <c r="AU377" s="185" t="s">
        <v>84</v>
      </c>
      <c r="AY377" s="17" t="s">
        <v>155</v>
      </c>
      <c r="BE377" s="186">
        <f>IF(N377="základní",J377,0)</f>
        <v>0</v>
      </c>
      <c r="BF377" s="186">
        <f>IF(N377="snížená",J377,0)</f>
        <v>0</v>
      </c>
      <c r="BG377" s="186">
        <f>IF(N377="zákl. přenesená",J377,0)</f>
        <v>0</v>
      </c>
      <c r="BH377" s="186">
        <f>IF(N377="sníž. přenesená",J377,0)</f>
        <v>0</v>
      </c>
      <c r="BI377" s="186">
        <f>IF(N377="nulová",J377,0)</f>
        <v>0</v>
      </c>
      <c r="BJ377" s="17" t="s">
        <v>82</v>
      </c>
      <c r="BK377" s="186">
        <f>ROUND(I377*H377,2)</f>
        <v>0</v>
      </c>
      <c r="BL377" s="17" t="s">
        <v>162</v>
      </c>
      <c r="BM377" s="185" t="s">
        <v>640</v>
      </c>
    </row>
    <row r="378" spans="1:65" s="2" customFormat="1" ht="19.2">
      <c r="A378" s="34"/>
      <c r="B378" s="35"/>
      <c r="C378" s="36"/>
      <c r="D378" s="187" t="s">
        <v>164</v>
      </c>
      <c r="E378" s="36"/>
      <c r="F378" s="188" t="s">
        <v>639</v>
      </c>
      <c r="G378" s="36"/>
      <c r="H378" s="36"/>
      <c r="I378" s="189"/>
      <c r="J378" s="36"/>
      <c r="K378" s="36"/>
      <c r="L378" s="39"/>
      <c r="M378" s="190"/>
      <c r="N378" s="191"/>
      <c r="O378" s="64"/>
      <c r="P378" s="64"/>
      <c r="Q378" s="64"/>
      <c r="R378" s="64"/>
      <c r="S378" s="64"/>
      <c r="T378" s="65"/>
      <c r="U378" s="34"/>
      <c r="V378" s="34"/>
      <c r="W378" s="34"/>
      <c r="X378" s="34"/>
      <c r="Y378" s="34"/>
      <c r="Z378" s="34"/>
      <c r="AA378" s="34"/>
      <c r="AB378" s="34"/>
      <c r="AC378" s="34"/>
      <c r="AD378" s="34"/>
      <c r="AE378" s="34"/>
      <c r="AT378" s="17" t="s">
        <v>164</v>
      </c>
      <c r="AU378" s="17" t="s">
        <v>84</v>
      </c>
    </row>
    <row r="379" spans="1:65" s="2" customFormat="1" ht="24.15" customHeight="1">
      <c r="A379" s="34"/>
      <c r="B379" s="35"/>
      <c r="C379" s="174" t="s">
        <v>641</v>
      </c>
      <c r="D379" s="174" t="s">
        <v>157</v>
      </c>
      <c r="E379" s="175" t="s">
        <v>642</v>
      </c>
      <c r="F379" s="176" t="s">
        <v>643</v>
      </c>
      <c r="G379" s="177" t="s">
        <v>172</v>
      </c>
      <c r="H379" s="178">
        <v>4</v>
      </c>
      <c r="I379" s="179"/>
      <c r="J379" s="180">
        <f>ROUND(I379*H379,2)</f>
        <v>0</v>
      </c>
      <c r="K379" s="176" t="s">
        <v>161</v>
      </c>
      <c r="L379" s="39"/>
      <c r="M379" s="181" t="s">
        <v>19</v>
      </c>
      <c r="N379" s="182" t="s">
        <v>45</v>
      </c>
      <c r="O379" s="64"/>
      <c r="P379" s="183">
        <f>O379*H379</f>
        <v>0</v>
      </c>
      <c r="Q379" s="183">
        <v>0</v>
      </c>
      <c r="R379" s="183">
        <f>Q379*H379</f>
        <v>0</v>
      </c>
      <c r="S379" s="183">
        <v>0.1</v>
      </c>
      <c r="T379" s="184">
        <f>S379*H379</f>
        <v>0.4</v>
      </c>
      <c r="U379" s="34"/>
      <c r="V379" s="34"/>
      <c r="W379" s="34"/>
      <c r="X379" s="34"/>
      <c r="Y379" s="34"/>
      <c r="Z379" s="34"/>
      <c r="AA379" s="34"/>
      <c r="AB379" s="34"/>
      <c r="AC379" s="34"/>
      <c r="AD379" s="34"/>
      <c r="AE379" s="34"/>
      <c r="AR379" s="185" t="s">
        <v>162</v>
      </c>
      <c r="AT379" s="185" t="s">
        <v>157</v>
      </c>
      <c r="AU379" s="185" t="s">
        <v>84</v>
      </c>
      <c r="AY379" s="17" t="s">
        <v>155</v>
      </c>
      <c r="BE379" s="186">
        <f>IF(N379="základní",J379,0)</f>
        <v>0</v>
      </c>
      <c r="BF379" s="186">
        <f>IF(N379="snížená",J379,0)</f>
        <v>0</v>
      </c>
      <c r="BG379" s="186">
        <f>IF(N379="zákl. přenesená",J379,0)</f>
        <v>0</v>
      </c>
      <c r="BH379" s="186">
        <f>IF(N379="sníž. přenesená",J379,0)</f>
        <v>0</v>
      </c>
      <c r="BI379" s="186">
        <f>IF(N379="nulová",J379,0)</f>
        <v>0</v>
      </c>
      <c r="BJ379" s="17" t="s">
        <v>82</v>
      </c>
      <c r="BK379" s="186">
        <f>ROUND(I379*H379,2)</f>
        <v>0</v>
      </c>
      <c r="BL379" s="17" t="s">
        <v>162</v>
      </c>
      <c r="BM379" s="185" t="s">
        <v>644</v>
      </c>
    </row>
    <row r="380" spans="1:65" s="2" customFormat="1" ht="19.2">
      <c r="A380" s="34"/>
      <c r="B380" s="35"/>
      <c r="C380" s="36"/>
      <c r="D380" s="187" t="s">
        <v>164</v>
      </c>
      <c r="E380" s="36"/>
      <c r="F380" s="188" t="s">
        <v>645</v>
      </c>
      <c r="G380" s="36"/>
      <c r="H380" s="36"/>
      <c r="I380" s="189"/>
      <c r="J380" s="36"/>
      <c r="K380" s="36"/>
      <c r="L380" s="39"/>
      <c r="M380" s="190"/>
      <c r="N380" s="191"/>
      <c r="O380" s="64"/>
      <c r="P380" s="64"/>
      <c r="Q380" s="64"/>
      <c r="R380" s="64"/>
      <c r="S380" s="64"/>
      <c r="T380" s="65"/>
      <c r="U380" s="34"/>
      <c r="V380" s="34"/>
      <c r="W380" s="34"/>
      <c r="X380" s="34"/>
      <c r="Y380" s="34"/>
      <c r="Z380" s="34"/>
      <c r="AA380" s="34"/>
      <c r="AB380" s="34"/>
      <c r="AC380" s="34"/>
      <c r="AD380" s="34"/>
      <c r="AE380" s="34"/>
      <c r="AT380" s="17" t="s">
        <v>164</v>
      </c>
      <c r="AU380" s="17" t="s">
        <v>84</v>
      </c>
    </row>
    <row r="381" spans="1:65" s="2" customFormat="1" ht="10.199999999999999">
      <c r="A381" s="34"/>
      <c r="B381" s="35"/>
      <c r="C381" s="36"/>
      <c r="D381" s="192" t="s">
        <v>166</v>
      </c>
      <c r="E381" s="36"/>
      <c r="F381" s="193" t="s">
        <v>646</v>
      </c>
      <c r="G381" s="36"/>
      <c r="H381" s="36"/>
      <c r="I381" s="189"/>
      <c r="J381" s="36"/>
      <c r="K381" s="36"/>
      <c r="L381" s="39"/>
      <c r="M381" s="190"/>
      <c r="N381" s="191"/>
      <c r="O381" s="64"/>
      <c r="P381" s="64"/>
      <c r="Q381" s="64"/>
      <c r="R381" s="64"/>
      <c r="S381" s="64"/>
      <c r="T381" s="65"/>
      <c r="U381" s="34"/>
      <c r="V381" s="34"/>
      <c r="W381" s="34"/>
      <c r="X381" s="34"/>
      <c r="Y381" s="34"/>
      <c r="Z381" s="34"/>
      <c r="AA381" s="34"/>
      <c r="AB381" s="34"/>
      <c r="AC381" s="34"/>
      <c r="AD381" s="34"/>
      <c r="AE381" s="34"/>
      <c r="AT381" s="17" t="s">
        <v>166</v>
      </c>
      <c r="AU381" s="17" t="s">
        <v>84</v>
      </c>
    </row>
    <row r="382" spans="1:65" s="13" customFormat="1" ht="10.199999999999999">
      <c r="B382" s="194"/>
      <c r="C382" s="195"/>
      <c r="D382" s="187" t="s">
        <v>168</v>
      </c>
      <c r="E382" s="196" t="s">
        <v>19</v>
      </c>
      <c r="F382" s="197" t="s">
        <v>162</v>
      </c>
      <c r="G382" s="195"/>
      <c r="H382" s="198">
        <v>4</v>
      </c>
      <c r="I382" s="199"/>
      <c r="J382" s="195"/>
      <c r="K382" s="195"/>
      <c r="L382" s="200"/>
      <c r="M382" s="201"/>
      <c r="N382" s="202"/>
      <c r="O382" s="202"/>
      <c r="P382" s="202"/>
      <c r="Q382" s="202"/>
      <c r="R382" s="202"/>
      <c r="S382" s="202"/>
      <c r="T382" s="203"/>
      <c r="AT382" s="204" t="s">
        <v>168</v>
      </c>
      <c r="AU382" s="204" t="s">
        <v>84</v>
      </c>
      <c r="AV382" s="13" t="s">
        <v>84</v>
      </c>
      <c r="AW382" s="13" t="s">
        <v>36</v>
      </c>
      <c r="AX382" s="13" t="s">
        <v>82</v>
      </c>
      <c r="AY382" s="204" t="s">
        <v>155</v>
      </c>
    </row>
    <row r="383" spans="1:65" s="2" customFormat="1" ht="24.15" customHeight="1">
      <c r="A383" s="34"/>
      <c r="B383" s="35"/>
      <c r="C383" s="174" t="s">
        <v>647</v>
      </c>
      <c r="D383" s="174" t="s">
        <v>157</v>
      </c>
      <c r="E383" s="175" t="s">
        <v>648</v>
      </c>
      <c r="F383" s="176" t="s">
        <v>649</v>
      </c>
      <c r="G383" s="177" t="s">
        <v>221</v>
      </c>
      <c r="H383" s="178">
        <v>2.8</v>
      </c>
      <c r="I383" s="179"/>
      <c r="J383" s="180">
        <f>ROUND(I383*H383,2)</f>
        <v>0</v>
      </c>
      <c r="K383" s="176" t="s">
        <v>161</v>
      </c>
      <c r="L383" s="39"/>
      <c r="M383" s="181" t="s">
        <v>19</v>
      </c>
      <c r="N383" s="182" t="s">
        <v>45</v>
      </c>
      <c r="O383" s="64"/>
      <c r="P383" s="183">
        <f>O383*H383</f>
        <v>0</v>
      </c>
      <c r="Q383" s="183">
        <v>0</v>
      </c>
      <c r="R383" s="183">
        <f>Q383*H383</f>
        <v>0</v>
      </c>
      <c r="S383" s="183">
        <v>0</v>
      </c>
      <c r="T383" s="184">
        <f>S383*H383</f>
        <v>0</v>
      </c>
      <c r="U383" s="34"/>
      <c r="V383" s="34"/>
      <c r="W383" s="34"/>
      <c r="X383" s="34"/>
      <c r="Y383" s="34"/>
      <c r="Z383" s="34"/>
      <c r="AA383" s="34"/>
      <c r="AB383" s="34"/>
      <c r="AC383" s="34"/>
      <c r="AD383" s="34"/>
      <c r="AE383" s="34"/>
      <c r="AR383" s="185" t="s">
        <v>162</v>
      </c>
      <c r="AT383" s="185" t="s">
        <v>157</v>
      </c>
      <c r="AU383" s="185" t="s">
        <v>84</v>
      </c>
      <c r="AY383" s="17" t="s">
        <v>155</v>
      </c>
      <c r="BE383" s="186">
        <f>IF(N383="základní",J383,0)</f>
        <v>0</v>
      </c>
      <c r="BF383" s="186">
        <f>IF(N383="snížená",J383,0)</f>
        <v>0</v>
      </c>
      <c r="BG383" s="186">
        <f>IF(N383="zákl. přenesená",J383,0)</f>
        <v>0</v>
      </c>
      <c r="BH383" s="186">
        <f>IF(N383="sníž. přenesená",J383,0)</f>
        <v>0</v>
      </c>
      <c r="BI383" s="186">
        <f>IF(N383="nulová",J383,0)</f>
        <v>0</v>
      </c>
      <c r="BJ383" s="17" t="s">
        <v>82</v>
      </c>
      <c r="BK383" s="186">
        <f>ROUND(I383*H383,2)</f>
        <v>0</v>
      </c>
      <c r="BL383" s="17" t="s">
        <v>162</v>
      </c>
      <c r="BM383" s="185" t="s">
        <v>650</v>
      </c>
    </row>
    <row r="384" spans="1:65" s="2" customFormat="1" ht="19.2">
      <c r="A384" s="34"/>
      <c r="B384" s="35"/>
      <c r="C384" s="36"/>
      <c r="D384" s="187" t="s">
        <v>164</v>
      </c>
      <c r="E384" s="36"/>
      <c r="F384" s="188" t="s">
        <v>651</v>
      </c>
      <c r="G384" s="36"/>
      <c r="H384" s="36"/>
      <c r="I384" s="189"/>
      <c r="J384" s="36"/>
      <c r="K384" s="36"/>
      <c r="L384" s="39"/>
      <c r="M384" s="190"/>
      <c r="N384" s="191"/>
      <c r="O384" s="64"/>
      <c r="P384" s="64"/>
      <c r="Q384" s="64"/>
      <c r="R384" s="64"/>
      <c r="S384" s="64"/>
      <c r="T384" s="65"/>
      <c r="U384" s="34"/>
      <c r="V384" s="34"/>
      <c r="W384" s="34"/>
      <c r="X384" s="34"/>
      <c r="Y384" s="34"/>
      <c r="Z384" s="34"/>
      <c r="AA384" s="34"/>
      <c r="AB384" s="34"/>
      <c r="AC384" s="34"/>
      <c r="AD384" s="34"/>
      <c r="AE384" s="34"/>
      <c r="AT384" s="17" t="s">
        <v>164</v>
      </c>
      <c r="AU384" s="17" t="s">
        <v>84</v>
      </c>
    </row>
    <row r="385" spans="1:65" s="2" customFormat="1" ht="10.199999999999999">
      <c r="A385" s="34"/>
      <c r="B385" s="35"/>
      <c r="C385" s="36"/>
      <c r="D385" s="192" t="s">
        <v>166</v>
      </c>
      <c r="E385" s="36"/>
      <c r="F385" s="193" t="s">
        <v>652</v>
      </c>
      <c r="G385" s="36"/>
      <c r="H385" s="36"/>
      <c r="I385" s="189"/>
      <c r="J385" s="36"/>
      <c r="K385" s="36"/>
      <c r="L385" s="39"/>
      <c r="M385" s="190"/>
      <c r="N385" s="191"/>
      <c r="O385" s="64"/>
      <c r="P385" s="64"/>
      <c r="Q385" s="64"/>
      <c r="R385" s="64"/>
      <c r="S385" s="64"/>
      <c r="T385" s="65"/>
      <c r="U385" s="34"/>
      <c r="V385" s="34"/>
      <c r="W385" s="34"/>
      <c r="X385" s="34"/>
      <c r="Y385" s="34"/>
      <c r="Z385" s="34"/>
      <c r="AA385" s="34"/>
      <c r="AB385" s="34"/>
      <c r="AC385" s="34"/>
      <c r="AD385" s="34"/>
      <c r="AE385" s="34"/>
      <c r="AT385" s="17" t="s">
        <v>166</v>
      </c>
      <c r="AU385" s="17" t="s">
        <v>84</v>
      </c>
    </row>
    <row r="386" spans="1:65" s="13" customFormat="1" ht="10.199999999999999">
      <c r="B386" s="194"/>
      <c r="C386" s="195"/>
      <c r="D386" s="187" t="s">
        <v>168</v>
      </c>
      <c r="E386" s="196" t="s">
        <v>19</v>
      </c>
      <c r="F386" s="197" t="s">
        <v>653</v>
      </c>
      <c r="G386" s="195"/>
      <c r="H386" s="198">
        <v>2.8</v>
      </c>
      <c r="I386" s="199"/>
      <c r="J386" s="195"/>
      <c r="K386" s="195"/>
      <c r="L386" s="200"/>
      <c r="M386" s="201"/>
      <c r="N386" s="202"/>
      <c r="O386" s="202"/>
      <c r="P386" s="202"/>
      <c r="Q386" s="202"/>
      <c r="R386" s="202"/>
      <c r="S386" s="202"/>
      <c r="T386" s="203"/>
      <c r="AT386" s="204" t="s">
        <v>168</v>
      </c>
      <c r="AU386" s="204" t="s">
        <v>84</v>
      </c>
      <c r="AV386" s="13" t="s">
        <v>84</v>
      </c>
      <c r="AW386" s="13" t="s">
        <v>36</v>
      </c>
      <c r="AX386" s="13" t="s">
        <v>82</v>
      </c>
      <c r="AY386" s="204" t="s">
        <v>155</v>
      </c>
    </row>
    <row r="387" spans="1:65" s="2" customFormat="1" ht="21.75" customHeight="1">
      <c r="A387" s="34"/>
      <c r="B387" s="35"/>
      <c r="C387" s="174" t="s">
        <v>654</v>
      </c>
      <c r="D387" s="174" t="s">
        <v>157</v>
      </c>
      <c r="E387" s="175" t="s">
        <v>655</v>
      </c>
      <c r="F387" s="176" t="s">
        <v>656</v>
      </c>
      <c r="G387" s="177" t="s">
        <v>160</v>
      </c>
      <c r="H387" s="178">
        <v>2.88</v>
      </c>
      <c r="I387" s="179"/>
      <c r="J387" s="180">
        <f>ROUND(I387*H387,2)</f>
        <v>0</v>
      </c>
      <c r="K387" s="176" t="s">
        <v>161</v>
      </c>
      <c r="L387" s="39"/>
      <c r="M387" s="181" t="s">
        <v>19</v>
      </c>
      <c r="N387" s="182" t="s">
        <v>45</v>
      </c>
      <c r="O387" s="64"/>
      <c r="P387" s="183">
        <f>O387*H387</f>
        <v>0</v>
      </c>
      <c r="Q387" s="183">
        <v>4.5999999999999999E-3</v>
      </c>
      <c r="R387" s="183">
        <f>Q387*H387</f>
        <v>1.3247999999999999E-2</v>
      </c>
      <c r="S387" s="183">
        <v>0</v>
      </c>
      <c r="T387" s="184">
        <f>S387*H387</f>
        <v>0</v>
      </c>
      <c r="U387" s="34"/>
      <c r="V387" s="34"/>
      <c r="W387" s="34"/>
      <c r="X387" s="34"/>
      <c r="Y387" s="34"/>
      <c r="Z387" s="34"/>
      <c r="AA387" s="34"/>
      <c r="AB387" s="34"/>
      <c r="AC387" s="34"/>
      <c r="AD387" s="34"/>
      <c r="AE387" s="34"/>
      <c r="AR387" s="185" t="s">
        <v>162</v>
      </c>
      <c r="AT387" s="185" t="s">
        <v>157</v>
      </c>
      <c r="AU387" s="185" t="s">
        <v>84</v>
      </c>
      <c r="AY387" s="17" t="s">
        <v>155</v>
      </c>
      <c r="BE387" s="186">
        <f>IF(N387="základní",J387,0)</f>
        <v>0</v>
      </c>
      <c r="BF387" s="186">
        <f>IF(N387="snížená",J387,0)</f>
        <v>0</v>
      </c>
      <c r="BG387" s="186">
        <f>IF(N387="zákl. přenesená",J387,0)</f>
        <v>0</v>
      </c>
      <c r="BH387" s="186">
        <f>IF(N387="sníž. přenesená",J387,0)</f>
        <v>0</v>
      </c>
      <c r="BI387" s="186">
        <f>IF(N387="nulová",J387,0)</f>
        <v>0</v>
      </c>
      <c r="BJ387" s="17" t="s">
        <v>82</v>
      </c>
      <c r="BK387" s="186">
        <f>ROUND(I387*H387,2)</f>
        <v>0</v>
      </c>
      <c r="BL387" s="17" t="s">
        <v>162</v>
      </c>
      <c r="BM387" s="185" t="s">
        <v>657</v>
      </c>
    </row>
    <row r="388" spans="1:65" s="2" customFormat="1" ht="10.199999999999999">
      <c r="A388" s="34"/>
      <c r="B388" s="35"/>
      <c r="C388" s="36"/>
      <c r="D388" s="187" t="s">
        <v>164</v>
      </c>
      <c r="E388" s="36"/>
      <c r="F388" s="188" t="s">
        <v>658</v>
      </c>
      <c r="G388" s="36"/>
      <c r="H388" s="36"/>
      <c r="I388" s="189"/>
      <c r="J388" s="36"/>
      <c r="K388" s="36"/>
      <c r="L388" s="39"/>
      <c r="M388" s="190"/>
      <c r="N388" s="191"/>
      <c r="O388" s="64"/>
      <c r="P388" s="64"/>
      <c r="Q388" s="64"/>
      <c r="R388" s="64"/>
      <c r="S388" s="64"/>
      <c r="T388" s="65"/>
      <c r="U388" s="34"/>
      <c r="V388" s="34"/>
      <c r="W388" s="34"/>
      <c r="X388" s="34"/>
      <c r="Y388" s="34"/>
      <c r="Z388" s="34"/>
      <c r="AA388" s="34"/>
      <c r="AB388" s="34"/>
      <c r="AC388" s="34"/>
      <c r="AD388" s="34"/>
      <c r="AE388" s="34"/>
      <c r="AT388" s="17" t="s">
        <v>164</v>
      </c>
      <c r="AU388" s="17" t="s">
        <v>84</v>
      </c>
    </row>
    <row r="389" spans="1:65" s="2" customFormat="1" ht="10.199999999999999">
      <c r="A389" s="34"/>
      <c r="B389" s="35"/>
      <c r="C389" s="36"/>
      <c r="D389" s="192" t="s">
        <v>166</v>
      </c>
      <c r="E389" s="36"/>
      <c r="F389" s="193" t="s">
        <v>659</v>
      </c>
      <c r="G389" s="36"/>
      <c r="H389" s="36"/>
      <c r="I389" s="189"/>
      <c r="J389" s="36"/>
      <c r="K389" s="36"/>
      <c r="L389" s="39"/>
      <c r="M389" s="190"/>
      <c r="N389" s="191"/>
      <c r="O389" s="64"/>
      <c r="P389" s="64"/>
      <c r="Q389" s="64"/>
      <c r="R389" s="64"/>
      <c r="S389" s="64"/>
      <c r="T389" s="65"/>
      <c r="U389" s="34"/>
      <c r="V389" s="34"/>
      <c r="W389" s="34"/>
      <c r="X389" s="34"/>
      <c r="Y389" s="34"/>
      <c r="Z389" s="34"/>
      <c r="AA389" s="34"/>
      <c r="AB389" s="34"/>
      <c r="AC389" s="34"/>
      <c r="AD389" s="34"/>
      <c r="AE389" s="34"/>
      <c r="AT389" s="17" t="s">
        <v>166</v>
      </c>
      <c r="AU389" s="17" t="s">
        <v>84</v>
      </c>
    </row>
    <row r="390" spans="1:65" s="13" customFormat="1" ht="10.199999999999999">
      <c r="B390" s="194"/>
      <c r="C390" s="195"/>
      <c r="D390" s="187" t="s">
        <v>168</v>
      </c>
      <c r="E390" s="196" t="s">
        <v>19</v>
      </c>
      <c r="F390" s="197" t="s">
        <v>660</v>
      </c>
      <c r="G390" s="195"/>
      <c r="H390" s="198">
        <v>2.88</v>
      </c>
      <c r="I390" s="199"/>
      <c r="J390" s="195"/>
      <c r="K390" s="195"/>
      <c r="L390" s="200"/>
      <c r="M390" s="201"/>
      <c r="N390" s="202"/>
      <c r="O390" s="202"/>
      <c r="P390" s="202"/>
      <c r="Q390" s="202"/>
      <c r="R390" s="202"/>
      <c r="S390" s="202"/>
      <c r="T390" s="203"/>
      <c r="AT390" s="204" t="s">
        <v>168</v>
      </c>
      <c r="AU390" s="204" t="s">
        <v>84</v>
      </c>
      <c r="AV390" s="13" t="s">
        <v>84</v>
      </c>
      <c r="AW390" s="13" t="s">
        <v>36</v>
      </c>
      <c r="AX390" s="13" t="s">
        <v>82</v>
      </c>
      <c r="AY390" s="204" t="s">
        <v>155</v>
      </c>
    </row>
    <row r="391" spans="1:65" s="2" customFormat="1" ht="24.15" customHeight="1">
      <c r="A391" s="34"/>
      <c r="B391" s="35"/>
      <c r="C391" s="174" t="s">
        <v>661</v>
      </c>
      <c r="D391" s="174" t="s">
        <v>157</v>
      </c>
      <c r="E391" s="175" t="s">
        <v>662</v>
      </c>
      <c r="F391" s="176" t="s">
        <v>663</v>
      </c>
      <c r="G391" s="177" t="s">
        <v>160</v>
      </c>
      <c r="H391" s="178">
        <v>2.88</v>
      </c>
      <c r="I391" s="179"/>
      <c r="J391" s="180">
        <f>ROUND(I391*H391,2)</f>
        <v>0</v>
      </c>
      <c r="K391" s="176" t="s">
        <v>161</v>
      </c>
      <c r="L391" s="39"/>
      <c r="M391" s="181" t="s">
        <v>19</v>
      </c>
      <c r="N391" s="182" t="s">
        <v>45</v>
      </c>
      <c r="O391" s="64"/>
      <c r="P391" s="183">
        <f>O391*H391</f>
        <v>0</v>
      </c>
      <c r="Q391" s="183">
        <v>0</v>
      </c>
      <c r="R391" s="183">
        <f>Q391*H391</f>
        <v>0</v>
      </c>
      <c r="S391" s="183">
        <v>0</v>
      </c>
      <c r="T391" s="184">
        <f>S391*H391</f>
        <v>0</v>
      </c>
      <c r="U391" s="34"/>
      <c r="V391" s="34"/>
      <c r="W391" s="34"/>
      <c r="X391" s="34"/>
      <c r="Y391" s="34"/>
      <c r="Z391" s="34"/>
      <c r="AA391" s="34"/>
      <c r="AB391" s="34"/>
      <c r="AC391" s="34"/>
      <c r="AD391" s="34"/>
      <c r="AE391" s="34"/>
      <c r="AR391" s="185" t="s">
        <v>162</v>
      </c>
      <c r="AT391" s="185" t="s">
        <v>157</v>
      </c>
      <c r="AU391" s="185" t="s">
        <v>84</v>
      </c>
      <c r="AY391" s="17" t="s">
        <v>155</v>
      </c>
      <c r="BE391" s="186">
        <f>IF(N391="základní",J391,0)</f>
        <v>0</v>
      </c>
      <c r="BF391" s="186">
        <f>IF(N391="snížená",J391,0)</f>
        <v>0</v>
      </c>
      <c r="BG391" s="186">
        <f>IF(N391="zákl. přenesená",J391,0)</f>
        <v>0</v>
      </c>
      <c r="BH391" s="186">
        <f>IF(N391="sníž. přenesená",J391,0)</f>
        <v>0</v>
      </c>
      <c r="BI391" s="186">
        <f>IF(N391="nulová",J391,0)</f>
        <v>0</v>
      </c>
      <c r="BJ391" s="17" t="s">
        <v>82</v>
      </c>
      <c r="BK391" s="186">
        <f>ROUND(I391*H391,2)</f>
        <v>0</v>
      </c>
      <c r="BL391" s="17" t="s">
        <v>162</v>
      </c>
      <c r="BM391" s="185" t="s">
        <v>664</v>
      </c>
    </row>
    <row r="392" spans="1:65" s="2" customFormat="1" ht="19.2">
      <c r="A392" s="34"/>
      <c r="B392" s="35"/>
      <c r="C392" s="36"/>
      <c r="D392" s="187" t="s">
        <v>164</v>
      </c>
      <c r="E392" s="36"/>
      <c r="F392" s="188" t="s">
        <v>665</v>
      </c>
      <c r="G392" s="36"/>
      <c r="H392" s="36"/>
      <c r="I392" s="189"/>
      <c r="J392" s="36"/>
      <c r="K392" s="36"/>
      <c r="L392" s="39"/>
      <c r="M392" s="190"/>
      <c r="N392" s="191"/>
      <c r="O392" s="64"/>
      <c r="P392" s="64"/>
      <c r="Q392" s="64"/>
      <c r="R392" s="64"/>
      <c r="S392" s="64"/>
      <c r="T392" s="65"/>
      <c r="U392" s="34"/>
      <c r="V392" s="34"/>
      <c r="W392" s="34"/>
      <c r="X392" s="34"/>
      <c r="Y392" s="34"/>
      <c r="Z392" s="34"/>
      <c r="AA392" s="34"/>
      <c r="AB392" s="34"/>
      <c r="AC392" s="34"/>
      <c r="AD392" s="34"/>
      <c r="AE392" s="34"/>
      <c r="AT392" s="17" t="s">
        <v>164</v>
      </c>
      <c r="AU392" s="17" t="s">
        <v>84</v>
      </c>
    </row>
    <row r="393" spans="1:65" s="2" customFormat="1" ht="10.199999999999999">
      <c r="A393" s="34"/>
      <c r="B393" s="35"/>
      <c r="C393" s="36"/>
      <c r="D393" s="192" t="s">
        <v>166</v>
      </c>
      <c r="E393" s="36"/>
      <c r="F393" s="193" t="s">
        <v>666</v>
      </c>
      <c r="G393" s="36"/>
      <c r="H393" s="36"/>
      <c r="I393" s="189"/>
      <c r="J393" s="36"/>
      <c r="K393" s="36"/>
      <c r="L393" s="39"/>
      <c r="M393" s="190"/>
      <c r="N393" s="191"/>
      <c r="O393" s="64"/>
      <c r="P393" s="64"/>
      <c r="Q393" s="64"/>
      <c r="R393" s="64"/>
      <c r="S393" s="64"/>
      <c r="T393" s="65"/>
      <c r="U393" s="34"/>
      <c r="V393" s="34"/>
      <c r="W393" s="34"/>
      <c r="X393" s="34"/>
      <c r="Y393" s="34"/>
      <c r="Z393" s="34"/>
      <c r="AA393" s="34"/>
      <c r="AB393" s="34"/>
      <c r="AC393" s="34"/>
      <c r="AD393" s="34"/>
      <c r="AE393" s="34"/>
      <c r="AT393" s="17" t="s">
        <v>166</v>
      </c>
      <c r="AU393" s="17" t="s">
        <v>84</v>
      </c>
    </row>
    <row r="394" spans="1:65" s="13" customFormat="1" ht="10.199999999999999">
      <c r="B394" s="194"/>
      <c r="C394" s="195"/>
      <c r="D394" s="187" t="s">
        <v>168</v>
      </c>
      <c r="E394" s="196" t="s">
        <v>19</v>
      </c>
      <c r="F394" s="197" t="s">
        <v>660</v>
      </c>
      <c r="G394" s="195"/>
      <c r="H394" s="198">
        <v>2.88</v>
      </c>
      <c r="I394" s="199"/>
      <c r="J394" s="195"/>
      <c r="K394" s="195"/>
      <c r="L394" s="200"/>
      <c r="M394" s="201"/>
      <c r="N394" s="202"/>
      <c r="O394" s="202"/>
      <c r="P394" s="202"/>
      <c r="Q394" s="202"/>
      <c r="R394" s="202"/>
      <c r="S394" s="202"/>
      <c r="T394" s="203"/>
      <c r="AT394" s="204" t="s">
        <v>168</v>
      </c>
      <c r="AU394" s="204" t="s">
        <v>84</v>
      </c>
      <c r="AV394" s="13" t="s">
        <v>84</v>
      </c>
      <c r="AW394" s="13" t="s">
        <v>36</v>
      </c>
      <c r="AX394" s="13" t="s">
        <v>82</v>
      </c>
      <c r="AY394" s="204" t="s">
        <v>155</v>
      </c>
    </row>
    <row r="395" spans="1:65" s="12" customFormat="1" ht="22.8" customHeight="1">
      <c r="B395" s="158"/>
      <c r="C395" s="159"/>
      <c r="D395" s="160" t="s">
        <v>73</v>
      </c>
      <c r="E395" s="172" t="s">
        <v>667</v>
      </c>
      <c r="F395" s="172" t="s">
        <v>668</v>
      </c>
      <c r="G395" s="159"/>
      <c r="H395" s="159"/>
      <c r="I395" s="162"/>
      <c r="J395" s="173">
        <f>BK395</f>
        <v>0</v>
      </c>
      <c r="K395" s="159"/>
      <c r="L395" s="164"/>
      <c r="M395" s="165"/>
      <c r="N395" s="166"/>
      <c r="O395" s="166"/>
      <c r="P395" s="167">
        <f>SUM(P396:P408)</f>
        <v>0</v>
      </c>
      <c r="Q395" s="166"/>
      <c r="R395" s="167">
        <f>SUM(R396:R408)</f>
        <v>0</v>
      </c>
      <c r="S395" s="166"/>
      <c r="T395" s="168">
        <f>SUM(T396:T408)</f>
        <v>0</v>
      </c>
      <c r="AR395" s="169" t="s">
        <v>82</v>
      </c>
      <c r="AT395" s="170" t="s">
        <v>73</v>
      </c>
      <c r="AU395" s="170" t="s">
        <v>82</v>
      </c>
      <c r="AY395" s="169" t="s">
        <v>155</v>
      </c>
      <c r="BK395" s="171">
        <f>SUM(BK396:BK408)</f>
        <v>0</v>
      </c>
    </row>
    <row r="396" spans="1:65" s="2" customFormat="1" ht="24.15" customHeight="1">
      <c r="A396" s="34"/>
      <c r="B396" s="35"/>
      <c r="C396" s="174" t="s">
        <v>669</v>
      </c>
      <c r="D396" s="174" t="s">
        <v>157</v>
      </c>
      <c r="E396" s="175" t="s">
        <v>670</v>
      </c>
      <c r="F396" s="176" t="s">
        <v>671</v>
      </c>
      <c r="G396" s="177" t="s">
        <v>293</v>
      </c>
      <c r="H396" s="178">
        <v>42.151000000000003</v>
      </c>
      <c r="I396" s="179"/>
      <c r="J396" s="180">
        <f>ROUND(I396*H396,2)</f>
        <v>0</v>
      </c>
      <c r="K396" s="176" t="s">
        <v>161</v>
      </c>
      <c r="L396" s="39"/>
      <c r="M396" s="181" t="s">
        <v>19</v>
      </c>
      <c r="N396" s="182" t="s">
        <v>45</v>
      </c>
      <c r="O396" s="64"/>
      <c r="P396" s="183">
        <f>O396*H396</f>
        <v>0</v>
      </c>
      <c r="Q396" s="183">
        <v>0</v>
      </c>
      <c r="R396" s="183">
        <f>Q396*H396</f>
        <v>0</v>
      </c>
      <c r="S396" s="183">
        <v>0</v>
      </c>
      <c r="T396" s="184">
        <f>S396*H396</f>
        <v>0</v>
      </c>
      <c r="U396" s="34"/>
      <c r="V396" s="34"/>
      <c r="W396" s="34"/>
      <c r="X396" s="34"/>
      <c r="Y396" s="34"/>
      <c r="Z396" s="34"/>
      <c r="AA396" s="34"/>
      <c r="AB396" s="34"/>
      <c r="AC396" s="34"/>
      <c r="AD396" s="34"/>
      <c r="AE396" s="34"/>
      <c r="AR396" s="185" t="s">
        <v>162</v>
      </c>
      <c r="AT396" s="185" t="s">
        <v>157</v>
      </c>
      <c r="AU396" s="185" t="s">
        <v>84</v>
      </c>
      <c r="AY396" s="17" t="s">
        <v>155</v>
      </c>
      <c r="BE396" s="186">
        <f>IF(N396="základní",J396,0)</f>
        <v>0</v>
      </c>
      <c r="BF396" s="186">
        <f>IF(N396="snížená",J396,0)</f>
        <v>0</v>
      </c>
      <c r="BG396" s="186">
        <f>IF(N396="zákl. přenesená",J396,0)</f>
        <v>0</v>
      </c>
      <c r="BH396" s="186">
        <f>IF(N396="sníž. přenesená",J396,0)</f>
        <v>0</v>
      </c>
      <c r="BI396" s="186">
        <f>IF(N396="nulová",J396,0)</f>
        <v>0</v>
      </c>
      <c r="BJ396" s="17" t="s">
        <v>82</v>
      </c>
      <c r="BK396" s="186">
        <f>ROUND(I396*H396,2)</f>
        <v>0</v>
      </c>
      <c r="BL396" s="17" t="s">
        <v>162</v>
      </c>
      <c r="BM396" s="185" t="s">
        <v>672</v>
      </c>
    </row>
    <row r="397" spans="1:65" s="2" customFormat="1" ht="19.2">
      <c r="A397" s="34"/>
      <c r="B397" s="35"/>
      <c r="C397" s="36"/>
      <c r="D397" s="187" t="s">
        <v>164</v>
      </c>
      <c r="E397" s="36"/>
      <c r="F397" s="188" t="s">
        <v>673</v>
      </c>
      <c r="G397" s="36"/>
      <c r="H397" s="36"/>
      <c r="I397" s="189"/>
      <c r="J397" s="36"/>
      <c r="K397" s="36"/>
      <c r="L397" s="39"/>
      <c r="M397" s="190"/>
      <c r="N397" s="191"/>
      <c r="O397" s="64"/>
      <c r="P397" s="64"/>
      <c r="Q397" s="64"/>
      <c r="R397" s="64"/>
      <c r="S397" s="64"/>
      <c r="T397" s="65"/>
      <c r="U397" s="34"/>
      <c r="V397" s="34"/>
      <c r="W397" s="34"/>
      <c r="X397" s="34"/>
      <c r="Y397" s="34"/>
      <c r="Z397" s="34"/>
      <c r="AA397" s="34"/>
      <c r="AB397" s="34"/>
      <c r="AC397" s="34"/>
      <c r="AD397" s="34"/>
      <c r="AE397" s="34"/>
      <c r="AT397" s="17" t="s">
        <v>164</v>
      </c>
      <c r="AU397" s="17" t="s">
        <v>84</v>
      </c>
    </row>
    <row r="398" spans="1:65" s="2" customFormat="1" ht="10.199999999999999">
      <c r="A398" s="34"/>
      <c r="B398" s="35"/>
      <c r="C398" s="36"/>
      <c r="D398" s="192" t="s">
        <v>166</v>
      </c>
      <c r="E398" s="36"/>
      <c r="F398" s="193" t="s">
        <v>674</v>
      </c>
      <c r="G398" s="36"/>
      <c r="H398" s="36"/>
      <c r="I398" s="189"/>
      <c r="J398" s="36"/>
      <c r="K398" s="36"/>
      <c r="L398" s="39"/>
      <c r="M398" s="190"/>
      <c r="N398" s="191"/>
      <c r="O398" s="64"/>
      <c r="P398" s="64"/>
      <c r="Q398" s="64"/>
      <c r="R398" s="64"/>
      <c r="S398" s="64"/>
      <c r="T398" s="65"/>
      <c r="U398" s="34"/>
      <c r="V398" s="34"/>
      <c r="W398" s="34"/>
      <c r="X398" s="34"/>
      <c r="Y398" s="34"/>
      <c r="Z398" s="34"/>
      <c r="AA398" s="34"/>
      <c r="AB398" s="34"/>
      <c r="AC398" s="34"/>
      <c r="AD398" s="34"/>
      <c r="AE398" s="34"/>
      <c r="AT398" s="17" t="s">
        <v>166</v>
      </c>
      <c r="AU398" s="17" t="s">
        <v>84</v>
      </c>
    </row>
    <row r="399" spans="1:65" s="2" customFormat="1" ht="24.15" customHeight="1">
      <c r="A399" s="34"/>
      <c r="B399" s="35"/>
      <c r="C399" s="174" t="s">
        <v>675</v>
      </c>
      <c r="D399" s="174" t="s">
        <v>157</v>
      </c>
      <c r="E399" s="175" t="s">
        <v>676</v>
      </c>
      <c r="F399" s="176" t="s">
        <v>677</v>
      </c>
      <c r="G399" s="177" t="s">
        <v>293</v>
      </c>
      <c r="H399" s="178">
        <v>1896.7950000000001</v>
      </c>
      <c r="I399" s="179"/>
      <c r="J399" s="180">
        <f>ROUND(I399*H399,2)</f>
        <v>0</v>
      </c>
      <c r="K399" s="176" t="s">
        <v>161</v>
      </c>
      <c r="L399" s="39"/>
      <c r="M399" s="181" t="s">
        <v>19</v>
      </c>
      <c r="N399" s="182" t="s">
        <v>45</v>
      </c>
      <c r="O399" s="64"/>
      <c r="P399" s="183">
        <f>O399*H399</f>
        <v>0</v>
      </c>
      <c r="Q399" s="183">
        <v>0</v>
      </c>
      <c r="R399" s="183">
        <f>Q399*H399</f>
        <v>0</v>
      </c>
      <c r="S399" s="183">
        <v>0</v>
      </c>
      <c r="T399" s="184">
        <f>S399*H399</f>
        <v>0</v>
      </c>
      <c r="U399" s="34"/>
      <c r="V399" s="34"/>
      <c r="W399" s="34"/>
      <c r="X399" s="34"/>
      <c r="Y399" s="34"/>
      <c r="Z399" s="34"/>
      <c r="AA399" s="34"/>
      <c r="AB399" s="34"/>
      <c r="AC399" s="34"/>
      <c r="AD399" s="34"/>
      <c r="AE399" s="34"/>
      <c r="AR399" s="185" t="s">
        <v>162</v>
      </c>
      <c r="AT399" s="185" t="s">
        <v>157</v>
      </c>
      <c r="AU399" s="185" t="s">
        <v>84</v>
      </c>
      <c r="AY399" s="17" t="s">
        <v>155</v>
      </c>
      <c r="BE399" s="186">
        <f>IF(N399="základní",J399,0)</f>
        <v>0</v>
      </c>
      <c r="BF399" s="186">
        <f>IF(N399="snížená",J399,0)</f>
        <v>0</v>
      </c>
      <c r="BG399" s="186">
        <f>IF(N399="zákl. přenesená",J399,0)</f>
        <v>0</v>
      </c>
      <c r="BH399" s="186">
        <f>IF(N399="sníž. přenesená",J399,0)</f>
        <v>0</v>
      </c>
      <c r="BI399" s="186">
        <f>IF(N399="nulová",J399,0)</f>
        <v>0</v>
      </c>
      <c r="BJ399" s="17" t="s">
        <v>82</v>
      </c>
      <c r="BK399" s="186">
        <f>ROUND(I399*H399,2)</f>
        <v>0</v>
      </c>
      <c r="BL399" s="17" t="s">
        <v>162</v>
      </c>
      <c r="BM399" s="185" t="s">
        <v>678</v>
      </c>
    </row>
    <row r="400" spans="1:65" s="2" customFormat="1" ht="28.8">
      <c r="A400" s="34"/>
      <c r="B400" s="35"/>
      <c r="C400" s="36"/>
      <c r="D400" s="187" t="s">
        <v>164</v>
      </c>
      <c r="E400" s="36"/>
      <c r="F400" s="188" t="s">
        <v>679</v>
      </c>
      <c r="G400" s="36"/>
      <c r="H400" s="36"/>
      <c r="I400" s="189"/>
      <c r="J400" s="36"/>
      <c r="K400" s="36"/>
      <c r="L400" s="39"/>
      <c r="M400" s="190"/>
      <c r="N400" s="191"/>
      <c r="O400" s="64"/>
      <c r="P400" s="64"/>
      <c r="Q400" s="64"/>
      <c r="R400" s="64"/>
      <c r="S400" s="64"/>
      <c r="T400" s="65"/>
      <c r="U400" s="34"/>
      <c r="V400" s="34"/>
      <c r="W400" s="34"/>
      <c r="X400" s="34"/>
      <c r="Y400" s="34"/>
      <c r="Z400" s="34"/>
      <c r="AA400" s="34"/>
      <c r="AB400" s="34"/>
      <c r="AC400" s="34"/>
      <c r="AD400" s="34"/>
      <c r="AE400" s="34"/>
      <c r="AT400" s="17" t="s">
        <v>164</v>
      </c>
      <c r="AU400" s="17" t="s">
        <v>84</v>
      </c>
    </row>
    <row r="401" spans="1:65" s="2" customFormat="1" ht="10.199999999999999">
      <c r="A401" s="34"/>
      <c r="B401" s="35"/>
      <c r="C401" s="36"/>
      <c r="D401" s="192" t="s">
        <v>166</v>
      </c>
      <c r="E401" s="36"/>
      <c r="F401" s="193" t="s">
        <v>680</v>
      </c>
      <c r="G401" s="36"/>
      <c r="H401" s="36"/>
      <c r="I401" s="189"/>
      <c r="J401" s="36"/>
      <c r="K401" s="36"/>
      <c r="L401" s="39"/>
      <c r="M401" s="190"/>
      <c r="N401" s="191"/>
      <c r="O401" s="64"/>
      <c r="P401" s="64"/>
      <c r="Q401" s="64"/>
      <c r="R401" s="64"/>
      <c r="S401" s="64"/>
      <c r="T401" s="65"/>
      <c r="U401" s="34"/>
      <c r="V401" s="34"/>
      <c r="W401" s="34"/>
      <c r="X401" s="34"/>
      <c r="Y401" s="34"/>
      <c r="Z401" s="34"/>
      <c r="AA401" s="34"/>
      <c r="AB401" s="34"/>
      <c r="AC401" s="34"/>
      <c r="AD401" s="34"/>
      <c r="AE401" s="34"/>
      <c r="AT401" s="17" t="s">
        <v>166</v>
      </c>
      <c r="AU401" s="17" t="s">
        <v>84</v>
      </c>
    </row>
    <row r="402" spans="1:65" s="13" customFormat="1" ht="10.199999999999999">
      <c r="B402" s="194"/>
      <c r="C402" s="195"/>
      <c r="D402" s="187" t="s">
        <v>168</v>
      </c>
      <c r="E402" s="195"/>
      <c r="F402" s="197" t="s">
        <v>681</v>
      </c>
      <c r="G402" s="195"/>
      <c r="H402" s="198">
        <v>1896.7950000000001</v>
      </c>
      <c r="I402" s="199"/>
      <c r="J402" s="195"/>
      <c r="K402" s="195"/>
      <c r="L402" s="200"/>
      <c r="M402" s="201"/>
      <c r="N402" s="202"/>
      <c r="O402" s="202"/>
      <c r="P402" s="202"/>
      <c r="Q402" s="202"/>
      <c r="R402" s="202"/>
      <c r="S402" s="202"/>
      <c r="T402" s="203"/>
      <c r="AT402" s="204" t="s">
        <v>168</v>
      </c>
      <c r="AU402" s="204" t="s">
        <v>84</v>
      </c>
      <c r="AV402" s="13" t="s">
        <v>84</v>
      </c>
      <c r="AW402" s="13" t="s">
        <v>4</v>
      </c>
      <c r="AX402" s="13" t="s">
        <v>82</v>
      </c>
      <c r="AY402" s="204" t="s">
        <v>155</v>
      </c>
    </row>
    <row r="403" spans="1:65" s="2" customFormat="1" ht="33" customHeight="1">
      <c r="A403" s="34"/>
      <c r="B403" s="35"/>
      <c r="C403" s="174" t="s">
        <v>682</v>
      </c>
      <c r="D403" s="174" t="s">
        <v>157</v>
      </c>
      <c r="E403" s="175" t="s">
        <v>683</v>
      </c>
      <c r="F403" s="176" t="s">
        <v>684</v>
      </c>
      <c r="G403" s="177" t="s">
        <v>293</v>
      </c>
      <c r="H403" s="178">
        <v>42.151000000000003</v>
      </c>
      <c r="I403" s="179"/>
      <c r="J403" s="180">
        <f>ROUND(I403*H403,2)</f>
        <v>0</v>
      </c>
      <c r="K403" s="176" t="s">
        <v>161</v>
      </c>
      <c r="L403" s="39"/>
      <c r="M403" s="181" t="s">
        <v>19</v>
      </c>
      <c r="N403" s="182" t="s">
        <v>45</v>
      </c>
      <c r="O403" s="64"/>
      <c r="P403" s="183">
        <f>O403*H403</f>
        <v>0</v>
      </c>
      <c r="Q403" s="183">
        <v>0</v>
      </c>
      <c r="R403" s="183">
        <f>Q403*H403</f>
        <v>0</v>
      </c>
      <c r="S403" s="183">
        <v>0</v>
      </c>
      <c r="T403" s="184">
        <f>S403*H403</f>
        <v>0</v>
      </c>
      <c r="U403" s="34"/>
      <c r="V403" s="34"/>
      <c r="W403" s="34"/>
      <c r="X403" s="34"/>
      <c r="Y403" s="34"/>
      <c r="Z403" s="34"/>
      <c r="AA403" s="34"/>
      <c r="AB403" s="34"/>
      <c r="AC403" s="34"/>
      <c r="AD403" s="34"/>
      <c r="AE403" s="34"/>
      <c r="AR403" s="185" t="s">
        <v>162</v>
      </c>
      <c r="AT403" s="185" t="s">
        <v>157</v>
      </c>
      <c r="AU403" s="185" t="s">
        <v>84</v>
      </c>
      <c r="AY403" s="17" t="s">
        <v>155</v>
      </c>
      <c r="BE403" s="186">
        <f>IF(N403="základní",J403,0)</f>
        <v>0</v>
      </c>
      <c r="BF403" s="186">
        <f>IF(N403="snížená",J403,0)</f>
        <v>0</v>
      </c>
      <c r="BG403" s="186">
        <f>IF(N403="zákl. přenesená",J403,0)</f>
        <v>0</v>
      </c>
      <c r="BH403" s="186">
        <f>IF(N403="sníž. přenesená",J403,0)</f>
        <v>0</v>
      </c>
      <c r="BI403" s="186">
        <f>IF(N403="nulová",J403,0)</f>
        <v>0</v>
      </c>
      <c r="BJ403" s="17" t="s">
        <v>82</v>
      </c>
      <c r="BK403" s="186">
        <f>ROUND(I403*H403,2)</f>
        <v>0</v>
      </c>
      <c r="BL403" s="17" t="s">
        <v>162</v>
      </c>
      <c r="BM403" s="185" t="s">
        <v>685</v>
      </c>
    </row>
    <row r="404" spans="1:65" s="2" customFormat="1" ht="19.2">
      <c r="A404" s="34"/>
      <c r="B404" s="35"/>
      <c r="C404" s="36"/>
      <c r="D404" s="187" t="s">
        <v>164</v>
      </c>
      <c r="E404" s="36"/>
      <c r="F404" s="188" t="s">
        <v>686</v>
      </c>
      <c r="G404" s="36"/>
      <c r="H404" s="36"/>
      <c r="I404" s="189"/>
      <c r="J404" s="36"/>
      <c r="K404" s="36"/>
      <c r="L404" s="39"/>
      <c r="M404" s="190"/>
      <c r="N404" s="191"/>
      <c r="O404" s="64"/>
      <c r="P404" s="64"/>
      <c r="Q404" s="64"/>
      <c r="R404" s="64"/>
      <c r="S404" s="64"/>
      <c r="T404" s="65"/>
      <c r="U404" s="34"/>
      <c r="V404" s="34"/>
      <c r="W404" s="34"/>
      <c r="X404" s="34"/>
      <c r="Y404" s="34"/>
      <c r="Z404" s="34"/>
      <c r="AA404" s="34"/>
      <c r="AB404" s="34"/>
      <c r="AC404" s="34"/>
      <c r="AD404" s="34"/>
      <c r="AE404" s="34"/>
      <c r="AT404" s="17" t="s">
        <v>164</v>
      </c>
      <c r="AU404" s="17" t="s">
        <v>84</v>
      </c>
    </row>
    <row r="405" spans="1:65" s="2" customFormat="1" ht="10.199999999999999">
      <c r="A405" s="34"/>
      <c r="B405" s="35"/>
      <c r="C405" s="36"/>
      <c r="D405" s="192" t="s">
        <v>166</v>
      </c>
      <c r="E405" s="36"/>
      <c r="F405" s="193" t="s">
        <v>687</v>
      </c>
      <c r="G405" s="36"/>
      <c r="H405" s="36"/>
      <c r="I405" s="189"/>
      <c r="J405" s="36"/>
      <c r="K405" s="36"/>
      <c r="L405" s="39"/>
      <c r="M405" s="190"/>
      <c r="N405" s="191"/>
      <c r="O405" s="64"/>
      <c r="P405" s="64"/>
      <c r="Q405" s="64"/>
      <c r="R405" s="64"/>
      <c r="S405" s="64"/>
      <c r="T405" s="65"/>
      <c r="U405" s="34"/>
      <c r="V405" s="34"/>
      <c r="W405" s="34"/>
      <c r="X405" s="34"/>
      <c r="Y405" s="34"/>
      <c r="Z405" s="34"/>
      <c r="AA405" s="34"/>
      <c r="AB405" s="34"/>
      <c r="AC405" s="34"/>
      <c r="AD405" s="34"/>
      <c r="AE405" s="34"/>
      <c r="AT405" s="17" t="s">
        <v>166</v>
      </c>
      <c r="AU405" s="17" t="s">
        <v>84</v>
      </c>
    </row>
    <row r="406" spans="1:65" s="2" customFormat="1" ht="37.799999999999997" customHeight="1">
      <c r="A406" s="34"/>
      <c r="B406" s="35"/>
      <c r="C406" s="174" t="s">
        <v>688</v>
      </c>
      <c r="D406" s="174" t="s">
        <v>157</v>
      </c>
      <c r="E406" s="175" t="s">
        <v>689</v>
      </c>
      <c r="F406" s="176" t="s">
        <v>690</v>
      </c>
      <c r="G406" s="177" t="s">
        <v>293</v>
      </c>
      <c r="H406" s="178">
        <v>41.234000000000002</v>
      </c>
      <c r="I406" s="179"/>
      <c r="J406" s="180">
        <f>ROUND(I406*H406,2)</f>
        <v>0</v>
      </c>
      <c r="K406" s="176" t="s">
        <v>161</v>
      </c>
      <c r="L406" s="39"/>
      <c r="M406" s="181" t="s">
        <v>19</v>
      </c>
      <c r="N406" s="182" t="s">
        <v>45</v>
      </c>
      <c r="O406" s="64"/>
      <c r="P406" s="183">
        <f>O406*H406</f>
        <v>0</v>
      </c>
      <c r="Q406" s="183">
        <v>0</v>
      </c>
      <c r="R406" s="183">
        <f>Q406*H406</f>
        <v>0</v>
      </c>
      <c r="S406" s="183">
        <v>0</v>
      </c>
      <c r="T406" s="184">
        <f>S406*H406</f>
        <v>0</v>
      </c>
      <c r="U406" s="34"/>
      <c r="V406" s="34"/>
      <c r="W406" s="34"/>
      <c r="X406" s="34"/>
      <c r="Y406" s="34"/>
      <c r="Z406" s="34"/>
      <c r="AA406" s="34"/>
      <c r="AB406" s="34"/>
      <c r="AC406" s="34"/>
      <c r="AD406" s="34"/>
      <c r="AE406" s="34"/>
      <c r="AR406" s="185" t="s">
        <v>162</v>
      </c>
      <c r="AT406" s="185" t="s">
        <v>157</v>
      </c>
      <c r="AU406" s="185" t="s">
        <v>84</v>
      </c>
      <c r="AY406" s="17" t="s">
        <v>155</v>
      </c>
      <c r="BE406" s="186">
        <f>IF(N406="základní",J406,0)</f>
        <v>0</v>
      </c>
      <c r="BF406" s="186">
        <f>IF(N406="snížená",J406,0)</f>
        <v>0</v>
      </c>
      <c r="BG406" s="186">
        <f>IF(N406="zákl. přenesená",J406,0)</f>
        <v>0</v>
      </c>
      <c r="BH406" s="186">
        <f>IF(N406="sníž. přenesená",J406,0)</f>
        <v>0</v>
      </c>
      <c r="BI406" s="186">
        <f>IF(N406="nulová",J406,0)</f>
        <v>0</v>
      </c>
      <c r="BJ406" s="17" t="s">
        <v>82</v>
      </c>
      <c r="BK406" s="186">
        <f>ROUND(I406*H406,2)</f>
        <v>0</v>
      </c>
      <c r="BL406" s="17" t="s">
        <v>162</v>
      </c>
      <c r="BM406" s="185" t="s">
        <v>691</v>
      </c>
    </row>
    <row r="407" spans="1:65" s="2" customFormat="1" ht="28.8">
      <c r="A407" s="34"/>
      <c r="B407" s="35"/>
      <c r="C407" s="36"/>
      <c r="D407" s="187" t="s">
        <v>164</v>
      </c>
      <c r="E407" s="36"/>
      <c r="F407" s="188" t="s">
        <v>692</v>
      </c>
      <c r="G407" s="36"/>
      <c r="H407" s="36"/>
      <c r="I407" s="189"/>
      <c r="J407" s="36"/>
      <c r="K407" s="36"/>
      <c r="L407" s="39"/>
      <c r="M407" s="190"/>
      <c r="N407" s="191"/>
      <c r="O407" s="64"/>
      <c r="P407" s="64"/>
      <c r="Q407" s="64"/>
      <c r="R407" s="64"/>
      <c r="S407" s="64"/>
      <c r="T407" s="65"/>
      <c r="U407" s="34"/>
      <c r="V407" s="34"/>
      <c r="W407" s="34"/>
      <c r="X407" s="34"/>
      <c r="Y407" s="34"/>
      <c r="Z407" s="34"/>
      <c r="AA407" s="34"/>
      <c r="AB407" s="34"/>
      <c r="AC407" s="34"/>
      <c r="AD407" s="34"/>
      <c r="AE407" s="34"/>
      <c r="AT407" s="17" t="s">
        <v>164</v>
      </c>
      <c r="AU407" s="17" t="s">
        <v>84</v>
      </c>
    </row>
    <row r="408" spans="1:65" s="2" customFormat="1" ht="10.199999999999999">
      <c r="A408" s="34"/>
      <c r="B408" s="35"/>
      <c r="C408" s="36"/>
      <c r="D408" s="192" t="s">
        <v>166</v>
      </c>
      <c r="E408" s="36"/>
      <c r="F408" s="193" t="s">
        <v>693</v>
      </c>
      <c r="G408" s="36"/>
      <c r="H408" s="36"/>
      <c r="I408" s="189"/>
      <c r="J408" s="36"/>
      <c r="K408" s="36"/>
      <c r="L408" s="39"/>
      <c r="M408" s="190"/>
      <c r="N408" s="191"/>
      <c r="O408" s="64"/>
      <c r="P408" s="64"/>
      <c r="Q408" s="64"/>
      <c r="R408" s="64"/>
      <c r="S408" s="64"/>
      <c r="T408" s="65"/>
      <c r="U408" s="34"/>
      <c r="V408" s="34"/>
      <c r="W408" s="34"/>
      <c r="X408" s="34"/>
      <c r="Y408" s="34"/>
      <c r="Z408" s="34"/>
      <c r="AA408" s="34"/>
      <c r="AB408" s="34"/>
      <c r="AC408" s="34"/>
      <c r="AD408" s="34"/>
      <c r="AE408" s="34"/>
      <c r="AT408" s="17" t="s">
        <v>166</v>
      </c>
      <c r="AU408" s="17" t="s">
        <v>84</v>
      </c>
    </row>
    <row r="409" spans="1:65" s="12" customFormat="1" ht="22.8" customHeight="1">
      <c r="B409" s="158"/>
      <c r="C409" s="159"/>
      <c r="D409" s="160" t="s">
        <v>73</v>
      </c>
      <c r="E409" s="172" t="s">
        <v>694</v>
      </c>
      <c r="F409" s="172" t="s">
        <v>695</v>
      </c>
      <c r="G409" s="159"/>
      <c r="H409" s="159"/>
      <c r="I409" s="162"/>
      <c r="J409" s="173">
        <f>BK409</f>
        <v>0</v>
      </c>
      <c r="K409" s="159"/>
      <c r="L409" s="164"/>
      <c r="M409" s="165"/>
      <c r="N409" s="166"/>
      <c r="O409" s="166"/>
      <c r="P409" s="167">
        <f>SUM(P410:P415)</f>
        <v>0</v>
      </c>
      <c r="Q409" s="166"/>
      <c r="R409" s="167">
        <f>SUM(R410:R415)</f>
        <v>0</v>
      </c>
      <c r="S409" s="166"/>
      <c r="T409" s="168">
        <f>SUM(T410:T415)</f>
        <v>0</v>
      </c>
      <c r="AR409" s="169" t="s">
        <v>82</v>
      </c>
      <c r="AT409" s="170" t="s">
        <v>73</v>
      </c>
      <c r="AU409" s="170" t="s">
        <v>82</v>
      </c>
      <c r="AY409" s="169" t="s">
        <v>155</v>
      </c>
      <c r="BK409" s="171">
        <f>SUM(BK410:BK415)</f>
        <v>0</v>
      </c>
    </row>
    <row r="410" spans="1:65" s="2" customFormat="1" ht="24.15" customHeight="1">
      <c r="A410" s="34"/>
      <c r="B410" s="35"/>
      <c r="C410" s="174" t="s">
        <v>696</v>
      </c>
      <c r="D410" s="174" t="s">
        <v>157</v>
      </c>
      <c r="E410" s="175" t="s">
        <v>697</v>
      </c>
      <c r="F410" s="176" t="s">
        <v>698</v>
      </c>
      <c r="G410" s="177" t="s">
        <v>293</v>
      </c>
      <c r="H410" s="178">
        <v>243.85499999999999</v>
      </c>
      <c r="I410" s="179"/>
      <c r="J410" s="180">
        <f>ROUND(I410*H410,2)</f>
        <v>0</v>
      </c>
      <c r="K410" s="176" t="s">
        <v>161</v>
      </c>
      <c r="L410" s="39"/>
      <c r="M410" s="181" t="s">
        <v>19</v>
      </c>
      <c r="N410" s="182" t="s">
        <v>45</v>
      </c>
      <c r="O410" s="64"/>
      <c r="P410" s="183">
        <f>O410*H410</f>
        <v>0</v>
      </c>
      <c r="Q410" s="183">
        <v>0</v>
      </c>
      <c r="R410" s="183">
        <f>Q410*H410</f>
        <v>0</v>
      </c>
      <c r="S410" s="183">
        <v>0</v>
      </c>
      <c r="T410" s="184">
        <f>S410*H410</f>
        <v>0</v>
      </c>
      <c r="U410" s="34"/>
      <c r="V410" s="34"/>
      <c r="W410" s="34"/>
      <c r="X410" s="34"/>
      <c r="Y410" s="34"/>
      <c r="Z410" s="34"/>
      <c r="AA410" s="34"/>
      <c r="AB410" s="34"/>
      <c r="AC410" s="34"/>
      <c r="AD410" s="34"/>
      <c r="AE410" s="34"/>
      <c r="AR410" s="185" t="s">
        <v>162</v>
      </c>
      <c r="AT410" s="185" t="s">
        <v>157</v>
      </c>
      <c r="AU410" s="185" t="s">
        <v>84</v>
      </c>
      <c r="AY410" s="17" t="s">
        <v>155</v>
      </c>
      <c r="BE410" s="186">
        <f>IF(N410="základní",J410,0)</f>
        <v>0</v>
      </c>
      <c r="BF410" s="186">
        <f>IF(N410="snížená",J410,0)</f>
        <v>0</v>
      </c>
      <c r="BG410" s="186">
        <f>IF(N410="zákl. přenesená",J410,0)</f>
        <v>0</v>
      </c>
      <c r="BH410" s="186">
        <f>IF(N410="sníž. přenesená",J410,0)</f>
        <v>0</v>
      </c>
      <c r="BI410" s="186">
        <f>IF(N410="nulová",J410,0)</f>
        <v>0</v>
      </c>
      <c r="BJ410" s="17" t="s">
        <v>82</v>
      </c>
      <c r="BK410" s="186">
        <f>ROUND(I410*H410,2)</f>
        <v>0</v>
      </c>
      <c r="BL410" s="17" t="s">
        <v>162</v>
      </c>
      <c r="BM410" s="185" t="s">
        <v>699</v>
      </c>
    </row>
    <row r="411" spans="1:65" s="2" customFormat="1" ht="38.4">
      <c r="A411" s="34"/>
      <c r="B411" s="35"/>
      <c r="C411" s="36"/>
      <c r="D411" s="187" t="s">
        <v>164</v>
      </c>
      <c r="E411" s="36"/>
      <c r="F411" s="188" t="s">
        <v>700</v>
      </c>
      <c r="G411" s="36"/>
      <c r="H411" s="36"/>
      <c r="I411" s="189"/>
      <c r="J411" s="36"/>
      <c r="K411" s="36"/>
      <c r="L411" s="39"/>
      <c r="M411" s="190"/>
      <c r="N411" s="191"/>
      <c r="O411" s="64"/>
      <c r="P411" s="64"/>
      <c r="Q411" s="64"/>
      <c r="R411" s="64"/>
      <c r="S411" s="64"/>
      <c r="T411" s="65"/>
      <c r="U411" s="34"/>
      <c r="V411" s="34"/>
      <c r="W411" s="34"/>
      <c r="X411" s="34"/>
      <c r="Y411" s="34"/>
      <c r="Z411" s="34"/>
      <c r="AA411" s="34"/>
      <c r="AB411" s="34"/>
      <c r="AC411" s="34"/>
      <c r="AD411" s="34"/>
      <c r="AE411" s="34"/>
      <c r="AT411" s="17" t="s">
        <v>164</v>
      </c>
      <c r="AU411" s="17" t="s">
        <v>84</v>
      </c>
    </row>
    <row r="412" spans="1:65" s="2" customFormat="1" ht="10.199999999999999">
      <c r="A412" s="34"/>
      <c r="B412" s="35"/>
      <c r="C412" s="36"/>
      <c r="D412" s="192" t="s">
        <v>166</v>
      </c>
      <c r="E412" s="36"/>
      <c r="F412" s="193" t="s">
        <v>701</v>
      </c>
      <c r="G412" s="36"/>
      <c r="H412" s="36"/>
      <c r="I412" s="189"/>
      <c r="J412" s="36"/>
      <c r="K412" s="36"/>
      <c r="L412" s="39"/>
      <c r="M412" s="190"/>
      <c r="N412" s="191"/>
      <c r="O412" s="64"/>
      <c r="P412" s="64"/>
      <c r="Q412" s="64"/>
      <c r="R412" s="64"/>
      <c r="S412" s="64"/>
      <c r="T412" s="65"/>
      <c r="U412" s="34"/>
      <c r="V412" s="34"/>
      <c r="W412" s="34"/>
      <c r="X412" s="34"/>
      <c r="Y412" s="34"/>
      <c r="Z412" s="34"/>
      <c r="AA412" s="34"/>
      <c r="AB412" s="34"/>
      <c r="AC412" s="34"/>
      <c r="AD412" s="34"/>
      <c r="AE412" s="34"/>
      <c r="AT412" s="17" t="s">
        <v>166</v>
      </c>
      <c r="AU412" s="17" t="s">
        <v>84</v>
      </c>
    </row>
    <row r="413" spans="1:65" s="2" customFormat="1" ht="33" customHeight="1">
      <c r="A413" s="34"/>
      <c r="B413" s="35"/>
      <c r="C413" s="174" t="s">
        <v>702</v>
      </c>
      <c r="D413" s="174" t="s">
        <v>157</v>
      </c>
      <c r="E413" s="175" t="s">
        <v>703</v>
      </c>
      <c r="F413" s="176" t="s">
        <v>704</v>
      </c>
      <c r="G413" s="177" t="s">
        <v>293</v>
      </c>
      <c r="H413" s="178">
        <v>243.85499999999999</v>
      </c>
      <c r="I413" s="179"/>
      <c r="J413" s="180">
        <f>ROUND(I413*H413,2)</f>
        <v>0</v>
      </c>
      <c r="K413" s="176" t="s">
        <v>161</v>
      </c>
      <c r="L413" s="39"/>
      <c r="M413" s="181" t="s">
        <v>19</v>
      </c>
      <c r="N413" s="182" t="s">
        <v>45</v>
      </c>
      <c r="O413" s="64"/>
      <c r="P413" s="183">
        <f>O413*H413</f>
        <v>0</v>
      </c>
      <c r="Q413" s="183">
        <v>0</v>
      </c>
      <c r="R413" s="183">
        <f>Q413*H413</f>
        <v>0</v>
      </c>
      <c r="S413" s="183">
        <v>0</v>
      </c>
      <c r="T413" s="184">
        <f>S413*H413</f>
        <v>0</v>
      </c>
      <c r="U413" s="34"/>
      <c r="V413" s="34"/>
      <c r="W413" s="34"/>
      <c r="X413" s="34"/>
      <c r="Y413" s="34"/>
      <c r="Z413" s="34"/>
      <c r="AA413" s="34"/>
      <c r="AB413" s="34"/>
      <c r="AC413" s="34"/>
      <c r="AD413" s="34"/>
      <c r="AE413" s="34"/>
      <c r="AR413" s="185" t="s">
        <v>162</v>
      </c>
      <c r="AT413" s="185" t="s">
        <v>157</v>
      </c>
      <c r="AU413" s="185" t="s">
        <v>84</v>
      </c>
      <c r="AY413" s="17" t="s">
        <v>155</v>
      </c>
      <c r="BE413" s="186">
        <f>IF(N413="základní",J413,0)</f>
        <v>0</v>
      </c>
      <c r="BF413" s="186">
        <f>IF(N413="snížená",J413,0)</f>
        <v>0</v>
      </c>
      <c r="BG413" s="186">
        <f>IF(N413="zákl. přenesená",J413,0)</f>
        <v>0</v>
      </c>
      <c r="BH413" s="186">
        <f>IF(N413="sníž. přenesená",J413,0)</f>
        <v>0</v>
      </c>
      <c r="BI413" s="186">
        <f>IF(N413="nulová",J413,0)</f>
        <v>0</v>
      </c>
      <c r="BJ413" s="17" t="s">
        <v>82</v>
      </c>
      <c r="BK413" s="186">
        <f>ROUND(I413*H413,2)</f>
        <v>0</v>
      </c>
      <c r="BL413" s="17" t="s">
        <v>162</v>
      </c>
      <c r="BM413" s="185" t="s">
        <v>705</v>
      </c>
    </row>
    <row r="414" spans="1:65" s="2" customFormat="1" ht="28.8">
      <c r="A414" s="34"/>
      <c r="B414" s="35"/>
      <c r="C414" s="36"/>
      <c r="D414" s="187" t="s">
        <v>164</v>
      </c>
      <c r="E414" s="36"/>
      <c r="F414" s="188" t="s">
        <v>706</v>
      </c>
      <c r="G414" s="36"/>
      <c r="H414" s="36"/>
      <c r="I414" s="189"/>
      <c r="J414" s="36"/>
      <c r="K414" s="36"/>
      <c r="L414" s="39"/>
      <c r="M414" s="190"/>
      <c r="N414" s="191"/>
      <c r="O414" s="64"/>
      <c r="P414" s="64"/>
      <c r="Q414" s="64"/>
      <c r="R414" s="64"/>
      <c r="S414" s="64"/>
      <c r="T414" s="65"/>
      <c r="U414" s="34"/>
      <c r="V414" s="34"/>
      <c r="W414" s="34"/>
      <c r="X414" s="34"/>
      <c r="Y414" s="34"/>
      <c r="Z414" s="34"/>
      <c r="AA414" s="34"/>
      <c r="AB414" s="34"/>
      <c r="AC414" s="34"/>
      <c r="AD414" s="34"/>
      <c r="AE414" s="34"/>
      <c r="AT414" s="17" t="s">
        <v>164</v>
      </c>
      <c r="AU414" s="17" t="s">
        <v>84</v>
      </c>
    </row>
    <row r="415" spans="1:65" s="2" customFormat="1" ht="10.199999999999999">
      <c r="A415" s="34"/>
      <c r="B415" s="35"/>
      <c r="C415" s="36"/>
      <c r="D415" s="192" t="s">
        <v>166</v>
      </c>
      <c r="E415" s="36"/>
      <c r="F415" s="193" t="s">
        <v>707</v>
      </c>
      <c r="G415" s="36"/>
      <c r="H415" s="36"/>
      <c r="I415" s="189"/>
      <c r="J415" s="36"/>
      <c r="K415" s="36"/>
      <c r="L415" s="39"/>
      <c r="M415" s="190"/>
      <c r="N415" s="191"/>
      <c r="O415" s="64"/>
      <c r="P415" s="64"/>
      <c r="Q415" s="64"/>
      <c r="R415" s="64"/>
      <c r="S415" s="64"/>
      <c r="T415" s="65"/>
      <c r="U415" s="34"/>
      <c r="V415" s="34"/>
      <c r="W415" s="34"/>
      <c r="X415" s="34"/>
      <c r="Y415" s="34"/>
      <c r="Z415" s="34"/>
      <c r="AA415" s="34"/>
      <c r="AB415" s="34"/>
      <c r="AC415" s="34"/>
      <c r="AD415" s="34"/>
      <c r="AE415" s="34"/>
      <c r="AT415" s="17" t="s">
        <v>166</v>
      </c>
      <c r="AU415" s="17" t="s">
        <v>84</v>
      </c>
    </row>
    <row r="416" spans="1:65" s="12" customFormat="1" ht="25.95" customHeight="1">
      <c r="B416" s="158"/>
      <c r="C416" s="159"/>
      <c r="D416" s="160" t="s">
        <v>73</v>
      </c>
      <c r="E416" s="161" t="s">
        <v>708</v>
      </c>
      <c r="F416" s="161" t="s">
        <v>709</v>
      </c>
      <c r="G416" s="159"/>
      <c r="H416" s="159"/>
      <c r="I416" s="162"/>
      <c r="J416" s="163">
        <f>BK416</f>
        <v>0</v>
      </c>
      <c r="K416" s="159"/>
      <c r="L416" s="164"/>
      <c r="M416" s="165"/>
      <c r="N416" s="166"/>
      <c r="O416" s="166"/>
      <c r="P416" s="167">
        <f>P417</f>
        <v>0</v>
      </c>
      <c r="Q416" s="166"/>
      <c r="R416" s="167">
        <f>R417</f>
        <v>0.1650132</v>
      </c>
      <c r="S416" s="166"/>
      <c r="T416" s="168">
        <f>T417</f>
        <v>0</v>
      </c>
      <c r="AR416" s="169" t="s">
        <v>84</v>
      </c>
      <c r="AT416" s="170" t="s">
        <v>73</v>
      </c>
      <c r="AU416" s="170" t="s">
        <v>74</v>
      </c>
      <c r="AY416" s="169" t="s">
        <v>155</v>
      </c>
      <c r="BK416" s="171">
        <f>BK417</f>
        <v>0</v>
      </c>
    </row>
    <row r="417" spans="1:65" s="12" customFormat="1" ht="22.8" customHeight="1">
      <c r="B417" s="158"/>
      <c r="C417" s="159"/>
      <c r="D417" s="160" t="s">
        <v>73</v>
      </c>
      <c r="E417" s="172" t="s">
        <v>710</v>
      </c>
      <c r="F417" s="172" t="s">
        <v>711</v>
      </c>
      <c r="G417" s="159"/>
      <c r="H417" s="159"/>
      <c r="I417" s="162"/>
      <c r="J417" s="173">
        <f>BK417</f>
        <v>0</v>
      </c>
      <c r="K417" s="159"/>
      <c r="L417" s="164"/>
      <c r="M417" s="165"/>
      <c r="N417" s="166"/>
      <c r="O417" s="166"/>
      <c r="P417" s="167">
        <f>SUM(P418:P425)</f>
        <v>0</v>
      </c>
      <c r="Q417" s="166"/>
      <c r="R417" s="167">
        <f>SUM(R418:R425)</f>
        <v>0.1650132</v>
      </c>
      <c r="S417" s="166"/>
      <c r="T417" s="168">
        <f>SUM(T418:T425)</f>
        <v>0</v>
      </c>
      <c r="AR417" s="169" t="s">
        <v>84</v>
      </c>
      <c r="AT417" s="170" t="s">
        <v>73</v>
      </c>
      <c r="AU417" s="170" t="s">
        <v>82</v>
      </c>
      <c r="AY417" s="169" t="s">
        <v>155</v>
      </c>
      <c r="BK417" s="171">
        <f>SUM(BK418:BK425)</f>
        <v>0</v>
      </c>
    </row>
    <row r="418" spans="1:65" s="2" customFormat="1" ht="24.15" customHeight="1">
      <c r="A418" s="34"/>
      <c r="B418" s="35"/>
      <c r="C418" s="174" t="s">
        <v>712</v>
      </c>
      <c r="D418" s="174" t="s">
        <v>157</v>
      </c>
      <c r="E418" s="175" t="s">
        <v>713</v>
      </c>
      <c r="F418" s="176" t="s">
        <v>714</v>
      </c>
      <c r="G418" s="177" t="s">
        <v>160</v>
      </c>
      <c r="H418" s="178">
        <v>1.32</v>
      </c>
      <c r="I418" s="179"/>
      <c r="J418" s="180">
        <f>ROUND(I418*H418,2)</f>
        <v>0</v>
      </c>
      <c r="K418" s="176" t="s">
        <v>19</v>
      </c>
      <c r="L418" s="39"/>
      <c r="M418" s="181" t="s">
        <v>19</v>
      </c>
      <c r="N418" s="182" t="s">
        <v>45</v>
      </c>
      <c r="O418" s="64"/>
      <c r="P418" s="183">
        <f>O418*H418</f>
        <v>0</v>
      </c>
      <c r="Q418" s="183">
        <v>1.0000000000000001E-5</v>
      </c>
      <c r="R418" s="183">
        <f>Q418*H418</f>
        <v>1.3200000000000002E-5</v>
      </c>
      <c r="S418" s="183">
        <v>0</v>
      </c>
      <c r="T418" s="184">
        <f>S418*H418</f>
        <v>0</v>
      </c>
      <c r="U418" s="34"/>
      <c r="V418" s="34"/>
      <c r="W418" s="34"/>
      <c r="X418" s="34"/>
      <c r="Y418" s="34"/>
      <c r="Z418" s="34"/>
      <c r="AA418" s="34"/>
      <c r="AB418" s="34"/>
      <c r="AC418" s="34"/>
      <c r="AD418" s="34"/>
      <c r="AE418" s="34"/>
      <c r="AR418" s="185" t="s">
        <v>263</v>
      </c>
      <c r="AT418" s="185" t="s">
        <v>157</v>
      </c>
      <c r="AU418" s="185" t="s">
        <v>84</v>
      </c>
      <c r="AY418" s="17" t="s">
        <v>155</v>
      </c>
      <c r="BE418" s="186">
        <f>IF(N418="základní",J418,0)</f>
        <v>0</v>
      </c>
      <c r="BF418" s="186">
        <f>IF(N418="snížená",J418,0)</f>
        <v>0</v>
      </c>
      <c r="BG418" s="186">
        <f>IF(N418="zákl. přenesená",J418,0)</f>
        <v>0</v>
      </c>
      <c r="BH418" s="186">
        <f>IF(N418="sníž. přenesená",J418,0)</f>
        <v>0</v>
      </c>
      <c r="BI418" s="186">
        <f>IF(N418="nulová",J418,0)</f>
        <v>0</v>
      </c>
      <c r="BJ418" s="17" t="s">
        <v>82</v>
      </c>
      <c r="BK418" s="186">
        <f>ROUND(I418*H418,2)</f>
        <v>0</v>
      </c>
      <c r="BL418" s="17" t="s">
        <v>263</v>
      </c>
      <c r="BM418" s="185" t="s">
        <v>715</v>
      </c>
    </row>
    <row r="419" spans="1:65" s="2" customFormat="1" ht="28.8">
      <c r="A419" s="34"/>
      <c r="B419" s="35"/>
      <c r="C419" s="36"/>
      <c r="D419" s="187" t="s">
        <v>164</v>
      </c>
      <c r="E419" s="36"/>
      <c r="F419" s="188" t="s">
        <v>716</v>
      </c>
      <c r="G419" s="36"/>
      <c r="H419" s="36"/>
      <c r="I419" s="189"/>
      <c r="J419" s="36"/>
      <c r="K419" s="36"/>
      <c r="L419" s="39"/>
      <c r="M419" s="190"/>
      <c r="N419" s="191"/>
      <c r="O419" s="64"/>
      <c r="P419" s="64"/>
      <c r="Q419" s="64"/>
      <c r="R419" s="64"/>
      <c r="S419" s="64"/>
      <c r="T419" s="65"/>
      <c r="U419" s="34"/>
      <c r="V419" s="34"/>
      <c r="W419" s="34"/>
      <c r="X419" s="34"/>
      <c r="Y419" s="34"/>
      <c r="Z419" s="34"/>
      <c r="AA419" s="34"/>
      <c r="AB419" s="34"/>
      <c r="AC419" s="34"/>
      <c r="AD419" s="34"/>
      <c r="AE419" s="34"/>
      <c r="AT419" s="17" t="s">
        <v>164</v>
      </c>
      <c r="AU419" s="17" t="s">
        <v>84</v>
      </c>
    </row>
    <row r="420" spans="1:65" s="13" customFormat="1" ht="10.199999999999999">
      <c r="B420" s="194"/>
      <c r="C420" s="195"/>
      <c r="D420" s="187" t="s">
        <v>168</v>
      </c>
      <c r="E420" s="196" t="s">
        <v>19</v>
      </c>
      <c r="F420" s="197" t="s">
        <v>717</v>
      </c>
      <c r="G420" s="195"/>
      <c r="H420" s="198">
        <v>1.32</v>
      </c>
      <c r="I420" s="199"/>
      <c r="J420" s="195"/>
      <c r="K420" s="195"/>
      <c r="L420" s="200"/>
      <c r="M420" s="201"/>
      <c r="N420" s="202"/>
      <c r="O420" s="202"/>
      <c r="P420" s="202"/>
      <c r="Q420" s="202"/>
      <c r="R420" s="202"/>
      <c r="S420" s="202"/>
      <c r="T420" s="203"/>
      <c r="AT420" s="204" t="s">
        <v>168</v>
      </c>
      <c r="AU420" s="204" t="s">
        <v>84</v>
      </c>
      <c r="AV420" s="13" t="s">
        <v>84</v>
      </c>
      <c r="AW420" s="13" t="s">
        <v>36</v>
      </c>
      <c r="AX420" s="13" t="s">
        <v>82</v>
      </c>
      <c r="AY420" s="204" t="s">
        <v>155</v>
      </c>
    </row>
    <row r="421" spans="1:65" s="2" customFormat="1" ht="16.5" customHeight="1">
      <c r="A421" s="34"/>
      <c r="B421" s="35"/>
      <c r="C421" s="205" t="s">
        <v>718</v>
      </c>
      <c r="D421" s="205" t="s">
        <v>317</v>
      </c>
      <c r="E421" s="206" t="s">
        <v>719</v>
      </c>
      <c r="F421" s="207" t="s">
        <v>720</v>
      </c>
      <c r="G421" s="208" t="s">
        <v>160</v>
      </c>
      <c r="H421" s="209">
        <v>1.32</v>
      </c>
      <c r="I421" s="210"/>
      <c r="J421" s="211">
        <f>ROUND(I421*H421,2)</f>
        <v>0</v>
      </c>
      <c r="K421" s="207" t="s">
        <v>19</v>
      </c>
      <c r="L421" s="212"/>
      <c r="M421" s="213" t="s">
        <v>19</v>
      </c>
      <c r="N421" s="214" t="s">
        <v>45</v>
      </c>
      <c r="O421" s="64"/>
      <c r="P421" s="183">
        <f>O421*H421</f>
        <v>0</v>
      </c>
      <c r="Q421" s="183">
        <v>0.125</v>
      </c>
      <c r="R421" s="183">
        <f>Q421*H421</f>
        <v>0.16500000000000001</v>
      </c>
      <c r="S421" s="183">
        <v>0</v>
      </c>
      <c r="T421" s="184">
        <f>S421*H421</f>
        <v>0</v>
      </c>
      <c r="U421" s="34"/>
      <c r="V421" s="34"/>
      <c r="W421" s="34"/>
      <c r="X421" s="34"/>
      <c r="Y421" s="34"/>
      <c r="Z421" s="34"/>
      <c r="AA421" s="34"/>
      <c r="AB421" s="34"/>
      <c r="AC421" s="34"/>
      <c r="AD421" s="34"/>
      <c r="AE421" s="34"/>
      <c r="AR421" s="185" t="s">
        <v>367</v>
      </c>
      <c r="AT421" s="185" t="s">
        <v>317</v>
      </c>
      <c r="AU421" s="185" t="s">
        <v>84</v>
      </c>
      <c r="AY421" s="17" t="s">
        <v>155</v>
      </c>
      <c r="BE421" s="186">
        <f>IF(N421="základní",J421,0)</f>
        <v>0</v>
      </c>
      <c r="BF421" s="186">
        <f>IF(N421="snížená",J421,0)</f>
        <v>0</v>
      </c>
      <c r="BG421" s="186">
        <f>IF(N421="zákl. přenesená",J421,0)</f>
        <v>0</v>
      </c>
      <c r="BH421" s="186">
        <f>IF(N421="sníž. přenesená",J421,0)</f>
        <v>0</v>
      </c>
      <c r="BI421" s="186">
        <f>IF(N421="nulová",J421,0)</f>
        <v>0</v>
      </c>
      <c r="BJ421" s="17" t="s">
        <v>82</v>
      </c>
      <c r="BK421" s="186">
        <f>ROUND(I421*H421,2)</f>
        <v>0</v>
      </c>
      <c r="BL421" s="17" t="s">
        <v>263</v>
      </c>
      <c r="BM421" s="185" t="s">
        <v>721</v>
      </c>
    </row>
    <row r="422" spans="1:65" s="2" customFormat="1" ht="38.4">
      <c r="A422" s="34"/>
      <c r="B422" s="35"/>
      <c r="C422" s="36"/>
      <c r="D422" s="187" t="s">
        <v>164</v>
      </c>
      <c r="E422" s="36"/>
      <c r="F422" s="188" t="s">
        <v>722</v>
      </c>
      <c r="G422" s="36"/>
      <c r="H422" s="36"/>
      <c r="I422" s="189"/>
      <c r="J422" s="36"/>
      <c r="K422" s="36"/>
      <c r="L422" s="39"/>
      <c r="M422" s="190"/>
      <c r="N422" s="191"/>
      <c r="O422" s="64"/>
      <c r="P422" s="64"/>
      <c r="Q422" s="64"/>
      <c r="R422" s="64"/>
      <c r="S422" s="64"/>
      <c r="T422" s="65"/>
      <c r="U422" s="34"/>
      <c r="V422" s="34"/>
      <c r="W422" s="34"/>
      <c r="X422" s="34"/>
      <c r="Y422" s="34"/>
      <c r="Z422" s="34"/>
      <c r="AA422" s="34"/>
      <c r="AB422" s="34"/>
      <c r="AC422" s="34"/>
      <c r="AD422" s="34"/>
      <c r="AE422" s="34"/>
      <c r="AT422" s="17" t="s">
        <v>164</v>
      </c>
      <c r="AU422" s="17" t="s">
        <v>84</v>
      </c>
    </row>
    <row r="423" spans="1:65" s="2" customFormat="1" ht="24.15" customHeight="1">
      <c r="A423" s="34"/>
      <c r="B423" s="35"/>
      <c r="C423" s="174" t="s">
        <v>723</v>
      </c>
      <c r="D423" s="174" t="s">
        <v>157</v>
      </c>
      <c r="E423" s="175" t="s">
        <v>724</v>
      </c>
      <c r="F423" s="176" t="s">
        <v>725</v>
      </c>
      <c r="G423" s="177" t="s">
        <v>293</v>
      </c>
      <c r="H423" s="178">
        <v>0.16500000000000001</v>
      </c>
      <c r="I423" s="179"/>
      <c r="J423" s="180">
        <f>ROUND(I423*H423,2)</f>
        <v>0</v>
      </c>
      <c r="K423" s="176" t="s">
        <v>726</v>
      </c>
      <c r="L423" s="39"/>
      <c r="M423" s="181" t="s">
        <v>19</v>
      </c>
      <c r="N423" s="182" t="s">
        <v>45</v>
      </c>
      <c r="O423" s="64"/>
      <c r="P423" s="183">
        <f>O423*H423</f>
        <v>0</v>
      </c>
      <c r="Q423" s="183">
        <v>0</v>
      </c>
      <c r="R423" s="183">
        <f>Q423*H423</f>
        <v>0</v>
      </c>
      <c r="S423" s="183">
        <v>0</v>
      </c>
      <c r="T423" s="184">
        <f>S423*H423</f>
        <v>0</v>
      </c>
      <c r="U423" s="34"/>
      <c r="V423" s="34"/>
      <c r="W423" s="34"/>
      <c r="X423" s="34"/>
      <c r="Y423" s="34"/>
      <c r="Z423" s="34"/>
      <c r="AA423" s="34"/>
      <c r="AB423" s="34"/>
      <c r="AC423" s="34"/>
      <c r="AD423" s="34"/>
      <c r="AE423" s="34"/>
      <c r="AR423" s="185" t="s">
        <v>263</v>
      </c>
      <c r="AT423" s="185" t="s">
        <v>157</v>
      </c>
      <c r="AU423" s="185" t="s">
        <v>84</v>
      </c>
      <c r="AY423" s="17" t="s">
        <v>155</v>
      </c>
      <c r="BE423" s="186">
        <f>IF(N423="základní",J423,0)</f>
        <v>0</v>
      </c>
      <c r="BF423" s="186">
        <f>IF(N423="snížená",J423,0)</f>
        <v>0</v>
      </c>
      <c r="BG423" s="186">
        <f>IF(N423="zákl. přenesená",J423,0)</f>
        <v>0</v>
      </c>
      <c r="BH423" s="186">
        <f>IF(N423="sníž. přenesená",J423,0)</f>
        <v>0</v>
      </c>
      <c r="BI423" s="186">
        <f>IF(N423="nulová",J423,0)</f>
        <v>0</v>
      </c>
      <c r="BJ423" s="17" t="s">
        <v>82</v>
      </c>
      <c r="BK423" s="186">
        <f>ROUND(I423*H423,2)</f>
        <v>0</v>
      </c>
      <c r="BL423" s="17" t="s">
        <v>263</v>
      </c>
      <c r="BM423" s="185" t="s">
        <v>727</v>
      </c>
    </row>
    <row r="424" spans="1:65" s="2" customFormat="1" ht="28.8">
      <c r="A424" s="34"/>
      <c r="B424" s="35"/>
      <c r="C424" s="36"/>
      <c r="D424" s="187" t="s">
        <v>164</v>
      </c>
      <c r="E424" s="36"/>
      <c r="F424" s="188" t="s">
        <v>728</v>
      </c>
      <c r="G424" s="36"/>
      <c r="H424" s="36"/>
      <c r="I424" s="189"/>
      <c r="J424" s="36"/>
      <c r="K424" s="36"/>
      <c r="L424" s="39"/>
      <c r="M424" s="190"/>
      <c r="N424" s="191"/>
      <c r="O424" s="64"/>
      <c r="P424" s="64"/>
      <c r="Q424" s="64"/>
      <c r="R424" s="64"/>
      <c r="S424" s="64"/>
      <c r="T424" s="65"/>
      <c r="U424" s="34"/>
      <c r="V424" s="34"/>
      <c r="W424" s="34"/>
      <c r="X424" s="34"/>
      <c r="Y424" s="34"/>
      <c r="Z424" s="34"/>
      <c r="AA424" s="34"/>
      <c r="AB424" s="34"/>
      <c r="AC424" s="34"/>
      <c r="AD424" s="34"/>
      <c r="AE424" s="34"/>
      <c r="AT424" s="17" t="s">
        <v>164</v>
      </c>
      <c r="AU424" s="17" t="s">
        <v>84</v>
      </c>
    </row>
    <row r="425" spans="1:65" s="2" customFormat="1" ht="10.199999999999999">
      <c r="A425" s="34"/>
      <c r="B425" s="35"/>
      <c r="C425" s="36"/>
      <c r="D425" s="192" t="s">
        <v>166</v>
      </c>
      <c r="E425" s="36"/>
      <c r="F425" s="193" t="s">
        <v>729</v>
      </c>
      <c r="G425" s="36"/>
      <c r="H425" s="36"/>
      <c r="I425" s="189"/>
      <c r="J425" s="36"/>
      <c r="K425" s="36"/>
      <c r="L425" s="39"/>
      <c r="M425" s="190"/>
      <c r="N425" s="191"/>
      <c r="O425" s="64"/>
      <c r="P425" s="64"/>
      <c r="Q425" s="64"/>
      <c r="R425" s="64"/>
      <c r="S425" s="64"/>
      <c r="T425" s="65"/>
      <c r="U425" s="34"/>
      <c r="V425" s="34"/>
      <c r="W425" s="34"/>
      <c r="X425" s="34"/>
      <c r="Y425" s="34"/>
      <c r="Z425" s="34"/>
      <c r="AA425" s="34"/>
      <c r="AB425" s="34"/>
      <c r="AC425" s="34"/>
      <c r="AD425" s="34"/>
      <c r="AE425" s="34"/>
      <c r="AT425" s="17" t="s">
        <v>166</v>
      </c>
      <c r="AU425" s="17" t="s">
        <v>84</v>
      </c>
    </row>
    <row r="426" spans="1:65" s="12" customFormat="1" ht="25.95" customHeight="1">
      <c r="B426" s="158"/>
      <c r="C426" s="159"/>
      <c r="D426" s="160" t="s">
        <v>73</v>
      </c>
      <c r="E426" s="161" t="s">
        <v>86</v>
      </c>
      <c r="F426" s="161" t="s">
        <v>730</v>
      </c>
      <c r="G426" s="159"/>
      <c r="H426" s="159"/>
      <c r="I426" s="162"/>
      <c r="J426" s="163">
        <f>BK426</f>
        <v>0</v>
      </c>
      <c r="K426" s="159"/>
      <c r="L426" s="164"/>
      <c r="M426" s="165"/>
      <c r="N426" s="166"/>
      <c r="O426" s="166"/>
      <c r="P426" s="167">
        <f>P427</f>
        <v>0</v>
      </c>
      <c r="Q426" s="166"/>
      <c r="R426" s="167">
        <f>R427</f>
        <v>0</v>
      </c>
      <c r="S426" s="166"/>
      <c r="T426" s="168">
        <f>T427</f>
        <v>0</v>
      </c>
      <c r="AR426" s="169" t="s">
        <v>188</v>
      </c>
      <c r="AT426" s="170" t="s">
        <v>73</v>
      </c>
      <c r="AU426" s="170" t="s">
        <v>74</v>
      </c>
      <c r="AY426" s="169" t="s">
        <v>155</v>
      </c>
      <c r="BK426" s="171">
        <f>BK427</f>
        <v>0</v>
      </c>
    </row>
    <row r="427" spans="1:65" s="12" customFormat="1" ht="22.8" customHeight="1">
      <c r="B427" s="158"/>
      <c r="C427" s="159"/>
      <c r="D427" s="160" t="s">
        <v>73</v>
      </c>
      <c r="E427" s="172" t="s">
        <v>731</v>
      </c>
      <c r="F427" s="172" t="s">
        <v>732</v>
      </c>
      <c r="G427" s="159"/>
      <c r="H427" s="159"/>
      <c r="I427" s="162"/>
      <c r="J427" s="173">
        <f>BK427</f>
        <v>0</v>
      </c>
      <c r="K427" s="159"/>
      <c r="L427" s="164"/>
      <c r="M427" s="165"/>
      <c r="N427" s="166"/>
      <c r="O427" s="166"/>
      <c r="P427" s="167">
        <f>SUM(P428:P431)</f>
        <v>0</v>
      </c>
      <c r="Q427" s="166"/>
      <c r="R427" s="167">
        <f>SUM(R428:R431)</f>
        <v>0</v>
      </c>
      <c r="S427" s="166"/>
      <c r="T427" s="168">
        <f>SUM(T428:T431)</f>
        <v>0</v>
      </c>
      <c r="AR427" s="169" t="s">
        <v>188</v>
      </c>
      <c r="AT427" s="170" t="s">
        <v>73</v>
      </c>
      <c r="AU427" s="170" t="s">
        <v>82</v>
      </c>
      <c r="AY427" s="169" t="s">
        <v>155</v>
      </c>
      <c r="BK427" s="171">
        <f>SUM(BK428:BK431)</f>
        <v>0</v>
      </c>
    </row>
    <row r="428" spans="1:65" s="2" customFormat="1" ht="16.5" customHeight="1">
      <c r="A428" s="34"/>
      <c r="B428" s="35"/>
      <c r="C428" s="174" t="s">
        <v>733</v>
      </c>
      <c r="D428" s="174" t="s">
        <v>157</v>
      </c>
      <c r="E428" s="175" t="s">
        <v>734</v>
      </c>
      <c r="F428" s="176" t="s">
        <v>735</v>
      </c>
      <c r="G428" s="177" t="s">
        <v>736</v>
      </c>
      <c r="H428" s="178">
        <v>1</v>
      </c>
      <c r="I428" s="179"/>
      <c r="J428" s="180">
        <f>ROUND(I428*H428,2)</f>
        <v>0</v>
      </c>
      <c r="K428" s="176" t="s">
        <v>161</v>
      </c>
      <c r="L428" s="39"/>
      <c r="M428" s="181" t="s">
        <v>19</v>
      </c>
      <c r="N428" s="182" t="s">
        <v>45</v>
      </c>
      <c r="O428" s="64"/>
      <c r="P428" s="183">
        <f>O428*H428</f>
        <v>0</v>
      </c>
      <c r="Q428" s="183">
        <v>0</v>
      </c>
      <c r="R428" s="183">
        <f>Q428*H428</f>
        <v>0</v>
      </c>
      <c r="S428" s="183">
        <v>0</v>
      </c>
      <c r="T428" s="184">
        <f>S428*H428</f>
        <v>0</v>
      </c>
      <c r="U428" s="34"/>
      <c r="V428" s="34"/>
      <c r="W428" s="34"/>
      <c r="X428" s="34"/>
      <c r="Y428" s="34"/>
      <c r="Z428" s="34"/>
      <c r="AA428" s="34"/>
      <c r="AB428" s="34"/>
      <c r="AC428" s="34"/>
      <c r="AD428" s="34"/>
      <c r="AE428" s="34"/>
      <c r="AR428" s="185" t="s">
        <v>737</v>
      </c>
      <c r="AT428" s="185" t="s">
        <v>157</v>
      </c>
      <c r="AU428" s="185" t="s">
        <v>84</v>
      </c>
      <c r="AY428" s="17" t="s">
        <v>155</v>
      </c>
      <c r="BE428" s="186">
        <f>IF(N428="základní",J428,0)</f>
        <v>0</v>
      </c>
      <c r="BF428" s="186">
        <f>IF(N428="snížená",J428,0)</f>
        <v>0</v>
      </c>
      <c r="BG428" s="186">
        <f>IF(N428="zákl. přenesená",J428,0)</f>
        <v>0</v>
      </c>
      <c r="BH428" s="186">
        <f>IF(N428="sníž. přenesená",J428,0)</f>
        <v>0</v>
      </c>
      <c r="BI428" s="186">
        <f>IF(N428="nulová",J428,0)</f>
        <v>0</v>
      </c>
      <c r="BJ428" s="17" t="s">
        <v>82</v>
      </c>
      <c r="BK428" s="186">
        <f>ROUND(I428*H428,2)</f>
        <v>0</v>
      </c>
      <c r="BL428" s="17" t="s">
        <v>737</v>
      </c>
      <c r="BM428" s="185" t="s">
        <v>738</v>
      </c>
    </row>
    <row r="429" spans="1:65" s="2" customFormat="1" ht="10.199999999999999">
      <c r="A429" s="34"/>
      <c r="B429" s="35"/>
      <c r="C429" s="36"/>
      <c r="D429" s="187" t="s">
        <v>164</v>
      </c>
      <c r="E429" s="36"/>
      <c r="F429" s="188" t="s">
        <v>735</v>
      </c>
      <c r="G429" s="36"/>
      <c r="H429" s="36"/>
      <c r="I429" s="189"/>
      <c r="J429" s="36"/>
      <c r="K429" s="36"/>
      <c r="L429" s="39"/>
      <c r="M429" s="190"/>
      <c r="N429" s="191"/>
      <c r="O429" s="64"/>
      <c r="P429" s="64"/>
      <c r="Q429" s="64"/>
      <c r="R429" s="64"/>
      <c r="S429" s="64"/>
      <c r="T429" s="65"/>
      <c r="U429" s="34"/>
      <c r="V429" s="34"/>
      <c r="W429" s="34"/>
      <c r="X429" s="34"/>
      <c r="Y429" s="34"/>
      <c r="Z429" s="34"/>
      <c r="AA429" s="34"/>
      <c r="AB429" s="34"/>
      <c r="AC429" s="34"/>
      <c r="AD429" s="34"/>
      <c r="AE429" s="34"/>
      <c r="AT429" s="17" t="s">
        <v>164</v>
      </c>
      <c r="AU429" s="17" t="s">
        <v>84</v>
      </c>
    </row>
    <row r="430" spans="1:65" s="2" customFormat="1" ht="10.199999999999999">
      <c r="A430" s="34"/>
      <c r="B430" s="35"/>
      <c r="C430" s="36"/>
      <c r="D430" s="192" t="s">
        <v>166</v>
      </c>
      <c r="E430" s="36"/>
      <c r="F430" s="193" t="s">
        <v>739</v>
      </c>
      <c r="G430" s="36"/>
      <c r="H430" s="36"/>
      <c r="I430" s="189"/>
      <c r="J430" s="36"/>
      <c r="K430" s="36"/>
      <c r="L430" s="39"/>
      <c r="M430" s="190"/>
      <c r="N430" s="191"/>
      <c r="O430" s="64"/>
      <c r="P430" s="64"/>
      <c r="Q430" s="64"/>
      <c r="R430" s="64"/>
      <c r="S430" s="64"/>
      <c r="T430" s="65"/>
      <c r="U430" s="34"/>
      <c r="V430" s="34"/>
      <c r="W430" s="34"/>
      <c r="X430" s="34"/>
      <c r="Y430" s="34"/>
      <c r="Z430" s="34"/>
      <c r="AA430" s="34"/>
      <c r="AB430" s="34"/>
      <c r="AC430" s="34"/>
      <c r="AD430" s="34"/>
      <c r="AE430" s="34"/>
      <c r="AT430" s="17" t="s">
        <v>166</v>
      </c>
      <c r="AU430" s="17" t="s">
        <v>84</v>
      </c>
    </row>
    <row r="431" spans="1:65" s="13" customFormat="1" ht="10.199999999999999">
      <c r="B431" s="194"/>
      <c r="C431" s="195"/>
      <c r="D431" s="187" t="s">
        <v>168</v>
      </c>
      <c r="E431" s="196" t="s">
        <v>19</v>
      </c>
      <c r="F431" s="197" t="s">
        <v>82</v>
      </c>
      <c r="G431" s="195"/>
      <c r="H431" s="198">
        <v>1</v>
      </c>
      <c r="I431" s="199"/>
      <c r="J431" s="195"/>
      <c r="K431" s="195"/>
      <c r="L431" s="200"/>
      <c r="M431" s="215"/>
      <c r="N431" s="216"/>
      <c r="O431" s="216"/>
      <c r="P431" s="216"/>
      <c r="Q431" s="216"/>
      <c r="R431" s="216"/>
      <c r="S431" s="216"/>
      <c r="T431" s="217"/>
      <c r="AT431" s="204" t="s">
        <v>168</v>
      </c>
      <c r="AU431" s="204" t="s">
        <v>84</v>
      </c>
      <c r="AV431" s="13" t="s">
        <v>84</v>
      </c>
      <c r="AW431" s="13" t="s">
        <v>36</v>
      </c>
      <c r="AX431" s="13" t="s">
        <v>82</v>
      </c>
      <c r="AY431" s="204" t="s">
        <v>155</v>
      </c>
    </row>
    <row r="432" spans="1:65" s="2" customFormat="1" ht="6.9" customHeight="1">
      <c r="A432" s="34"/>
      <c r="B432" s="47"/>
      <c r="C432" s="48"/>
      <c r="D432" s="48"/>
      <c r="E432" s="48"/>
      <c r="F432" s="48"/>
      <c r="G432" s="48"/>
      <c r="H432" s="48"/>
      <c r="I432" s="48"/>
      <c r="J432" s="48"/>
      <c r="K432" s="48"/>
      <c r="L432" s="39"/>
      <c r="M432" s="34"/>
      <c r="O432" s="34"/>
      <c r="P432" s="34"/>
      <c r="Q432" s="34"/>
      <c r="R432" s="34"/>
      <c r="S432" s="34"/>
      <c r="T432" s="34"/>
      <c r="U432" s="34"/>
      <c r="V432" s="34"/>
      <c r="W432" s="34"/>
      <c r="X432" s="34"/>
      <c r="Y432" s="34"/>
      <c r="Z432" s="34"/>
      <c r="AA432" s="34"/>
      <c r="AB432" s="34"/>
      <c r="AC432" s="34"/>
      <c r="AD432" s="34"/>
      <c r="AE432" s="34"/>
    </row>
  </sheetData>
  <sheetProtection algorithmName="SHA-512" hashValue="p3sjSQeHghhgINwd91oidQmtkPq5IT/gt9DwnDKXCxwbhk9o5+tJpCbM/kcOdHiKW9IQO6dMkAjcXbtytMy1Aw==" saltValue="NI5dQHd7IsnfKXOmR7ms70BspcnJH7P7Bm80x+IB6+7ETa7pSOl8Hh3BtRIW4cIXqGxlvkbsC3j8GrrZ5cCqpg==" spinCount="100000" sheet="1" objects="1" scenarios="1" formatColumns="0" formatRows="0" autoFilter="0"/>
  <autoFilter ref="C90:K431"/>
  <mergeCells count="9">
    <mergeCell ref="E50:H50"/>
    <mergeCell ref="E81:H81"/>
    <mergeCell ref="E83:H83"/>
    <mergeCell ref="L2:V2"/>
    <mergeCell ref="E7:H7"/>
    <mergeCell ref="E9:H9"/>
    <mergeCell ref="E18:H18"/>
    <mergeCell ref="E27:H27"/>
    <mergeCell ref="E48:H48"/>
  </mergeCells>
  <hyperlinks>
    <hyperlink ref="F96" r:id="rId1"/>
    <hyperlink ref="F100" r:id="rId2"/>
    <hyperlink ref="F104" r:id="rId3"/>
    <hyperlink ref="F108" r:id="rId4"/>
    <hyperlink ref="F112" r:id="rId5"/>
    <hyperlink ref="F116" r:id="rId6"/>
    <hyperlink ref="F120" r:id="rId7"/>
    <hyperlink ref="F124" r:id="rId8"/>
    <hyperlink ref="F128" r:id="rId9"/>
    <hyperlink ref="F132" r:id="rId10"/>
    <hyperlink ref="F136" r:id="rId11"/>
    <hyperlink ref="F140" r:id="rId12"/>
    <hyperlink ref="F144" r:id="rId13"/>
    <hyperlink ref="F148" r:id="rId14"/>
    <hyperlink ref="F151" r:id="rId15"/>
    <hyperlink ref="F154" r:id="rId16"/>
    <hyperlink ref="F158" r:id="rId17"/>
    <hyperlink ref="F162" r:id="rId18"/>
    <hyperlink ref="F167" r:id="rId19"/>
    <hyperlink ref="F171" r:id="rId20"/>
    <hyperlink ref="F175" r:id="rId21"/>
    <hyperlink ref="F179" r:id="rId22"/>
    <hyperlink ref="F183" r:id="rId23"/>
    <hyperlink ref="F189" r:id="rId24"/>
    <hyperlink ref="F193" r:id="rId25"/>
    <hyperlink ref="F197" r:id="rId26"/>
    <hyperlink ref="F204" r:id="rId27"/>
    <hyperlink ref="F208" r:id="rId28"/>
    <hyperlink ref="F212" r:id="rId29"/>
    <hyperlink ref="F217" r:id="rId30"/>
    <hyperlink ref="F221" r:id="rId31"/>
    <hyperlink ref="F229" r:id="rId32"/>
    <hyperlink ref="F233" r:id="rId33"/>
    <hyperlink ref="F237" r:id="rId34"/>
    <hyperlink ref="F241" r:id="rId35"/>
    <hyperlink ref="F246" r:id="rId36"/>
    <hyperlink ref="F250" r:id="rId37"/>
    <hyperlink ref="F254" r:id="rId38"/>
    <hyperlink ref="F258" r:id="rId39"/>
    <hyperlink ref="F262" r:id="rId40"/>
    <hyperlink ref="F266" r:id="rId41"/>
    <hyperlink ref="F270" r:id="rId42"/>
    <hyperlink ref="F274" r:id="rId43"/>
    <hyperlink ref="F278" r:id="rId44"/>
    <hyperlink ref="F282" r:id="rId45"/>
    <hyperlink ref="F287" r:id="rId46"/>
    <hyperlink ref="F291" r:id="rId47"/>
    <hyperlink ref="F298" r:id="rId48"/>
    <hyperlink ref="F302" r:id="rId49"/>
    <hyperlink ref="F309" r:id="rId50"/>
    <hyperlink ref="F313" r:id="rId51"/>
    <hyperlink ref="F317" r:id="rId52"/>
    <hyperlink ref="F321" r:id="rId53"/>
    <hyperlink ref="F325" r:id="rId54"/>
    <hyperlink ref="F329" r:id="rId55"/>
    <hyperlink ref="F333" r:id="rId56"/>
    <hyperlink ref="F339" r:id="rId57"/>
    <hyperlink ref="F345" r:id="rId58"/>
    <hyperlink ref="F351" r:id="rId59"/>
    <hyperlink ref="F360" r:id="rId60"/>
    <hyperlink ref="F364" r:id="rId61"/>
    <hyperlink ref="F367" r:id="rId62"/>
    <hyperlink ref="F371" r:id="rId63"/>
    <hyperlink ref="F375" r:id="rId64"/>
    <hyperlink ref="F381" r:id="rId65"/>
    <hyperlink ref="F385" r:id="rId66"/>
    <hyperlink ref="F389" r:id="rId67"/>
    <hyperlink ref="F393" r:id="rId68"/>
    <hyperlink ref="F398" r:id="rId69"/>
    <hyperlink ref="F401" r:id="rId70"/>
    <hyperlink ref="F405" r:id="rId71"/>
    <hyperlink ref="F408" r:id="rId72"/>
    <hyperlink ref="F412" r:id="rId73"/>
    <hyperlink ref="F415" r:id="rId74"/>
    <hyperlink ref="F425" r:id="rId75"/>
    <hyperlink ref="F430" r:id="rId76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77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17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58"/>
      <c r="M2" s="358"/>
      <c r="N2" s="358"/>
      <c r="O2" s="358"/>
      <c r="P2" s="358"/>
      <c r="Q2" s="358"/>
      <c r="R2" s="358"/>
      <c r="S2" s="358"/>
      <c r="T2" s="358"/>
      <c r="U2" s="358"/>
      <c r="V2" s="358"/>
      <c r="AT2" s="17" t="s">
        <v>88</v>
      </c>
    </row>
    <row r="3" spans="1:46" s="1" customFormat="1" ht="6.9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0"/>
      <c r="AT3" s="17" t="s">
        <v>84</v>
      </c>
    </row>
    <row r="4" spans="1:46" s="1" customFormat="1" ht="24.9" customHeight="1">
      <c r="B4" s="20"/>
      <c r="D4" s="104" t="s">
        <v>95</v>
      </c>
      <c r="L4" s="20"/>
      <c r="M4" s="105" t="s">
        <v>10</v>
      </c>
      <c r="AT4" s="17" t="s">
        <v>4</v>
      </c>
    </row>
    <row r="5" spans="1:46" s="1" customFormat="1" ht="6.9" customHeight="1">
      <c r="B5" s="20"/>
      <c r="L5" s="20"/>
    </row>
    <row r="6" spans="1:46" s="1" customFormat="1" ht="12" customHeight="1">
      <c r="B6" s="20"/>
      <c r="D6" s="106" t="s">
        <v>16</v>
      </c>
      <c r="L6" s="20"/>
    </row>
    <row r="7" spans="1:46" s="1" customFormat="1" ht="26.25" customHeight="1">
      <c r="B7" s="20"/>
      <c r="E7" s="359" t="str">
        <f>'Rekapitulace stavby'!K6</f>
        <v>Oprava kanalizace na pozemcích parc. č. 1578/1, 1579/1, 2563/6 v k. ú. Odry - dle SmVaK</v>
      </c>
      <c r="F7" s="360"/>
      <c r="G7" s="360"/>
      <c r="H7" s="360"/>
      <c r="L7" s="20"/>
    </row>
    <row r="8" spans="1:46" s="2" customFormat="1" ht="12" customHeight="1">
      <c r="A8" s="34"/>
      <c r="B8" s="39"/>
      <c r="C8" s="34"/>
      <c r="D8" s="106" t="s">
        <v>107</v>
      </c>
      <c r="E8" s="34"/>
      <c r="F8" s="34"/>
      <c r="G8" s="34"/>
      <c r="H8" s="34"/>
      <c r="I8" s="34"/>
      <c r="J8" s="34"/>
      <c r="K8" s="34"/>
      <c r="L8" s="107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61" t="s">
        <v>740</v>
      </c>
      <c r="F9" s="362"/>
      <c r="G9" s="362"/>
      <c r="H9" s="362"/>
      <c r="I9" s="34"/>
      <c r="J9" s="34"/>
      <c r="K9" s="34"/>
      <c r="L9" s="107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0.199999999999999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7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6" t="s">
        <v>18</v>
      </c>
      <c r="E11" s="34"/>
      <c r="F11" s="108" t="s">
        <v>19</v>
      </c>
      <c r="G11" s="34"/>
      <c r="H11" s="34"/>
      <c r="I11" s="106" t="s">
        <v>20</v>
      </c>
      <c r="J11" s="108" t="s">
        <v>19</v>
      </c>
      <c r="K11" s="34"/>
      <c r="L11" s="107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6" t="s">
        <v>21</v>
      </c>
      <c r="E12" s="34"/>
      <c r="F12" s="108" t="s">
        <v>22</v>
      </c>
      <c r="G12" s="34"/>
      <c r="H12" s="34"/>
      <c r="I12" s="106" t="s">
        <v>23</v>
      </c>
      <c r="J12" s="109" t="str">
        <f>'Rekapitulace stavby'!AN8</f>
        <v>18. 1. 2025</v>
      </c>
      <c r="K12" s="34"/>
      <c r="L12" s="107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8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7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6" t="s">
        <v>25</v>
      </c>
      <c r="E14" s="34"/>
      <c r="F14" s="34"/>
      <c r="G14" s="34"/>
      <c r="H14" s="34"/>
      <c r="I14" s="106" t="s">
        <v>26</v>
      </c>
      <c r="J14" s="108" t="s">
        <v>27</v>
      </c>
      <c r="K14" s="34"/>
      <c r="L14" s="107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8" t="s">
        <v>28</v>
      </c>
      <c r="F15" s="34"/>
      <c r="G15" s="34"/>
      <c r="H15" s="34"/>
      <c r="I15" s="106" t="s">
        <v>29</v>
      </c>
      <c r="J15" s="108" t="s">
        <v>30</v>
      </c>
      <c r="K15" s="34"/>
      <c r="L15" s="107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7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6" t="s">
        <v>31</v>
      </c>
      <c r="E17" s="34"/>
      <c r="F17" s="34"/>
      <c r="G17" s="34"/>
      <c r="H17" s="34"/>
      <c r="I17" s="106" t="s">
        <v>26</v>
      </c>
      <c r="J17" s="30" t="str">
        <f>'Rekapitulace stavby'!AN13</f>
        <v>Vyplň údaj</v>
      </c>
      <c r="K17" s="34"/>
      <c r="L17" s="107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63" t="str">
        <f>'Rekapitulace stavby'!E14</f>
        <v>Vyplň údaj</v>
      </c>
      <c r="F18" s="364"/>
      <c r="G18" s="364"/>
      <c r="H18" s="364"/>
      <c r="I18" s="106" t="s">
        <v>29</v>
      </c>
      <c r="J18" s="30" t="str">
        <f>'Rekapitulace stavby'!AN14</f>
        <v>Vyplň údaj</v>
      </c>
      <c r="K18" s="34"/>
      <c r="L18" s="107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7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6" t="s">
        <v>33</v>
      </c>
      <c r="E20" s="34"/>
      <c r="F20" s="34"/>
      <c r="G20" s="34"/>
      <c r="H20" s="34"/>
      <c r="I20" s="106" t="s">
        <v>26</v>
      </c>
      <c r="J20" s="108" t="s">
        <v>34</v>
      </c>
      <c r="K20" s="34"/>
      <c r="L20" s="107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8" t="s">
        <v>35</v>
      </c>
      <c r="F21" s="34"/>
      <c r="G21" s="34"/>
      <c r="H21" s="34"/>
      <c r="I21" s="106" t="s">
        <v>29</v>
      </c>
      <c r="J21" s="108" t="s">
        <v>19</v>
      </c>
      <c r="K21" s="34"/>
      <c r="L21" s="107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7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6" t="s">
        <v>37</v>
      </c>
      <c r="E23" s="34"/>
      <c r="F23" s="34"/>
      <c r="G23" s="34"/>
      <c r="H23" s="34"/>
      <c r="I23" s="106" t="s">
        <v>26</v>
      </c>
      <c r="J23" s="108" t="s">
        <v>34</v>
      </c>
      <c r="K23" s="34"/>
      <c r="L23" s="107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8" t="s">
        <v>35</v>
      </c>
      <c r="F24" s="34"/>
      <c r="G24" s="34"/>
      <c r="H24" s="34"/>
      <c r="I24" s="106" t="s">
        <v>29</v>
      </c>
      <c r="J24" s="108" t="s">
        <v>19</v>
      </c>
      <c r="K24" s="34"/>
      <c r="L24" s="107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7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6" t="s">
        <v>38</v>
      </c>
      <c r="E26" s="34"/>
      <c r="F26" s="34"/>
      <c r="G26" s="34"/>
      <c r="H26" s="34"/>
      <c r="I26" s="34"/>
      <c r="J26" s="34"/>
      <c r="K26" s="34"/>
      <c r="L26" s="107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0"/>
      <c r="B27" s="111"/>
      <c r="C27" s="110"/>
      <c r="D27" s="110"/>
      <c r="E27" s="365" t="s">
        <v>19</v>
      </c>
      <c r="F27" s="365"/>
      <c r="G27" s="365"/>
      <c r="H27" s="365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7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" customHeight="1">
      <c r="A29" s="34"/>
      <c r="B29" s="39"/>
      <c r="C29" s="34"/>
      <c r="D29" s="113"/>
      <c r="E29" s="113"/>
      <c r="F29" s="113"/>
      <c r="G29" s="113"/>
      <c r="H29" s="113"/>
      <c r="I29" s="113"/>
      <c r="J29" s="113"/>
      <c r="K29" s="113"/>
      <c r="L29" s="107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4" t="s">
        <v>40</v>
      </c>
      <c r="E30" s="34"/>
      <c r="F30" s="34"/>
      <c r="G30" s="34"/>
      <c r="H30" s="34"/>
      <c r="I30" s="34"/>
      <c r="J30" s="115">
        <f>ROUND(J84, 2)</f>
        <v>0</v>
      </c>
      <c r="K30" s="34"/>
      <c r="L30" s="107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" customHeight="1">
      <c r="A31" s="34"/>
      <c r="B31" s="39"/>
      <c r="C31" s="34"/>
      <c r="D31" s="113"/>
      <c r="E31" s="113"/>
      <c r="F31" s="113"/>
      <c r="G31" s="113"/>
      <c r="H31" s="113"/>
      <c r="I31" s="113"/>
      <c r="J31" s="113"/>
      <c r="K31" s="113"/>
      <c r="L31" s="107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" customHeight="1">
      <c r="A32" s="34"/>
      <c r="B32" s="39"/>
      <c r="C32" s="34"/>
      <c r="D32" s="34"/>
      <c r="E32" s="34"/>
      <c r="F32" s="116" t="s">
        <v>42</v>
      </c>
      <c r="G32" s="34"/>
      <c r="H32" s="34"/>
      <c r="I32" s="116" t="s">
        <v>41</v>
      </c>
      <c r="J32" s="116" t="s">
        <v>43</v>
      </c>
      <c r="K32" s="34"/>
      <c r="L32" s="107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" customHeight="1">
      <c r="A33" s="34"/>
      <c r="B33" s="39"/>
      <c r="C33" s="34"/>
      <c r="D33" s="117" t="s">
        <v>44</v>
      </c>
      <c r="E33" s="106" t="s">
        <v>45</v>
      </c>
      <c r="F33" s="118">
        <f>ROUND((SUM(BE84:BE116)),  2)</f>
        <v>0</v>
      </c>
      <c r="G33" s="34"/>
      <c r="H33" s="34"/>
      <c r="I33" s="119">
        <v>0.21</v>
      </c>
      <c r="J33" s="118">
        <f>ROUND(((SUM(BE84:BE116))*I33),  2)</f>
        <v>0</v>
      </c>
      <c r="K33" s="34"/>
      <c r="L33" s="107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customHeight="1">
      <c r="A34" s="34"/>
      <c r="B34" s="39"/>
      <c r="C34" s="34"/>
      <c r="D34" s="34"/>
      <c r="E34" s="106" t="s">
        <v>46</v>
      </c>
      <c r="F34" s="118">
        <f>ROUND((SUM(BF84:BF116)),  2)</f>
        <v>0</v>
      </c>
      <c r="G34" s="34"/>
      <c r="H34" s="34"/>
      <c r="I34" s="119">
        <v>0.12</v>
      </c>
      <c r="J34" s="118">
        <f>ROUND(((SUM(BF84:BF116))*I34),  2)</f>
        <v>0</v>
      </c>
      <c r="K34" s="34"/>
      <c r="L34" s="107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hidden="1" customHeight="1">
      <c r="A35" s="34"/>
      <c r="B35" s="39"/>
      <c r="C35" s="34"/>
      <c r="D35" s="34"/>
      <c r="E35" s="106" t="s">
        <v>47</v>
      </c>
      <c r="F35" s="118">
        <f>ROUND((SUM(BG84:BG116)),  2)</f>
        <v>0</v>
      </c>
      <c r="G35" s="34"/>
      <c r="H35" s="34"/>
      <c r="I35" s="119">
        <v>0.21</v>
      </c>
      <c r="J35" s="118">
        <f>0</f>
        <v>0</v>
      </c>
      <c r="K35" s="34"/>
      <c r="L35" s="107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hidden="1" customHeight="1">
      <c r="A36" s="34"/>
      <c r="B36" s="39"/>
      <c r="C36" s="34"/>
      <c r="D36" s="34"/>
      <c r="E36" s="106" t="s">
        <v>48</v>
      </c>
      <c r="F36" s="118">
        <f>ROUND((SUM(BH84:BH116)),  2)</f>
        <v>0</v>
      </c>
      <c r="G36" s="34"/>
      <c r="H36" s="34"/>
      <c r="I36" s="119">
        <v>0.12</v>
      </c>
      <c r="J36" s="118">
        <f>0</f>
        <v>0</v>
      </c>
      <c r="K36" s="34"/>
      <c r="L36" s="107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9"/>
      <c r="C37" s="34"/>
      <c r="D37" s="34"/>
      <c r="E37" s="106" t="s">
        <v>49</v>
      </c>
      <c r="F37" s="118">
        <f>ROUND((SUM(BI84:BI116)),  2)</f>
        <v>0</v>
      </c>
      <c r="G37" s="34"/>
      <c r="H37" s="34"/>
      <c r="I37" s="119">
        <v>0</v>
      </c>
      <c r="J37" s="118">
        <f>0</f>
        <v>0</v>
      </c>
      <c r="K37" s="34"/>
      <c r="L37" s="107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7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0"/>
      <c r="D39" s="121" t="s">
        <v>50</v>
      </c>
      <c r="E39" s="122"/>
      <c r="F39" s="122"/>
      <c r="G39" s="123" t="s">
        <v>51</v>
      </c>
      <c r="H39" s="124" t="s">
        <v>52</v>
      </c>
      <c r="I39" s="122"/>
      <c r="J39" s="125">
        <f>SUM(J30:J37)</f>
        <v>0</v>
      </c>
      <c r="K39" s="126"/>
      <c r="L39" s="107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" customHeight="1">
      <c r="A40" s="34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" customHeight="1">
      <c r="A44" s="34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" customHeight="1">
      <c r="A45" s="34"/>
      <c r="B45" s="35"/>
      <c r="C45" s="23" t="s">
        <v>124</v>
      </c>
      <c r="D45" s="36"/>
      <c r="E45" s="36"/>
      <c r="F45" s="36"/>
      <c r="G45" s="36"/>
      <c r="H45" s="36"/>
      <c r="I45" s="36"/>
      <c r="J45" s="36"/>
      <c r="K45" s="36"/>
      <c r="L45" s="107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7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7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26.25" customHeight="1">
      <c r="A48" s="34"/>
      <c r="B48" s="35"/>
      <c r="C48" s="36"/>
      <c r="D48" s="36"/>
      <c r="E48" s="366" t="str">
        <f>E7</f>
        <v>Oprava kanalizace na pozemcích parc. č. 1578/1, 1579/1, 2563/6 v k. ú. Odry - dle SmVaK</v>
      </c>
      <c r="F48" s="367"/>
      <c r="G48" s="367"/>
      <c r="H48" s="367"/>
      <c r="I48" s="36"/>
      <c r="J48" s="36"/>
      <c r="K48" s="36"/>
      <c r="L48" s="107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107</v>
      </c>
      <c r="D49" s="36"/>
      <c r="E49" s="36"/>
      <c r="F49" s="36"/>
      <c r="G49" s="36"/>
      <c r="H49" s="36"/>
      <c r="I49" s="36"/>
      <c r="J49" s="36"/>
      <c r="K49" s="36"/>
      <c r="L49" s="107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38" t="str">
        <f>E9</f>
        <v>02 - VRN</v>
      </c>
      <c r="F50" s="368"/>
      <c r="G50" s="368"/>
      <c r="H50" s="368"/>
      <c r="I50" s="36"/>
      <c r="J50" s="36"/>
      <c r="K50" s="36"/>
      <c r="L50" s="107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7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>Odry</v>
      </c>
      <c r="G52" s="36"/>
      <c r="H52" s="36"/>
      <c r="I52" s="29" t="s">
        <v>23</v>
      </c>
      <c r="J52" s="59" t="str">
        <f>IF(J12="","",J12)</f>
        <v>18. 1. 2025</v>
      </c>
      <c r="K52" s="36"/>
      <c r="L52" s="107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7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15" customHeight="1">
      <c r="A54" s="34"/>
      <c r="B54" s="35"/>
      <c r="C54" s="29" t="s">
        <v>25</v>
      </c>
      <c r="D54" s="36"/>
      <c r="E54" s="36"/>
      <c r="F54" s="27" t="str">
        <f>E15</f>
        <v>Město Odry</v>
      </c>
      <c r="G54" s="36"/>
      <c r="H54" s="36"/>
      <c r="I54" s="29" t="s">
        <v>33</v>
      </c>
      <c r="J54" s="32" t="str">
        <f>E21</f>
        <v>Ing. Petr Elkner</v>
      </c>
      <c r="K54" s="36"/>
      <c r="L54" s="107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15" customHeight="1">
      <c r="A55" s="34"/>
      <c r="B55" s="35"/>
      <c r="C55" s="29" t="s">
        <v>31</v>
      </c>
      <c r="D55" s="36"/>
      <c r="E55" s="36"/>
      <c r="F55" s="27" t="str">
        <f>IF(E18="","",E18)</f>
        <v>Vyplň údaj</v>
      </c>
      <c r="G55" s="36"/>
      <c r="H55" s="36"/>
      <c r="I55" s="29" t="s">
        <v>37</v>
      </c>
      <c r="J55" s="32" t="str">
        <f>E24</f>
        <v>Ing. Petr Elkner</v>
      </c>
      <c r="K55" s="36"/>
      <c r="L55" s="107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7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1" t="s">
        <v>125</v>
      </c>
      <c r="D57" s="132"/>
      <c r="E57" s="132"/>
      <c r="F57" s="132"/>
      <c r="G57" s="132"/>
      <c r="H57" s="132"/>
      <c r="I57" s="132"/>
      <c r="J57" s="133" t="s">
        <v>126</v>
      </c>
      <c r="K57" s="132"/>
      <c r="L57" s="107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7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8" customHeight="1">
      <c r="A59" s="34"/>
      <c r="B59" s="35"/>
      <c r="C59" s="134" t="s">
        <v>72</v>
      </c>
      <c r="D59" s="36"/>
      <c r="E59" s="36"/>
      <c r="F59" s="36"/>
      <c r="G59" s="36"/>
      <c r="H59" s="36"/>
      <c r="I59" s="36"/>
      <c r="J59" s="77">
        <f>J84</f>
        <v>0</v>
      </c>
      <c r="K59" s="36"/>
      <c r="L59" s="107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127</v>
      </c>
    </row>
    <row r="60" spans="1:47" s="9" customFormat="1" ht="24.9" customHeight="1">
      <c r="B60" s="135"/>
      <c r="C60" s="136"/>
      <c r="D60" s="137" t="s">
        <v>138</v>
      </c>
      <c r="E60" s="138"/>
      <c r="F60" s="138"/>
      <c r="G60" s="138"/>
      <c r="H60" s="138"/>
      <c r="I60" s="138"/>
      <c r="J60" s="139">
        <f>J85</f>
        <v>0</v>
      </c>
      <c r="K60" s="136"/>
      <c r="L60" s="140"/>
    </row>
    <row r="61" spans="1:47" s="10" customFormat="1" ht="19.95" customHeight="1">
      <c r="B61" s="141"/>
      <c r="C61" s="142"/>
      <c r="D61" s="143" t="s">
        <v>741</v>
      </c>
      <c r="E61" s="144"/>
      <c r="F61" s="144"/>
      <c r="G61" s="144"/>
      <c r="H61" s="144"/>
      <c r="I61" s="144"/>
      <c r="J61" s="145">
        <f>J86</f>
        <v>0</v>
      </c>
      <c r="K61" s="142"/>
      <c r="L61" s="146"/>
    </row>
    <row r="62" spans="1:47" s="10" customFormat="1" ht="19.95" customHeight="1">
      <c r="B62" s="141"/>
      <c r="C62" s="142"/>
      <c r="D62" s="143" t="s">
        <v>742</v>
      </c>
      <c r="E62" s="144"/>
      <c r="F62" s="144"/>
      <c r="G62" s="144"/>
      <c r="H62" s="144"/>
      <c r="I62" s="144"/>
      <c r="J62" s="145">
        <f>J99</f>
        <v>0</v>
      </c>
      <c r="K62" s="142"/>
      <c r="L62" s="146"/>
    </row>
    <row r="63" spans="1:47" s="10" customFormat="1" ht="19.95" customHeight="1">
      <c r="B63" s="141"/>
      <c r="C63" s="142"/>
      <c r="D63" s="143" t="s">
        <v>743</v>
      </c>
      <c r="E63" s="144"/>
      <c r="F63" s="144"/>
      <c r="G63" s="144"/>
      <c r="H63" s="144"/>
      <c r="I63" s="144"/>
      <c r="J63" s="145">
        <f>J108</f>
        <v>0</v>
      </c>
      <c r="K63" s="142"/>
      <c r="L63" s="146"/>
    </row>
    <row r="64" spans="1:47" s="10" customFormat="1" ht="19.95" customHeight="1">
      <c r="B64" s="141"/>
      <c r="C64" s="142"/>
      <c r="D64" s="143" t="s">
        <v>744</v>
      </c>
      <c r="E64" s="144"/>
      <c r="F64" s="144"/>
      <c r="G64" s="144"/>
      <c r="H64" s="144"/>
      <c r="I64" s="144"/>
      <c r="J64" s="145">
        <f>J113</f>
        <v>0</v>
      </c>
      <c r="K64" s="142"/>
      <c r="L64" s="146"/>
    </row>
    <row r="65" spans="1:31" s="2" customFormat="1" ht="21.75" customHeight="1">
      <c r="A65" s="34"/>
      <c r="B65" s="35"/>
      <c r="C65" s="36"/>
      <c r="D65" s="36"/>
      <c r="E65" s="36"/>
      <c r="F65" s="36"/>
      <c r="G65" s="36"/>
      <c r="H65" s="36"/>
      <c r="I65" s="36"/>
      <c r="J65" s="36"/>
      <c r="K65" s="36"/>
      <c r="L65" s="107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s="2" customFormat="1" ht="6.9" customHeight="1">
      <c r="A66" s="34"/>
      <c r="B66" s="47"/>
      <c r="C66" s="48"/>
      <c r="D66" s="48"/>
      <c r="E66" s="48"/>
      <c r="F66" s="48"/>
      <c r="G66" s="48"/>
      <c r="H66" s="48"/>
      <c r="I66" s="48"/>
      <c r="J66" s="48"/>
      <c r="K66" s="48"/>
      <c r="L66" s="107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70" spans="1:31" s="2" customFormat="1" ht="6.9" customHeight="1">
      <c r="A70" s="34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107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24.9" customHeight="1">
      <c r="A71" s="34"/>
      <c r="B71" s="35"/>
      <c r="C71" s="23" t="s">
        <v>140</v>
      </c>
      <c r="D71" s="36"/>
      <c r="E71" s="36"/>
      <c r="F71" s="36"/>
      <c r="G71" s="36"/>
      <c r="H71" s="36"/>
      <c r="I71" s="36"/>
      <c r="J71" s="36"/>
      <c r="K71" s="36"/>
      <c r="L71" s="107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6.9" customHeight="1">
      <c r="A72" s="34"/>
      <c r="B72" s="35"/>
      <c r="C72" s="36"/>
      <c r="D72" s="36"/>
      <c r="E72" s="36"/>
      <c r="F72" s="36"/>
      <c r="G72" s="36"/>
      <c r="H72" s="36"/>
      <c r="I72" s="36"/>
      <c r="J72" s="36"/>
      <c r="K72" s="36"/>
      <c r="L72" s="107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2" customHeight="1">
      <c r="A73" s="34"/>
      <c r="B73" s="35"/>
      <c r="C73" s="29" t="s">
        <v>16</v>
      </c>
      <c r="D73" s="36"/>
      <c r="E73" s="36"/>
      <c r="F73" s="36"/>
      <c r="G73" s="36"/>
      <c r="H73" s="36"/>
      <c r="I73" s="36"/>
      <c r="J73" s="36"/>
      <c r="K73" s="36"/>
      <c r="L73" s="107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26.25" customHeight="1">
      <c r="A74" s="34"/>
      <c r="B74" s="35"/>
      <c r="C74" s="36"/>
      <c r="D74" s="36"/>
      <c r="E74" s="366" t="str">
        <f>E7</f>
        <v>Oprava kanalizace na pozemcích parc. č. 1578/1, 1579/1, 2563/6 v k. ú. Odry - dle SmVaK</v>
      </c>
      <c r="F74" s="367"/>
      <c r="G74" s="367"/>
      <c r="H74" s="367"/>
      <c r="I74" s="36"/>
      <c r="J74" s="36"/>
      <c r="K74" s="36"/>
      <c r="L74" s="107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2" customHeight="1">
      <c r="A75" s="34"/>
      <c r="B75" s="35"/>
      <c r="C75" s="29" t="s">
        <v>107</v>
      </c>
      <c r="D75" s="36"/>
      <c r="E75" s="36"/>
      <c r="F75" s="36"/>
      <c r="G75" s="36"/>
      <c r="H75" s="36"/>
      <c r="I75" s="36"/>
      <c r="J75" s="36"/>
      <c r="K75" s="36"/>
      <c r="L75" s="107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6.5" customHeight="1">
      <c r="A76" s="34"/>
      <c r="B76" s="35"/>
      <c r="C76" s="36"/>
      <c r="D76" s="36"/>
      <c r="E76" s="338" t="str">
        <f>E9</f>
        <v>02 - VRN</v>
      </c>
      <c r="F76" s="368"/>
      <c r="G76" s="368"/>
      <c r="H76" s="368"/>
      <c r="I76" s="36"/>
      <c r="J76" s="36"/>
      <c r="K76" s="36"/>
      <c r="L76" s="107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6.9" customHeight="1">
      <c r="A77" s="34"/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107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2" customHeight="1">
      <c r="A78" s="34"/>
      <c r="B78" s="35"/>
      <c r="C78" s="29" t="s">
        <v>21</v>
      </c>
      <c r="D78" s="36"/>
      <c r="E78" s="36"/>
      <c r="F78" s="27" t="str">
        <f>F12</f>
        <v>Odry</v>
      </c>
      <c r="G78" s="36"/>
      <c r="H78" s="36"/>
      <c r="I78" s="29" t="s">
        <v>23</v>
      </c>
      <c r="J78" s="59" t="str">
        <f>IF(J12="","",J12)</f>
        <v>18. 1. 2025</v>
      </c>
      <c r="K78" s="36"/>
      <c r="L78" s="107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6.9" customHeight="1">
      <c r="A79" s="34"/>
      <c r="B79" s="35"/>
      <c r="C79" s="36"/>
      <c r="D79" s="36"/>
      <c r="E79" s="36"/>
      <c r="F79" s="36"/>
      <c r="G79" s="36"/>
      <c r="H79" s="36"/>
      <c r="I79" s="36"/>
      <c r="J79" s="36"/>
      <c r="K79" s="36"/>
      <c r="L79" s="107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5.15" customHeight="1">
      <c r="A80" s="34"/>
      <c r="B80" s="35"/>
      <c r="C80" s="29" t="s">
        <v>25</v>
      </c>
      <c r="D80" s="36"/>
      <c r="E80" s="36"/>
      <c r="F80" s="27" t="str">
        <f>E15</f>
        <v>Město Odry</v>
      </c>
      <c r="G80" s="36"/>
      <c r="H80" s="36"/>
      <c r="I80" s="29" t="s">
        <v>33</v>
      </c>
      <c r="J80" s="32" t="str">
        <f>E21</f>
        <v>Ing. Petr Elkner</v>
      </c>
      <c r="K80" s="36"/>
      <c r="L80" s="107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5.15" customHeight="1">
      <c r="A81" s="34"/>
      <c r="B81" s="35"/>
      <c r="C81" s="29" t="s">
        <v>31</v>
      </c>
      <c r="D81" s="36"/>
      <c r="E81" s="36"/>
      <c r="F81" s="27" t="str">
        <f>IF(E18="","",E18)</f>
        <v>Vyplň údaj</v>
      </c>
      <c r="G81" s="36"/>
      <c r="H81" s="36"/>
      <c r="I81" s="29" t="s">
        <v>37</v>
      </c>
      <c r="J81" s="32" t="str">
        <f>E24</f>
        <v>Ing. Petr Elkner</v>
      </c>
      <c r="K81" s="36"/>
      <c r="L81" s="107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0.35" customHeight="1">
      <c r="A82" s="34"/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107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11" customFormat="1" ht="29.25" customHeight="1">
      <c r="A83" s="147"/>
      <c r="B83" s="148"/>
      <c r="C83" s="149" t="s">
        <v>141</v>
      </c>
      <c r="D83" s="150" t="s">
        <v>59</v>
      </c>
      <c r="E83" s="150" t="s">
        <v>55</v>
      </c>
      <c r="F83" s="150" t="s">
        <v>56</v>
      </c>
      <c r="G83" s="150" t="s">
        <v>142</v>
      </c>
      <c r="H83" s="150" t="s">
        <v>143</v>
      </c>
      <c r="I83" s="150" t="s">
        <v>144</v>
      </c>
      <c r="J83" s="150" t="s">
        <v>126</v>
      </c>
      <c r="K83" s="151" t="s">
        <v>145</v>
      </c>
      <c r="L83" s="152"/>
      <c r="M83" s="68" t="s">
        <v>19</v>
      </c>
      <c r="N83" s="69" t="s">
        <v>44</v>
      </c>
      <c r="O83" s="69" t="s">
        <v>146</v>
      </c>
      <c r="P83" s="69" t="s">
        <v>147</v>
      </c>
      <c r="Q83" s="69" t="s">
        <v>148</v>
      </c>
      <c r="R83" s="69" t="s">
        <v>149</v>
      </c>
      <c r="S83" s="69" t="s">
        <v>150</v>
      </c>
      <c r="T83" s="70" t="s">
        <v>151</v>
      </c>
      <c r="U83" s="147"/>
      <c r="V83" s="147"/>
      <c r="W83" s="147"/>
      <c r="X83" s="147"/>
      <c r="Y83" s="147"/>
      <c r="Z83" s="147"/>
      <c r="AA83" s="147"/>
      <c r="AB83" s="147"/>
      <c r="AC83" s="147"/>
      <c r="AD83" s="147"/>
      <c r="AE83" s="147"/>
    </row>
    <row r="84" spans="1:65" s="2" customFormat="1" ht="22.8" customHeight="1">
      <c r="A84" s="34"/>
      <c r="B84" s="35"/>
      <c r="C84" s="75" t="s">
        <v>152</v>
      </c>
      <c r="D84" s="36"/>
      <c r="E84" s="36"/>
      <c r="F84" s="36"/>
      <c r="G84" s="36"/>
      <c r="H84" s="36"/>
      <c r="I84" s="36"/>
      <c r="J84" s="153">
        <f>BK84</f>
        <v>0</v>
      </c>
      <c r="K84" s="36"/>
      <c r="L84" s="39"/>
      <c r="M84" s="71"/>
      <c r="N84" s="154"/>
      <c r="O84" s="72"/>
      <c r="P84" s="155">
        <f>P85</f>
        <v>0</v>
      </c>
      <c r="Q84" s="72"/>
      <c r="R84" s="155">
        <f>R85</f>
        <v>0</v>
      </c>
      <c r="S84" s="72"/>
      <c r="T84" s="156">
        <f>T85</f>
        <v>0</v>
      </c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T84" s="17" t="s">
        <v>73</v>
      </c>
      <c r="AU84" s="17" t="s">
        <v>127</v>
      </c>
      <c r="BK84" s="157">
        <f>BK85</f>
        <v>0</v>
      </c>
    </row>
    <row r="85" spans="1:65" s="12" customFormat="1" ht="25.95" customHeight="1">
      <c r="B85" s="158"/>
      <c r="C85" s="159"/>
      <c r="D85" s="160" t="s">
        <v>73</v>
      </c>
      <c r="E85" s="161" t="s">
        <v>86</v>
      </c>
      <c r="F85" s="161" t="s">
        <v>730</v>
      </c>
      <c r="G85" s="159"/>
      <c r="H85" s="159"/>
      <c r="I85" s="162"/>
      <c r="J85" s="163">
        <f>BK85</f>
        <v>0</v>
      </c>
      <c r="K85" s="159"/>
      <c r="L85" s="164"/>
      <c r="M85" s="165"/>
      <c r="N85" s="166"/>
      <c r="O85" s="166"/>
      <c r="P85" s="167">
        <f>P86+P99+P108+P113</f>
        <v>0</v>
      </c>
      <c r="Q85" s="166"/>
      <c r="R85" s="167">
        <f>R86+R99+R108+R113</f>
        <v>0</v>
      </c>
      <c r="S85" s="166"/>
      <c r="T85" s="168">
        <f>T86+T99+T108+T113</f>
        <v>0</v>
      </c>
      <c r="AR85" s="169" t="s">
        <v>188</v>
      </c>
      <c r="AT85" s="170" t="s">
        <v>73</v>
      </c>
      <c r="AU85" s="170" t="s">
        <v>74</v>
      </c>
      <c r="AY85" s="169" t="s">
        <v>155</v>
      </c>
      <c r="BK85" s="171">
        <f>BK86+BK99+BK108+BK113</f>
        <v>0</v>
      </c>
    </row>
    <row r="86" spans="1:65" s="12" customFormat="1" ht="22.8" customHeight="1">
      <c r="B86" s="158"/>
      <c r="C86" s="159"/>
      <c r="D86" s="160" t="s">
        <v>73</v>
      </c>
      <c r="E86" s="172" t="s">
        <v>745</v>
      </c>
      <c r="F86" s="172" t="s">
        <v>746</v>
      </c>
      <c r="G86" s="159"/>
      <c r="H86" s="159"/>
      <c r="I86" s="162"/>
      <c r="J86" s="173">
        <f>BK86</f>
        <v>0</v>
      </c>
      <c r="K86" s="159"/>
      <c r="L86" s="164"/>
      <c r="M86" s="165"/>
      <c r="N86" s="166"/>
      <c r="O86" s="166"/>
      <c r="P86" s="167">
        <f>SUM(P87:P98)</f>
        <v>0</v>
      </c>
      <c r="Q86" s="166"/>
      <c r="R86" s="167">
        <f>SUM(R87:R98)</f>
        <v>0</v>
      </c>
      <c r="S86" s="166"/>
      <c r="T86" s="168">
        <f>SUM(T87:T98)</f>
        <v>0</v>
      </c>
      <c r="AR86" s="169" t="s">
        <v>188</v>
      </c>
      <c r="AT86" s="170" t="s">
        <v>73</v>
      </c>
      <c r="AU86" s="170" t="s">
        <v>82</v>
      </c>
      <c r="AY86" s="169" t="s">
        <v>155</v>
      </c>
      <c r="BK86" s="171">
        <f>SUM(BK87:BK98)</f>
        <v>0</v>
      </c>
    </row>
    <row r="87" spans="1:65" s="2" customFormat="1" ht="16.5" customHeight="1">
      <c r="A87" s="34"/>
      <c r="B87" s="35"/>
      <c r="C87" s="174" t="s">
        <v>82</v>
      </c>
      <c r="D87" s="174" t="s">
        <v>157</v>
      </c>
      <c r="E87" s="175" t="s">
        <v>747</v>
      </c>
      <c r="F87" s="176" t="s">
        <v>748</v>
      </c>
      <c r="G87" s="177" t="s">
        <v>736</v>
      </c>
      <c r="H87" s="178">
        <v>1</v>
      </c>
      <c r="I87" s="179"/>
      <c r="J87" s="180">
        <f>ROUND(I87*H87,2)</f>
        <v>0</v>
      </c>
      <c r="K87" s="176" t="s">
        <v>604</v>
      </c>
      <c r="L87" s="39"/>
      <c r="M87" s="181" t="s">
        <v>19</v>
      </c>
      <c r="N87" s="182" t="s">
        <v>45</v>
      </c>
      <c r="O87" s="64"/>
      <c r="P87" s="183">
        <f>O87*H87</f>
        <v>0</v>
      </c>
      <c r="Q87" s="183">
        <v>0</v>
      </c>
      <c r="R87" s="183">
        <f>Q87*H87</f>
        <v>0</v>
      </c>
      <c r="S87" s="183">
        <v>0</v>
      </c>
      <c r="T87" s="184">
        <f>S87*H87</f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R87" s="185" t="s">
        <v>737</v>
      </c>
      <c r="AT87" s="185" t="s">
        <v>157</v>
      </c>
      <c r="AU87" s="185" t="s">
        <v>84</v>
      </c>
      <c r="AY87" s="17" t="s">
        <v>155</v>
      </c>
      <c r="BE87" s="186">
        <f>IF(N87="základní",J87,0)</f>
        <v>0</v>
      </c>
      <c r="BF87" s="186">
        <f>IF(N87="snížená",J87,0)</f>
        <v>0</v>
      </c>
      <c r="BG87" s="186">
        <f>IF(N87="zákl. přenesená",J87,0)</f>
        <v>0</v>
      </c>
      <c r="BH87" s="186">
        <f>IF(N87="sníž. přenesená",J87,0)</f>
        <v>0</v>
      </c>
      <c r="BI87" s="186">
        <f>IF(N87="nulová",J87,0)</f>
        <v>0</v>
      </c>
      <c r="BJ87" s="17" t="s">
        <v>82</v>
      </c>
      <c r="BK87" s="186">
        <f>ROUND(I87*H87,2)</f>
        <v>0</v>
      </c>
      <c r="BL87" s="17" t="s">
        <v>737</v>
      </c>
      <c r="BM87" s="185" t="s">
        <v>749</v>
      </c>
    </row>
    <row r="88" spans="1:65" s="2" customFormat="1" ht="10.199999999999999">
      <c r="A88" s="34"/>
      <c r="B88" s="35"/>
      <c r="C88" s="36"/>
      <c r="D88" s="187" t="s">
        <v>164</v>
      </c>
      <c r="E88" s="36"/>
      <c r="F88" s="188" t="s">
        <v>748</v>
      </c>
      <c r="G88" s="36"/>
      <c r="H88" s="36"/>
      <c r="I88" s="189"/>
      <c r="J88" s="36"/>
      <c r="K88" s="36"/>
      <c r="L88" s="39"/>
      <c r="M88" s="190"/>
      <c r="N88" s="191"/>
      <c r="O88" s="64"/>
      <c r="P88" s="64"/>
      <c r="Q88" s="64"/>
      <c r="R88" s="64"/>
      <c r="S88" s="64"/>
      <c r="T88" s="65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T88" s="17" t="s">
        <v>164</v>
      </c>
      <c r="AU88" s="17" t="s">
        <v>84</v>
      </c>
    </row>
    <row r="89" spans="1:65" s="2" customFormat="1" ht="10.199999999999999">
      <c r="A89" s="34"/>
      <c r="B89" s="35"/>
      <c r="C89" s="36"/>
      <c r="D89" s="192" t="s">
        <v>166</v>
      </c>
      <c r="E89" s="36"/>
      <c r="F89" s="193" t="s">
        <v>750</v>
      </c>
      <c r="G89" s="36"/>
      <c r="H89" s="36"/>
      <c r="I89" s="189"/>
      <c r="J89" s="36"/>
      <c r="K89" s="36"/>
      <c r="L89" s="39"/>
      <c r="M89" s="190"/>
      <c r="N89" s="191"/>
      <c r="O89" s="64"/>
      <c r="P89" s="64"/>
      <c r="Q89" s="64"/>
      <c r="R89" s="64"/>
      <c r="S89" s="64"/>
      <c r="T89" s="65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T89" s="17" t="s">
        <v>166</v>
      </c>
      <c r="AU89" s="17" t="s">
        <v>84</v>
      </c>
    </row>
    <row r="90" spans="1:65" s="13" customFormat="1" ht="10.199999999999999">
      <c r="B90" s="194"/>
      <c r="C90" s="195"/>
      <c r="D90" s="187" t="s">
        <v>168</v>
      </c>
      <c r="E90" s="196" t="s">
        <v>19</v>
      </c>
      <c r="F90" s="197" t="s">
        <v>82</v>
      </c>
      <c r="G90" s="195"/>
      <c r="H90" s="198">
        <v>1</v>
      </c>
      <c r="I90" s="199"/>
      <c r="J90" s="195"/>
      <c r="K90" s="195"/>
      <c r="L90" s="200"/>
      <c r="M90" s="201"/>
      <c r="N90" s="202"/>
      <c r="O90" s="202"/>
      <c r="P90" s="202"/>
      <c r="Q90" s="202"/>
      <c r="R90" s="202"/>
      <c r="S90" s="202"/>
      <c r="T90" s="203"/>
      <c r="AT90" s="204" t="s">
        <v>168</v>
      </c>
      <c r="AU90" s="204" t="s">
        <v>84</v>
      </c>
      <c r="AV90" s="13" t="s">
        <v>84</v>
      </c>
      <c r="AW90" s="13" t="s">
        <v>36</v>
      </c>
      <c r="AX90" s="13" t="s">
        <v>82</v>
      </c>
      <c r="AY90" s="204" t="s">
        <v>155</v>
      </c>
    </row>
    <row r="91" spans="1:65" s="2" customFormat="1" ht="16.5" customHeight="1">
      <c r="A91" s="34"/>
      <c r="B91" s="35"/>
      <c r="C91" s="174" t="s">
        <v>84</v>
      </c>
      <c r="D91" s="174" t="s">
        <v>157</v>
      </c>
      <c r="E91" s="175" t="s">
        <v>751</v>
      </c>
      <c r="F91" s="176" t="s">
        <v>752</v>
      </c>
      <c r="G91" s="177" t="s">
        <v>191</v>
      </c>
      <c r="H91" s="178">
        <v>130.19999999999999</v>
      </c>
      <c r="I91" s="179"/>
      <c r="J91" s="180">
        <f>ROUND(I91*H91,2)</f>
        <v>0</v>
      </c>
      <c r="K91" s="176" t="s">
        <v>604</v>
      </c>
      <c r="L91" s="39"/>
      <c r="M91" s="181" t="s">
        <v>19</v>
      </c>
      <c r="N91" s="182" t="s">
        <v>45</v>
      </c>
      <c r="O91" s="64"/>
      <c r="P91" s="183">
        <f>O91*H91</f>
        <v>0</v>
      </c>
      <c r="Q91" s="183">
        <v>0</v>
      </c>
      <c r="R91" s="183">
        <f>Q91*H91</f>
        <v>0</v>
      </c>
      <c r="S91" s="183">
        <v>0</v>
      </c>
      <c r="T91" s="184">
        <f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85" t="s">
        <v>737</v>
      </c>
      <c r="AT91" s="185" t="s">
        <v>157</v>
      </c>
      <c r="AU91" s="185" t="s">
        <v>84</v>
      </c>
      <c r="AY91" s="17" t="s">
        <v>155</v>
      </c>
      <c r="BE91" s="186">
        <f>IF(N91="základní",J91,0)</f>
        <v>0</v>
      </c>
      <c r="BF91" s="186">
        <f>IF(N91="snížená",J91,0)</f>
        <v>0</v>
      </c>
      <c r="BG91" s="186">
        <f>IF(N91="zákl. přenesená",J91,0)</f>
        <v>0</v>
      </c>
      <c r="BH91" s="186">
        <f>IF(N91="sníž. přenesená",J91,0)</f>
        <v>0</v>
      </c>
      <c r="BI91" s="186">
        <f>IF(N91="nulová",J91,0)</f>
        <v>0</v>
      </c>
      <c r="BJ91" s="17" t="s">
        <v>82</v>
      </c>
      <c r="BK91" s="186">
        <f>ROUND(I91*H91,2)</f>
        <v>0</v>
      </c>
      <c r="BL91" s="17" t="s">
        <v>737</v>
      </c>
      <c r="BM91" s="185" t="s">
        <v>753</v>
      </c>
    </row>
    <row r="92" spans="1:65" s="2" customFormat="1" ht="10.199999999999999">
      <c r="A92" s="34"/>
      <c r="B92" s="35"/>
      <c r="C92" s="36"/>
      <c r="D92" s="187" t="s">
        <v>164</v>
      </c>
      <c r="E92" s="36"/>
      <c r="F92" s="188" t="s">
        <v>752</v>
      </c>
      <c r="G92" s="36"/>
      <c r="H92" s="36"/>
      <c r="I92" s="189"/>
      <c r="J92" s="36"/>
      <c r="K92" s="36"/>
      <c r="L92" s="39"/>
      <c r="M92" s="190"/>
      <c r="N92" s="191"/>
      <c r="O92" s="64"/>
      <c r="P92" s="64"/>
      <c r="Q92" s="64"/>
      <c r="R92" s="64"/>
      <c r="S92" s="64"/>
      <c r="T92" s="65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T92" s="17" t="s">
        <v>164</v>
      </c>
      <c r="AU92" s="17" t="s">
        <v>84</v>
      </c>
    </row>
    <row r="93" spans="1:65" s="2" customFormat="1" ht="10.199999999999999">
      <c r="A93" s="34"/>
      <c r="B93" s="35"/>
      <c r="C93" s="36"/>
      <c r="D93" s="192" t="s">
        <v>166</v>
      </c>
      <c r="E93" s="36"/>
      <c r="F93" s="193" t="s">
        <v>754</v>
      </c>
      <c r="G93" s="36"/>
      <c r="H93" s="36"/>
      <c r="I93" s="189"/>
      <c r="J93" s="36"/>
      <c r="K93" s="36"/>
      <c r="L93" s="39"/>
      <c r="M93" s="190"/>
      <c r="N93" s="191"/>
      <c r="O93" s="64"/>
      <c r="P93" s="64"/>
      <c r="Q93" s="64"/>
      <c r="R93" s="64"/>
      <c r="S93" s="64"/>
      <c r="T93" s="65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7" t="s">
        <v>166</v>
      </c>
      <c r="AU93" s="17" t="s">
        <v>84</v>
      </c>
    </row>
    <row r="94" spans="1:65" s="13" customFormat="1" ht="10.199999999999999">
      <c r="B94" s="194"/>
      <c r="C94" s="195"/>
      <c r="D94" s="187" t="s">
        <v>168</v>
      </c>
      <c r="E94" s="196" t="s">
        <v>19</v>
      </c>
      <c r="F94" s="197" t="s">
        <v>755</v>
      </c>
      <c r="G94" s="195"/>
      <c r="H94" s="198">
        <v>130.19999999999999</v>
      </c>
      <c r="I94" s="199"/>
      <c r="J94" s="195"/>
      <c r="K94" s="195"/>
      <c r="L94" s="200"/>
      <c r="M94" s="201"/>
      <c r="N94" s="202"/>
      <c r="O94" s="202"/>
      <c r="P94" s="202"/>
      <c r="Q94" s="202"/>
      <c r="R94" s="202"/>
      <c r="S94" s="202"/>
      <c r="T94" s="203"/>
      <c r="AT94" s="204" t="s">
        <v>168</v>
      </c>
      <c r="AU94" s="204" t="s">
        <v>84</v>
      </c>
      <c r="AV94" s="13" t="s">
        <v>84</v>
      </c>
      <c r="AW94" s="13" t="s">
        <v>36</v>
      </c>
      <c r="AX94" s="13" t="s">
        <v>82</v>
      </c>
      <c r="AY94" s="204" t="s">
        <v>155</v>
      </c>
    </row>
    <row r="95" spans="1:65" s="2" customFormat="1" ht="16.5" customHeight="1">
      <c r="A95" s="34"/>
      <c r="B95" s="35"/>
      <c r="C95" s="174" t="s">
        <v>177</v>
      </c>
      <c r="D95" s="174" t="s">
        <v>157</v>
      </c>
      <c r="E95" s="175" t="s">
        <v>756</v>
      </c>
      <c r="F95" s="176" t="s">
        <v>757</v>
      </c>
      <c r="G95" s="177" t="s">
        <v>736</v>
      </c>
      <c r="H95" s="178">
        <v>1</v>
      </c>
      <c r="I95" s="179"/>
      <c r="J95" s="180">
        <f>ROUND(I95*H95,2)</f>
        <v>0</v>
      </c>
      <c r="K95" s="176" t="s">
        <v>604</v>
      </c>
      <c r="L95" s="39"/>
      <c r="M95" s="181" t="s">
        <v>19</v>
      </c>
      <c r="N95" s="182" t="s">
        <v>45</v>
      </c>
      <c r="O95" s="64"/>
      <c r="P95" s="183">
        <f>O95*H95</f>
        <v>0</v>
      </c>
      <c r="Q95" s="183">
        <v>0</v>
      </c>
      <c r="R95" s="183">
        <f>Q95*H95</f>
        <v>0</v>
      </c>
      <c r="S95" s="183">
        <v>0</v>
      </c>
      <c r="T95" s="184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85" t="s">
        <v>737</v>
      </c>
      <c r="AT95" s="185" t="s">
        <v>157</v>
      </c>
      <c r="AU95" s="185" t="s">
        <v>84</v>
      </c>
      <c r="AY95" s="17" t="s">
        <v>155</v>
      </c>
      <c r="BE95" s="186">
        <f>IF(N95="základní",J95,0)</f>
        <v>0</v>
      </c>
      <c r="BF95" s="186">
        <f>IF(N95="snížená",J95,0)</f>
        <v>0</v>
      </c>
      <c r="BG95" s="186">
        <f>IF(N95="zákl. přenesená",J95,0)</f>
        <v>0</v>
      </c>
      <c r="BH95" s="186">
        <f>IF(N95="sníž. přenesená",J95,0)</f>
        <v>0</v>
      </c>
      <c r="BI95" s="186">
        <f>IF(N95="nulová",J95,0)</f>
        <v>0</v>
      </c>
      <c r="BJ95" s="17" t="s">
        <v>82</v>
      </c>
      <c r="BK95" s="186">
        <f>ROUND(I95*H95,2)</f>
        <v>0</v>
      </c>
      <c r="BL95" s="17" t="s">
        <v>737</v>
      </c>
      <c r="BM95" s="185" t="s">
        <v>758</v>
      </c>
    </row>
    <row r="96" spans="1:65" s="2" customFormat="1" ht="10.199999999999999">
      <c r="A96" s="34"/>
      <c r="B96" s="35"/>
      <c r="C96" s="36"/>
      <c r="D96" s="187" t="s">
        <v>164</v>
      </c>
      <c r="E96" s="36"/>
      <c r="F96" s="188" t="s">
        <v>757</v>
      </c>
      <c r="G96" s="36"/>
      <c r="H96" s="36"/>
      <c r="I96" s="189"/>
      <c r="J96" s="36"/>
      <c r="K96" s="36"/>
      <c r="L96" s="39"/>
      <c r="M96" s="190"/>
      <c r="N96" s="191"/>
      <c r="O96" s="64"/>
      <c r="P96" s="64"/>
      <c r="Q96" s="64"/>
      <c r="R96" s="64"/>
      <c r="S96" s="64"/>
      <c r="T96" s="65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7" t="s">
        <v>164</v>
      </c>
      <c r="AU96" s="17" t="s">
        <v>84</v>
      </c>
    </row>
    <row r="97" spans="1:65" s="2" customFormat="1" ht="10.199999999999999">
      <c r="A97" s="34"/>
      <c r="B97" s="35"/>
      <c r="C97" s="36"/>
      <c r="D97" s="192" t="s">
        <v>166</v>
      </c>
      <c r="E97" s="36"/>
      <c r="F97" s="193" t="s">
        <v>759</v>
      </c>
      <c r="G97" s="36"/>
      <c r="H97" s="36"/>
      <c r="I97" s="189"/>
      <c r="J97" s="36"/>
      <c r="K97" s="36"/>
      <c r="L97" s="39"/>
      <c r="M97" s="190"/>
      <c r="N97" s="191"/>
      <c r="O97" s="64"/>
      <c r="P97" s="64"/>
      <c r="Q97" s="64"/>
      <c r="R97" s="64"/>
      <c r="S97" s="64"/>
      <c r="T97" s="65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7" t="s">
        <v>166</v>
      </c>
      <c r="AU97" s="17" t="s">
        <v>84</v>
      </c>
    </row>
    <row r="98" spans="1:65" s="13" customFormat="1" ht="10.199999999999999">
      <c r="B98" s="194"/>
      <c r="C98" s="195"/>
      <c r="D98" s="187" t="s">
        <v>168</v>
      </c>
      <c r="E98" s="196" t="s">
        <v>19</v>
      </c>
      <c r="F98" s="197" t="s">
        <v>82</v>
      </c>
      <c r="G98" s="195"/>
      <c r="H98" s="198">
        <v>1</v>
      </c>
      <c r="I98" s="199"/>
      <c r="J98" s="195"/>
      <c r="K98" s="195"/>
      <c r="L98" s="200"/>
      <c r="M98" s="201"/>
      <c r="N98" s="202"/>
      <c r="O98" s="202"/>
      <c r="P98" s="202"/>
      <c r="Q98" s="202"/>
      <c r="R98" s="202"/>
      <c r="S98" s="202"/>
      <c r="T98" s="203"/>
      <c r="AT98" s="204" t="s">
        <v>168</v>
      </c>
      <c r="AU98" s="204" t="s">
        <v>84</v>
      </c>
      <c r="AV98" s="13" t="s">
        <v>84</v>
      </c>
      <c r="AW98" s="13" t="s">
        <v>36</v>
      </c>
      <c r="AX98" s="13" t="s">
        <v>82</v>
      </c>
      <c r="AY98" s="204" t="s">
        <v>155</v>
      </c>
    </row>
    <row r="99" spans="1:65" s="12" customFormat="1" ht="22.8" customHeight="1">
      <c r="B99" s="158"/>
      <c r="C99" s="159"/>
      <c r="D99" s="160" t="s">
        <v>73</v>
      </c>
      <c r="E99" s="172" t="s">
        <v>760</v>
      </c>
      <c r="F99" s="172" t="s">
        <v>761</v>
      </c>
      <c r="G99" s="159"/>
      <c r="H99" s="159"/>
      <c r="I99" s="162"/>
      <c r="J99" s="173">
        <f>BK99</f>
        <v>0</v>
      </c>
      <c r="K99" s="159"/>
      <c r="L99" s="164"/>
      <c r="M99" s="165"/>
      <c r="N99" s="166"/>
      <c r="O99" s="166"/>
      <c r="P99" s="167">
        <f>SUM(P100:P107)</f>
        <v>0</v>
      </c>
      <c r="Q99" s="166"/>
      <c r="R99" s="167">
        <f>SUM(R100:R107)</f>
        <v>0</v>
      </c>
      <c r="S99" s="166"/>
      <c r="T99" s="168">
        <f>SUM(T100:T107)</f>
        <v>0</v>
      </c>
      <c r="AR99" s="169" t="s">
        <v>188</v>
      </c>
      <c r="AT99" s="170" t="s">
        <v>73</v>
      </c>
      <c r="AU99" s="170" t="s">
        <v>82</v>
      </c>
      <c r="AY99" s="169" t="s">
        <v>155</v>
      </c>
      <c r="BK99" s="171">
        <f>SUM(BK100:BK107)</f>
        <v>0</v>
      </c>
    </row>
    <row r="100" spans="1:65" s="2" customFormat="1" ht="16.5" customHeight="1">
      <c r="A100" s="34"/>
      <c r="B100" s="35"/>
      <c r="C100" s="174" t="s">
        <v>162</v>
      </c>
      <c r="D100" s="174" t="s">
        <v>157</v>
      </c>
      <c r="E100" s="175" t="s">
        <v>762</v>
      </c>
      <c r="F100" s="176" t="s">
        <v>763</v>
      </c>
      <c r="G100" s="177" t="s">
        <v>736</v>
      </c>
      <c r="H100" s="178">
        <v>1</v>
      </c>
      <c r="I100" s="179"/>
      <c r="J100" s="180">
        <f>ROUND(I100*H100,2)</f>
        <v>0</v>
      </c>
      <c r="K100" s="176" t="s">
        <v>604</v>
      </c>
      <c r="L100" s="39"/>
      <c r="M100" s="181" t="s">
        <v>19</v>
      </c>
      <c r="N100" s="182" t="s">
        <v>45</v>
      </c>
      <c r="O100" s="64"/>
      <c r="P100" s="183">
        <f>O100*H100</f>
        <v>0</v>
      </c>
      <c r="Q100" s="183">
        <v>0</v>
      </c>
      <c r="R100" s="183">
        <f>Q100*H100</f>
        <v>0</v>
      </c>
      <c r="S100" s="183">
        <v>0</v>
      </c>
      <c r="T100" s="184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85" t="s">
        <v>737</v>
      </c>
      <c r="AT100" s="185" t="s">
        <v>157</v>
      </c>
      <c r="AU100" s="185" t="s">
        <v>84</v>
      </c>
      <c r="AY100" s="17" t="s">
        <v>155</v>
      </c>
      <c r="BE100" s="186">
        <f>IF(N100="základní",J100,0)</f>
        <v>0</v>
      </c>
      <c r="BF100" s="186">
        <f>IF(N100="snížená",J100,0)</f>
        <v>0</v>
      </c>
      <c r="BG100" s="186">
        <f>IF(N100="zákl. přenesená",J100,0)</f>
        <v>0</v>
      </c>
      <c r="BH100" s="186">
        <f>IF(N100="sníž. přenesená",J100,0)</f>
        <v>0</v>
      </c>
      <c r="BI100" s="186">
        <f>IF(N100="nulová",J100,0)</f>
        <v>0</v>
      </c>
      <c r="BJ100" s="17" t="s">
        <v>82</v>
      </c>
      <c r="BK100" s="186">
        <f>ROUND(I100*H100,2)</f>
        <v>0</v>
      </c>
      <c r="BL100" s="17" t="s">
        <v>737</v>
      </c>
      <c r="BM100" s="185" t="s">
        <v>764</v>
      </c>
    </row>
    <row r="101" spans="1:65" s="2" customFormat="1" ht="10.199999999999999">
      <c r="A101" s="34"/>
      <c r="B101" s="35"/>
      <c r="C101" s="36"/>
      <c r="D101" s="187" t="s">
        <v>164</v>
      </c>
      <c r="E101" s="36"/>
      <c r="F101" s="188" t="s">
        <v>763</v>
      </c>
      <c r="G101" s="36"/>
      <c r="H101" s="36"/>
      <c r="I101" s="189"/>
      <c r="J101" s="36"/>
      <c r="K101" s="36"/>
      <c r="L101" s="39"/>
      <c r="M101" s="190"/>
      <c r="N101" s="191"/>
      <c r="O101" s="64"/>
      <c r="P101" s="64"/>
      <c r="Q101" s="64"/>
      <c r="R101" s="64"/>
      <c r="S101" s="64"/>
      <c r="T101" s="65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7" t="s">
        <v>164</v>
      </c>
      <c r="AU101" s="17" t="s">
        <v>84</v>
      </c>
    </row>
    <row r="102" spans="1:65" s="2" customFormat="1" ht="10.199999999999999">
      <c r="A102" s="34"/>
      <c r="B102" s="35"/>
      <c r="C102" s="36"/>
      <c r="D102" s="192" t="s">
        <v>166</v>
      </c>
      <c r="E102" s="36"/>
      <c r="F102" s="193" t="s">
        <v>765</v>
      </c>
      <c r="G102" s="36"/>
      <c r="H102" s="36"/>
      <c r="I102" s="189"/>
      <c r="J102" s="36"/>
      <c r="K102" s="36"/>
      <c r="L102" s="39"/>
      <c r="M102" s="190"/>
      <c r="N102" s="191"/>
      <c r="O102" s="64"/>
      <c r="P102" s="64"/>
      <c r="Q102" s="64"/>
      <c r="R102" s="64"/>
      <c r="S102" s="64"/>
      <c r="T102" s="65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7" t="s">
        <v>166</v>
      </c>
      <c r="AU102" s="17" t="s">
        <v>84</v>
      </c>
    </row>
    <row r="103" spans="1:65" s="13" customFormat="1" ht="10.199999999999999">
      <c r="B103" s="194"/>
      <c r="C103" s="195"/>
      <c r="D103" s="187" t="s">
        <v>168</v>
      </c>
      <c r="E103" s="196" t="s">
        <v>19</v>
      </c>
      <c r="F103" s="197" t="s">
        <v>82</v>
      </c>
      <c r="G103" s="195"/>
      <c r="H103" s="198">
        <v>1</v>
      </c>
      <c r="I103" s="199"/>
      <c r="J103" s="195"/>
      <c r="K103" s="195"/>
      <c r="L103" s="200"/>
      <c r="M103" s="201"/>
      <c r="N103" s="202"/>
      <c r="O103" s="202"/>
      <c r="P103" s="202"/>
      <c r="Q103" s="202"/>
      <c r="R103" s="202"/>
      <c r="S103" s="202"/>
      <c r="T103" s="203"/>
      <c r="AT103" s="204" t="s">
        <v>168</v>
      </c>
      <c r="AU103" s="204" t="s">
        <v>84</v>
      </c>
      <c r="AV103" s="13" t="s">
        <v>84</v>
      </c>
      <c r="AW103" s="13" t="s">
        <v>36</v>
      </c>
      <c r="AX103" s="13" t="s">
        <v>82</v>
      </c>
      <c r="AY103" s="204" t="s">
        <v>155</v>
      </c>
    </row>
    <row r="104" spans="1:65" s="2" customFormat="1" ht="16.5" customHeight="1">
      <c r="A104" s="34"/>
      <c r="B104" s="35"/>
      <c r="C104" s="174" t="s">
        <v>188</v>
      </c>
      <c r="D104" s="174" t="s">
        <v>157</v>
      </c>
      <c r="E104" s="175" t="s">
        <v>766</v>
      </c>
      <c r="F104" s="176" t="s">
        <v>767</v>
      </c>
      <c r="G104" s="177" t="s">
        <v>736</v>
      </c>
      <c r="H104" s="178">
        <v>1</v>
      </c>
      <c r="I104" s="179"/>
      <c r="J104" s="180">
        <f>ROUND(I104*H104,2)</f>
        <v>0</v>
      </c>
      <c r="K104" s="176" t="s">
        <v>604</v>
      </c>
      <c r="L104" s="39"/>
      <c r="M104" s="181" t="s">
        <v>19</v>
      </c>
      <c r="N104" s="182" t="s">
        <v>45</v>
      </c>
      <c r="O104" s="64"/>
      <c r="P104" s="183">
        <f>O104*H104</f>
        <v>0</v>
      </c>
      <c r="Q104" s="183">
        <v>0</v>
      </c>
      <c r="R104" s="183">
        <f>Q104*H104</f>
        <v>0</v>
      </c>
      <c r="S104" s="183">
        <v>0</v>
      </c>
      <c r="T104" s="184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85" t="s">
        <v>737</v>
      </c>
      <c r="AT104" s="185" t="s">
        <v>157</v>
      </c>
      <c r="AU104" s="185" t="s">
        <v>84</v>
      </c>
      <c r="AY104" s="17" t="s">
        <v>155</v>
      </c>
      <c r="BE104" s="186">
        <f>IF(N104="základní",J104,0)</f>
        <v>0</v>
      </c>
      <c r="BF104" s="186">
        <f>IF(N104="snížená",J104,0)</f>
        <v>0</v>
      </c>
      <c r="BG104" s="186">
        <f>IF(N104="zákl. přenesená",J104,0)</f>
        <v>0</v>
      </c>
      <c r="BH104" s="186">
        <f>IF(N104="sníž. přenesená",J104,0)</f>
        <v>0</v>
      </c>
      <c r="BI104" s="186">
        <f>IF(N104="nulová",J104,0)</f>
        <v>0</v>
      </c>
      <c r="BJ104" s="17" t="s">
        <v>82</v>
      </c>
      <c r="BK104" s="186">
        <f>ROUND(I104*H104,2)</f>
        <v>0</v>
      </c>
      <c r="BL104" s="17" t="s">
        <v>737</v>
      </c>
      <c r="BM104" s="185" t="s">
        <v>768</v>
      </c>
    </row>
    <row r="105" spans="1:65" s="2" customFormat="1" ht="10.199999999999999">
      <c r="A105" s="34"/>
      <c r="B105" s="35"/>
      <c r="C105" s="36"/>
      <c r="D105" s="187" t="s">
        <v>164</v>
      </c>
      <c r="E105" s="36"/>
      <c r="F105" s="188" t="s">
        <v>767</v>
      </c>
      <c r="G105" s="36"/>
      <c r="H105" s="36"/>
      <c r="I105" s="189"/>
      <c r="J105" s="36"/>
      <c r="K105" s="36"/>
      <c r="L105" s="39"/>
      <c r="M105" s="190"/>
      <c r="N105" s="191"/>
      <c r="O105" s="64"/>
      <c r="P105" s="64"/>
      <c r="Q105" s="64"/>
      <c r="R105" s="64"/>
      <c r="S105" s="64"/>
      <c r="T105" s="65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7" t="s">
        <v>164</v>
      </c>
      <c r="AU105" s="17" t="s">
        <v>84</v>
      </c>
    </row>
    <row r="106" spans="1:65" s="2" customFormat="1" ht="10.199999999999999">
      <c r="A106" s="34"/>
      <c r="B106" s="35"/>
      <c r="C106" s="36"/>
      <c r="D106" s="192" t="s">
        <v>166</v>
      </c>
      <c r="E106" s="36"/>
      <c r="F106" s="193" t="s">
        <v>769</v>
      </c>
      <c r="G106" s="36"/>
      <c r="H106" s="36"/>
      <c r="I106" s="189"/>
      <c r="J106" s="36"/>
      <c r="K106" s="36"/>
      <c r="L106" s="39"/>
      <c r="M106" s="190"/>
      <c r="N106" s="191"/>
      <c r="O106" s="64"/>
      <c r="P106" s="64"/>
      <c r="Q106" s="64"/>
      <c r="R106" s="64"/>
      <c r="S106" s="64"/>
      <c r="T106" s="65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7" t="s">
        <v>166</v>
      </c>
      <c r="AU106" s="17" t="s">
        <v>84</v>
      </c>
    </row>
    <row r="107" spans="1:65" s="13" customFormat="1" ht="10.199999999999999">
      <c r="B107" s="194"/>
      <c r="C107" s="195"/>
      <c r="D107" s="187" t="s">
        <v>168</v>
      </c>
      <c r="E107" s="196" t="s">
        <v>19</v>
      </c>
      <c r="F107" s="197" t="s">
        <v>82</v>
      </c>
      <c r="G107" s="195"/>
      <c r="H107" s="198">
        <v>1</v>
      </c>
      <c r="I107" s="199"/>
      <c r="J107" s="195"/>
      <c r="K107" s="195"/>
      <c r="L107" s="200"/>
      <c r="M107" s="201"/>
      <c r="N107" s="202"/>
      <c r="O107" s="202"/>
      <c r="P107" s="202"/>
      <c r="Q107" s="202"/>
      <c r="R107" s="202"/>
      <c r="S107" s="202"/>
      <c r="T107" s="203"/>
      <c r="AT107" s="204" t="s">
        <v>168</v>
      </c>
      <c r="AU107" s="204" t="s">
        <v>84</v>
      </c>
      <c r="AV107" s="13" t="s">
        <v>84</v>
      </c>
      <c r="AW107" s="13" t="s">
        <v>36</v>
      </c>
      <c r="AX107" s="13" t="s">
        <v>82</v>
      </c>
      <c r="AY107" s="204" t="s">
        <v>155</v>
      </c>
    </row>
    <row r="108" spans="1:65" s="12" customFormat="1" ht="22.8" customHeight="1">
      <c r="B108" s="158"/>
      <c r="C108" s="159"/>
      <c r="D108" s="160" t="s">
        <v>73</v>
      </c>
      <c r="E108" s="172" t="s">
        <v>770</v>
      </c>
      <c r="F108" s="172" t="s">
        <v>771</v>
      </c>
      <c r="G108" s="159"/>
      <c r="H108" s="159"/>
      <c r="I108" s="162"/>
      <c r="J108" s="173">
        <f>BK108</f>
        <v>0</v>
      </c>
      <c r="K108" s="159"/>
      <c r="L108" s="164"/>
      <c r="M108" s="165"/>
      <c r="N108" s="166"/>
      <c r="O108" s="166"/>
      <c r="P108" s="167">
        <f>SUM(P109:P112)</f>
        <v>0</v>
      </c>
      <c r="Q108" s="166"/>
      <c r="R108" s="167">
        <f>SUM(R109:R112)</f>
        <v>0</v>
      </c>
      <c r="S108" s="166"/>
      <c r="T108" s="168">
        <f>SUM(T109:T112)</f>
        <v>0</v>
      </c>
      <c r="AR108" s="169" t="s">
        <v>188</v>
      </c>
      <c r="AT108" s="170" t="s">
        <v>73</v>
      </c>
      <c r="AU108" s="170" t="s">
        <v>82</v>
      </c>
      <c r="AY108" s="169" t="s">
        <v>155</v>
      </c>
      <c r="BK108" s="171">
        <f>SUM(BK109:BK112)</f>
        <v>0</v>
      </c>
    </row>
    <row r="109" spans="1:65" s="2" customFormat="1" ht="24.15" customHeight="1">
      <c r="A109" s="34"/>
      <c r="B109" s="35"/>
      <c r="C109" s="174" t="s">
        <v>196</v>
      </c>
      <c r="D109" s="174" t="s">
        <v>157</v>
      </c>
      <c r="E109" s="175" t="s">
        <v>772</v>
      </c>
      <c r="F109" s="176" t="s">
        <v>773</v>
      </c>
      <c r="G109" s="177" t="s">
        <v>774</v>
      </c>
      <c r="H109" s="178">
        <v>1</v>
      </c>
      <c r="I109" s="179"/>
      <c r="J109" s="180">
        <f>ROUND(I109*H109,2)</f>
        <v>0</v>
      </c>
      <c r="K109" s="176" t="s">
        <v>161</v>
      </c>
      <c r="L109" s="39"/>
      <c r="M109" s="181" t="s">
        <v>19</v>
      </c>
      <c r="N109" s="182" t="s">
        <v>45</v>
      </c>
      <c r="O109" s="64"/>
      <c r="P109" s="183">
        <f>O109*H109</f>
        <v>0</v>
      </c>
      <c r="Q109" s="183">
        <v>0</v>
      </c>
      <c r="R109" s="183">
        <f>Q109*H109</f>
        <v>0</v>
      </c>
      <c r="S109" s="183">
        <v>0</v>
      </c>
      <c r="T109" s="184">
        <f>S109*H109</f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185" t="s">
        <v>737</v>
      </c>
      <c r="AT109" s="185" t="s">
        <v>157</v>
      </c>
      <c r="AU109" s="185" t="s">
        <v>84</v>
      </c>
      <c r="AY109" s="17" t="s">
        <v>155</v>
      </c>
      <c r="BE109" s="186">
        <f>IF(N109="základní",J109,0)</f>
        <v>0</v>
      </c>
      <c r="BF109" s="186">
        <f>IF(N109="snížená",J109,0)</f>
        <v>0</v>
      </c>
      <c r="BG109" s="186">
        <f>IF(N109="zákl. přenesená",J109,0)</f>
        <v>0</v>
      </c>
      <c r="BH109" s="186">
        <f>IF(N109="sníž. přenesená",J109,0)</f>
        <v>0</v>
      </c>
      <c r="BI109" s="186">
        <f>IF(N109="nulová",J109,0)</f>
        <v>0</v>
      </c>
      <c r="BJ109" s="17" t="s">
        <v>82</v>
      </c>
      <c r="BK109" s="186">
        <f>ROUND(I109*H109,2)</f>
        <v>0</v>
      </c>
      <c r="BL109" s="17" t="s">
        <v>737</v>
      </c>
      <c r="BM109" s="185" t="s">
        <v>775</v>
      </c>
    </row>
    <row r="110" spans="1:65" s="2" customFormat="1" ht="19.2">
      <c r="A110" s="34"/>
      <c r="B110" s="35"/>
      <c r="C110" s="36"/>
      <c r="D110" s="187" t="s">
        <v>164</v>
      </c>
      <c r="E110" s="36"/>
      <c r="F110" s="188" t="s">
        <v>773</v>
      </c>
      <c r="G110" s="36"/>
      <c r="H110" s="36"/>
      <c r="I110" s="189"/>
      <c r="J110" s="36"/>
      <c r="K110" s="36"/>
      <c r="L110" s="39"/>
      <c r="M110" s="190"/>
      <c r="N110" s="191"/>
      <c r="O110" s="64"/>
      <c r="P110" s="64"/>
      <c r="Q110" s="64"/>
      <c r="R110" s="64"/>
      <c r="S110" s="64"/>
      <c r="T110" s="65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T110" s="17" t="s">
        <v>164</v>
      </c>
      <c r="AU110" s="17" t="s">
        <v>84</v>
      </c>
    </row>
    <row r="111" spans="1:65" s="2" customFormat="1" ht="10.199999999999999">
      <c r="A111" s="34"/>
      <c r="B111" s="35"/>
      <c r="C111" s="36"/>
      <c r="D111" s="192" t="s">
        <v>166</v>
      </c>
      <c r="E111" s="36"/>
      <c r="F111" s="193" t="s">
        <v>776</v>
      </c>
      <c r="G111" s="36"/>
      <c r="H111" s="36"/>
      <c r="I111" s="189"/>
      <c r="J111" s="36"/>
      <c r="K111" s="36"/>
      <c r="L111" s="39"/>
      <c r="M111" s="190"/>
      <c r="N111" s="191"/>
      <c r="O111" s="64"/>
      <c r="P111" s="64"/>
      <c r="Q111" s="64"/>
      <c r="R111" s="64"/>
      <c r="S111" s="64"/>
      <c r="T111" s="65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7" t="s">
        <v>166</v>
      </c>
      <c r="AU111" s="17" t="s">
        <v>84</v>
      </c>
    </row>
    <row r="112" spans="1:65" s="13" customFormat="1" ht="10.199999999999999">
      <c r="B112" s="194"/>
      <c r="C112" s="195"/>
      <c r="D112" s="187" t="s">
        <v>168</v>
      </c>
      <c r="E112" s="196" t="s">
        <v>19</v>
      </c>
      <c r="F112" s="197" t="s">
        <v>82</v>
      </c>
      <c r="G112" s="195"/>
      <c r="H112" s="198">
        <v>1</v>
      </c>
      <c r="I112" s="199"/>
      <c r="J112" s="195"/>
      <c r="K112" s="195"/>
      <c r="L112" s="200"/>
      <c r="M112" s="201"/>
      <c r="N112" s="202"/>
      <c r="O112" s="202"/>
      <c r="P112" s="202"/>
      <c r="Q112" s="202"/>
      <c r="R112" s="202"/>
      <c r="S112" s="202"/>
      <c r="T112" s="203"/>
      <c r="AT112" s="204" t="s">
        <v>168</v>
      </c>
      <c r="AU112" s="204" t="s">
        <v>84</v>
      </c>
      <c r="AV112" s="13" t="s">
        <v>84</v>
      </c>
      <c r="AW112" s="13" t="s">
        <v>36</v>
      </c>
      <c r="AX112" s="13" t="s">
        <v>82</v>
      </c>
      <c r="AY112" s="204" t="s">
        <v>155</v>
      </c>
    </row>
    <row r="113" spans="1:65" s="12" customFormat="1" ht="22.8" customHeight="1">
      <c r="B113" s="158"/>
      <c r="C113" s="159"/>
      <c r="D113" s="160" t="s">
        <v>73</v>
      </c>
      <c r="E113" s="172" t="s">
        <v>777</v>
      </c>
      <c r="F113" s="172" t="s">
        <v>778</v>
      </c>
      <c r="G113" s="159"/>
      <c r="H113" s="159"/>
      <c r="I113" s="162"/>
      <c r="J113" s="173">
        <f>BK113</f>
        <v>0</v>
      </c>
      <c r="K113" s="159"/>
      <c r="L113" s="164"/>
      <c r="M113" s="165"/>
      <c r="N113" s="166"/>
      <c r="O113" s="166"/>
      <c r="P113" s="167">
        <f>SUM(P114:P116)</f>
        <v>0</v>
      </c>
      <c r="Q113" s="166"/>
      <c r="R113" s="167">
        <f>SUM(R114:R116)</f>
        <v>0</v>
      </c>
      <c r="S113" s="166"/>
      <c r="T113" s="168">
        <f>SUM(T114:T116)</f>
        <v>0</v>
      </c>
      <c r="AR113" s="169" t="s">
        <v>188</v>
      </c>
      <c r="AT113" s="170" t="s">
        <v>73</v>
      </c>
      <c r="AU113" s="170" t="s">
        <v>82</v>
      </c>
      <c r="AY113" s="169" t="s">
        <v>155</v>
      </c>
      <c r="BK113" s="171">
        <f>SUM(BK114:BK116)</f>
        <v>0</v>
      </c>
    </row>
    <row r="114" spans="1:65" s="2" customFormat="1" ht="16.5" customHeight="1">
      <c r="A114" s="34"/>
      <c r="B114" s="35"/>
      <c r="C114" s="174" t="s">
        <v>204</v>
      </c>
      <c r="D114" s="174" t="s">
        <v>157</v>
      </c>
      <c r="E114" s="175" t="s">
        <v>779</v>
      </c>
      <c r="F114" s="176" t="s">
        <v>780</v>
      </c>
      <c r="G114" s="177" t="s">
        <v>736</v>
      </c>
      <c r="H114" s="178">
        <v>1</v>
      </c>
      <c r="I114" s="179"/>
      <c r="J114" s="180">
        <f>ROUND(I114*H114,2)</f>
        <v>0</v>
      </c>
      <c r="K114" s="176" t="s">
        <v>19</v>
      </c>
      <c r="L114" s="39"/>
      <c r="M114" s="181" t="s">
        <v>19</v>
      </c>
      <c r="N114" s="182" t="s">
        <v>45</v>
      </c>
      <c r="O114" s="64"/>
      <c r="P114" s="183">
        <f>O114*H114</f>
        <v>0</v>
      </c>
      <c r="Q114" s="183">
        <v>0</v>
      </c>
      <c r="R114" s="183">
        <f>Q114*H114</f>
        <v>0</v>
      </c>
      <c r="S114" s="183">
        <v>0</v>
      </c>
      <c r="T114" s="184">
        <f>S114*H114</f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185" t="s">
        <v>737</v>
      </c>
      <c r="AT114" s="185" t="s">
        <v>157</v>
      </c>
      <c r="AU114" s="185" t="s">
        <v>84</v>
      </c>
      <c r="AY114" s="17" t="s">
        <v>155</v>
      </c>
      <c r="BE114" s="186">
        <f>IF(N114="základní",J114,0)</f>
        <v>0</v>
      </c>
      <c r="BF114" s="186">
        <f>IF(N114="snížená",J114,0)</f>
        <v>0</v>
      </c>
      <c r="BG114" s="186">
        <f>IF(N114="zákl. přenesená",J114,0)</f>
        <v>0</v>
      </c>
      <c r="BH114" s="186">
        <f>IF(N114="sníž. přenesená",J114,0)</f>
        <v>0</v>
      </c>
      <c r="BI114" s="186">
        <f>IF(N114="nulová",J114,0)</f>
        <v>0</v>
      </c>
      <c r="BJ114" s="17" t="s">
        <v>82</v>
      </c>
      <c r="BK114" s="186">
        <f>ROUND(I114*H114,2)</f>
        <v>0</v>
      </c>
      <c r="BL114" s="17" t="s">
        <v>737</v>
      </c>
      <c r="BM114" s="185" t="s">
        <v>781</v>
      </c>
    </row>
    <row r="115" spans="1:65" s="2" customFormat="1" ht="19.2">
      <c r="A115" s="34"/>
      <c r="B115" s="35"/>
      <c r="C115" s="36"/>
      <c r="D115" s="187" t="s">
        <v>164</v>
      </c>
      <c r="E115" s="36"/>
      <c r="F115" s="188" t="s">
        <v>782</v>
      </c>
      <c r="G115" s="36"/>
      <c r="H115" s="36"/>
      <c r="I115" s="189"/>
      <c r="J115" s="36"/>
      <c r="K115" s="36"/>
      <c r="L115" s="39"/>
      <c r="M115" s="190"/>
      <c r="N115" s="191"/>
      <c r="O115" s="64"/>
      <c r="P115" s="64"/>
      <c r="Q115" s="64"/>
      <c r="R115" s="64"/>
      <c r="S115" s="64"/>
      <c r="T115" s="65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7" t="s">
        <v>164</v>
      </c>
      <c r="AU115" s="17" t="s">
        <v>84</v>
      </c>
    </row>
    <row r="116" spans="1:65" s="13" customFormat="1" ht="10.199999999999999">
      <c r="B116" s="194"/>
      <c r="C116" s="195"/>
      <c r="D116" s="187" t="s">
        <v>168</v>
      </c>
      <c r="E116" s="196" t="s">
        <v>19</v>
      </c>
      <c r="F116" s="197" t="s">
        <v>82</v>
      </c>
      <c r="G116" s="195"/>
      <c r="H116" s="198">
        <v>1</v>
      </c>
      <c r="I116" s="199"/>
      <c r="J116" s="195"/>
      <c r="K116" s="195"/>
      <c r="L116" s="200"/>
      <c r="M116" s="215"/>
      <c r="N116" s="216"/>
      <c r="O116" s="216"/>
      <c r="P116" s="216"/>
      <c r="Q116" s="216"/>
      <c r="R116" s="216"/>
      <c r="S116" s="216"/>
      <c r="T116" s="217"/>
      <c r="AT116" s="204" t="s">
        <v>168</v>
      </c>
      <c r="AU116" s="204" t="s">
        <v>84</v>
      </c>
      <c r="AV116" s="13" t="s">
        <v>84</v>
      </c>
      <c r="AW116" s="13" t="s">
        <v>36</v>
      </c>
      <c r="AX116" s="13" t="s">
        <v>82</v>
      </c>
      <c r="AY116" s="204" t="s">
        <v>155</v>
      </c>
    </row>
    <row r="117" spans="1:65" s="2" customFormat="1" ht="6.9" customHeight="1">
      <c r="A117" s="34"/>
      <c r="B117" s="47"/>
      <c r="C117" s="48"/>
      <c r="D117" s="48"/>
      <c r="E117" s="48"/>
      <c r="F117" s="48"/>
      <c r="G117" s="48"/>
      <c r="H117" s="48"/>
      <c r="I117" s="48"/>
      <c r="J117" s="48"/>
      <c r="K117" s="48"/>
      <c r="L117" s="39"/>
      <c r="M117" s="34"/>
      <c r="O117" s="34"/>
      <c r="P117" s="34"/>
      <c r="Q117" s="34"/>
      <c r="R117" s="34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</sheetData>
  <sheetProtection algorithmName="SHA-512" hashValue="eSORVDVIJAYPJQQnLr/uETSZcBMlzrQNUCvqYrAZrtDpodOxe03avP05P5hCIFwliMZ1GSqYLtfzESzySVf2lA==" saltValue="kscC0CGFOWzjcpVclDRM087nE7neh3adc78ERTWnRaE4uc3EUknpVms01T3auOgdKJhAEJ7gJrZWmdx/b0XdlQ==" spinCount="100000" sheet="1" objects="1" scenarios="1" formatColumns="0" formatRows="0" autoFilter="0"/>
  <autoFilter ref="C83:K116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hyperlinks>
    <hyperlink ref="F89" r:id="rId1"/>
    <hyperlink ref="F93" r:id="rId2"/>
    <hyperlink ref="F97" r:id="rId3"/>
    <hyperlink ref="F102" r:id="rId4"/>
    <hyperlink ref="F106" r:id="rId5"/>
    <hyperlink ref="F111" r:id="rId6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7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7"/>
  <sheetViews>
    <sheetView showGridLines="0" workbookViewId="0"/>
  </sheetViews>
  <sheetFormatPr defaultRowHeight="14.4"/>
  <cols>
    <col min="1" max="1" width="8.28515625" style="1" customWidth="1"/>
    <col min="2" max="2" width="1.7109375" style="1" customWidth="1"/>
    <col min="3" max="3" width="25" style="1" customWidth="1"/>
    <col min="4" max="4" width="75.85546875" style="1" customWidth="1"/>
    <col min="5" max="5" width="13.28515625" style="1" customWidth="1"/>
    <col min="6" max="6" width="20" style="1" customWidth="1"/>
    <col min="7" max="7" width="1.7109375" style="1" customWidth="1"/>
    <col min="8" max="8" width="8.28515625" style="1" customWidth="1"/>
  </cols>
  <sheetData>
    <row r="1" spans="1:8" s="1" customFormat="1" ht="11.25" customHeight="1"/>
    <row r="2" spans="1:8" s="1" customFormat="1" ht="36.9" customHeight="1"/>
    <row r="3" spans="1:8" s="1" customFormat="1" ht="6.9" customHeight="1">
      <c r="B3" s="102"/>
      <c r="C3" s="103"/>
      <c r="D3" s="103"/>
      <c r="E3" s="103"/>
      <c r="F3" s="103"/>
      <c r="G3" s="103"/>
      <c r="H3" s="20"/>
    </row>
    <row r="4" spans="1:8" s="1" customFormat="1" ht="24.9" customHeight="1">
      <c r="B4" s="20"/>
      <c r="C4" s="104" t="s">
        <v>783</v>
      </c>
      <c r="H4" s="20"/>
    </row>
    <row r="5" spans="1:8" s="1" customFormat="1" ht="12" customHeight="1">
      <c r="B5" s="20"/>
      <c r="C5" s="218" t="s">
        <v>13</v>
      </c>
      <c r="D5" s="365" t="s">
        <v>14</v>
      </c>
      <c r="E5" s="358"/>
      <c r="F5" s="358"/>
      <c r="H5" s="20"/>
    </row>
    <row r="6" spans="1:8" s="1" customFormat="1" ht="36.9" customHeight="1">
      <c r="B6" s="20"/>
      <c r="C6" s="219" t="s">
        <v>16</v>
      </c>
      <c r="D6" s="369" t="s">
        <v>17</v>
      </c>
      <c r="E6" s="358"/>
      <c r="F6" s="358"/>
      <c r="H6" s="20"/>
    </row>
    <row r="7" spans="1:8" s="1" customFormat="1" ht="24.75" customHeight="1">
      <c r="B7" s="20"/>
      <c r="C7" s="106" t="s">
        <v>23</v>
      </c>
      <c r="D7" s="109" t="str">
        <f>'Rekapitulace stavby'!AN8</f>
        <v>18. 1. 2025</v>
      </c>
      <c r="H7" s="20"/>
    </row>
    <row r="8" spans="1:8" s="2" customFormat="1" ht="10.8" customHeight="1">
      <c r="A8" s="34"/>
      <c r="B8" s="39"/>
      <c r="C8" s="34"/>
      <c r="D8" s="34"/>
      <c r="E8" s="34"/>
      <c r="F8" s="34"/>
      <c r="G8" s="34"/>
      <c r="H8" s="39"/>
    </row>
    <row r="9" spans="1:8" s="11" customFormat="1" ht="29.25" customHeight="1">
      <c r="A9" s="147"/>
      <c r="B9" s="220"/>
      <c r="C9" s="221" t="s">
        <v>55</v>
      </c>
      <c r="D9" s="222" t="s">
        <v>56</v>
      </c>
      <c r="E9" s="222" t="s">
        <v>142</v>
      </c>
      <c r="F9" s="223" t="s">
        <v>784</v>
      </c>
      <c r="G9" s="147"/>
      <c r="H9" s="220"/>
    </row>
    <row r="10" spans="1:8" s="2" customFormat="1" ht="26.4" customHeight="1">
      <c r="A10" s="34"/>
      <c r="B10" s="39"/>
      <c r="C10" s="224" t="s">
        <v>79</v>
      </c>
      <c r="D10" s="224" t="s">
        <v>80</v>
      </c>
      <c r="E10" s="34"/>
      <c r="F10" s="34"/>
      <c r="G10" s="34"/>
      <c r="H10" s="39"/>
    </row>
    <row r="11" spans="1:8" s="2" customFormat="1" ht="16.8" customHeight="1">
      <c r="A11" s="34"/>
      <c r="B11" s="39"/>
      <c r="C11" s="225" t="s">
        <v>89</v>
      </c>
      <c r="D11" s="226" t="s">
        <v>90</v>
      </c>
      <c r="E11" s="227" t="s">
        <v>19</v>
      </c>
      <c r="F11" s="228">
        <v>109.7</v>
      </c>
      <c r="G11" s="34"/>
      <c r="H11" s="39"/>
    </row>
    <row r="12" spans="1:8" s="2" customFormat="1" ht="16.8" customHeight="1">
      <c r="A12" s="34"/>
      <c r="B12" s="39"/>
      <c r="C12" s="229" t="s">
        <v>89</v>
      </c>
      <c r="D12" s="229" t="s">
        <v>373</v>
      </c>
      <c r="E12" s="17" t="s">
        <v>19</v>
      </c>
      <c r="F12" s="230">
        <v>109.7</v>
      </c>
      <c r="G12" s="34"/>
      <c r="H12" s="39"/>
    </row>
    <row r="13" spans="1:8" s="2" customFormat="1" ht="16.8" customHeight="1">
      <c r="A13" s="34"/>
      <c r="B13" s="39"/>
      <c r="C13" s="231" t="s">
        <v>785</v>
      </c>
      <c r="D13" s="34"/>
      <c r="E13" s="34"/>
      <c r="F13" s="34"/>
      <c r="G13" s="34"/>
      <c r="H13" s="39"/>
    </row>
    <row r="14" spans="1:8" s="2" customFormat="1" ht="20.399999999999999">
      <c r="A14" s="34"/>
      <c r="B14" s="39"/>
      <c r="C14" s="229" t="s">
        <v>368</v>
      </c>
      <c r="D14" s="229" t="s">
        <v>369</v>
      </c>
      <c r="E14" s="17" t="s">
        <v>191</v>
      </c>
      <c r="F14" s="230">
        <v>109.7</v>
      </c>
      <c r="G14" s="34"/>
      <c r="H14" s="39"/>
    </row>
    <row r="15" spans="1:8" s="2" customFormat="1" ht="16.8" customHeight="1">
      <c r="A15" s="34"/>
      <c r="B15" s="39"/>
      <c r="C15" s="229" t="s">
        <v>303</v>
      </c>
      <c r="D15" s="229" t="s">
        <v>304</v>
      </c>
      <c r="E15" s="17" t="s">
        <v>221</v>
      </c>
      <c r="F15" s="230">
        <v>116.953</v>
      </c>
      <c r="G15" s="34"/>
      <c r="H15" s="39"/>
    </row>
    <row r="16" spans="1:8" s="2" customFormat="1" ht="16.8" customHeight="1">
      <c r="A16" s="34"/>
      <c r="B16" s="39"/>
      <c r="C16" s="225" t="s">
        <v>92</v>
      </c>
      <c r="D16" s="226" t="s">
        <v>93</v>
      </c>
      <c r="E16" s="227" t="s">
        <v>19</v>
      </c>
      <c r="F16" s="228">
        <v>15.782999999999999</v>
      </c>
      <c r="G16" s="34"/>
      <c r="H16" s="39"/>
    </row>
    <row r="17" spans="1:8" s="2" customFormat="1" ht="16.8" customHeight="1">
      <c r="A17" s="34"/>
      <c r="B17" s="39"/>
      <c r="C17" s="229" t="s">
        <v>92</v>
      </c>
      <c r="D17" s="229" t="s">
        <v>420</v>
      </c>
      <c r="E17" s="17" t="s">
        <v>19</v>
      </c>
      <c r="F17" s="230">
        <v>15.782999999999999</v>
      </c>
      <c r="G17" s="34"/>
      <c r="H17" s="39"/>
    </row>
    <row r="18" spans="1:8" s="2" customFormat="1" ht="16.8" customHeight="1">
      <c r="A18" s="34"/>
      <c r="B18" s="39"/>
      <c r="C18" s="231" t="s">
        <v>785</v>
      </c>
      <c r="D18" s="34"/>
      <c r="E18" s="34"/>
      <c r="F18" s="34"/>
      <c r="G18" s="34"/>
      <c r="H18" s="39"/>
    </row>
    <row r="19" spans="1:8" s="2" customFormat="1" ht="16.8" customHeight="1">
      <c r="A19" s="34"/>
      <c r="B19" s="39"/>
      <c r="C19" s="229" t="s">
        <v>415</v>
      </c>
      <c r="D19" s="229" t="s">
        <v>416</v>
      </c>
      <c r="E19" s="17" t="s">
        <v>221</v>
      </c>
      <c r="F19" s="230">
        <v>15.782999999999999</v>
      </c>
      <c r="G19" s="34"/>
      <c r="H19" s="39"/>
    </row>
    <row r="20" spans="1:8" s="2" customFormat="1" ht="16.8" customHeight="1">
      <c r="A20" s="34"/>
      <c r="B20" s="39"/>
      <c r="C20" s="229" t="s">
        <v>303</v>
      </c>
      <c r="D20" s="229" t="s">
        <v>304</v>
      </c>
      <c r="E20" s="17" t="s">
        <v>221</v>
      </c>
      <c r="F20" s="230">
        <v>116.953</v>
      </c>
      <c r="G20" s="34"/>
      <c r="H20" s="39"/>
    </row>
    <row r="21" spans="1:8" s="2" customFormat="1" ht="16.8" customHeight="1">
      <c r="A21" s="34"/>
      <c r="B21" s="39"/>
      <c r="C21" s="225" t="s">
        <v>96</v>
      </c>
      <c r="D21" s="226" t="s">
        <v>97</v>
      </c>
      <c r="E21" s="227" t="s">
        <v>19</v>
      </c>
      <c r="F21" s="228">
        <v>3.2</v>
      </c>
      <c r="G21" s="34"/>
      <c r="H21" s="39"/>
    </row>
    <row r="22" spans="1:8" s="2" customFormat="1" ht="16.8" customHeight="1">
      <c r="A22" s="34"/>
      <c r="B22" s="39"/>
      <c r="C22" s="229" t="s">
        <v>96</v>
      </c>
      <c r="D22" s="229" t="s">
        <v>448</v>
      </c>
      <c r="E22" s="17" t="s">
        <v>19</v>
      </c>
      <c r="F22" s="230">
        <v>3.2</v>
      </c>
      <c r="G22" s="34"/>
      <c r="H22" s="39"/>
    </row>
    <row r="23" spans="1:8" s="2" customFormat="1" ht="16.8" customHeight="1">
      <c r="A23" s="34"/>
      <c r="B23" s="39"/>
      <c r="C23" s="231" t="s">
        <v>785</v>
      </c>
      <c r="D23" s="34"/>
      <c r="E23" s="34"/>
      <c r="F23" s="34"/>
      <c r="G23" s="34"/>
      <c r="H23" s="39"/>
    </row>
    <row r="24" spans="1:8" s="2" customFormat="1" ht="16.8" customHeight="1">
      <c r="A24" s="34"/>
      <c r="B24" s="39"/>
      <c r="C24" s="229" t="s">
        <v>443</v>
      </c>
      <c r="D24" s="229" t="s">
        <v>444</v>
      </c>
      <c r="E24" s="17" t="s">
        <v>221</v>
      </c>
      <c r="F24" s="230">
        <v>3.2</v>
      </c>
      <c r="G24" s="34"/>
      <c r="H24" s="39"/>
    </row>
    <row r="25" spans="1:8" s="2" customFormat="1" ht="16.8" customHeight="1">
      <c r="A25" s="34"/>
      <c r="B25" s="39"/>
      <c r="C25" s="229" t="s">
        <v>303</v>
      </c>
      <c r="D25" s="229" t="s">
        <v>304</v>
      </c>
      <c r="E25" s="17" t="s">
        <v>221</v>
      </c>
      <c r="F25" s="230">
        <v>116.953</v>
      </c>
      <c r="G25" s="34"/>
      <c r="H25" s="39"/>
    </row>
    <row r="26" spans="1:8" s="2" customFormat="1" ht="16.8" customHeight="1">
      <c r="A26" s="34"/>
      <c r="B26" s="39"/>
      <c r="C26" s="225" t="s">
        <v>99</v>
      </c>
      <c r="D26" s="226" t="s">
        <v>100</v>
      </c>
      <c r="E26" s="227" t="s">
        <v>19</v>
      </c>
      <c r="F26" s="228">
        <v>73.165999999999997</v>
      </c>
      <c r="G26" s="34"/>
      <c r="H26" s="39"/>
    </row>
    <row r="27" spans="1:8" s="2" customFormat="1" ht="16.8" customHeight="1">
      <c r="A27" s="34"/>
      <c r="B27" s="39"/>
      <c r="C27" s="229" t="s">
        <v>99</v>
      </c>
      <c r="D27" s="229" t="s">
        <v>315</v>
      </c>
      <c r="E27" s="17" t="s">
        <v>19</v>
      </c>
      <c r="F27" s="230">
        <v>73.165999999999997</v>
      </c>
      <c r="G27" s="34"/>
      <c r="H27" s="39"/>
    </row>
    <row r="28" spans="1:8" s="2" customFormat="1" ht="16.8" customHeight="1">
      <c r="A28" s="34"/>
      <c r="B28" s="39"/>
      <c r="C28" s="231" t="s">
        <v>785</v>
      </c>
      <c r="D28" s="34"/>
      <c r="E28" s="34"/>
      <c r="F28" s="34"/>
      <c r="G28" s="34"/>
      <c r="H28" s="39"/>
    </row>
    <row r="29" spans="1:8" s="2" customFormat="1" ht="16.8" customHeight="1">
      <c r="A29" s="34"/>
      <c r="B29" s="39"/>
      <c r="C29" s="229" t="s">
        <v>310</v>
      </c>
      <c r="D29" s="229" t="s">
        <v>311</v>
      </c>
      <c r="E29" s="17" t="s">
        <v>221</v>
      </c>
      <c r="F29" s="230">
        <v>73.165999999999997</v>
      </c>
      <c r="G29" s="34"/>
      <c r="H29" s="39"/>
    </row>
    <row r="30" spans="1:8" s="2" customFormat="1" ht="16.8" customHeight="1">
      <c r="A30" s="34"/>
      <c r="B30" s="39"/>
      <c r="C30" s="229" t="s">
        <v>303</v>
      </c>
      <c r="D30" s="229" t="s">
        <v>304</v>
      </c>
      <c r="E30" s="17" t="s">
        <v>221</v>
      </c>
      <c r="F30" s="230">
        <v>116.953</v>
      </c>
      <c r="G30" s="34"/>
      <c r="H30" s="39"/>
    </row>
    <row r="31" spans="1:8" s="2" customFormat="1" ht="16.8" customHeight="1">
      <c r="A31" s="34"/>
      <c r="B31" s="39"/>
      <c r="C31" s="229" t="s">
        <v>318</v>
      </c>
      <c r="D31" s="229" t="s">
        <v>319</v>
      </c>
      <c r="E31" s="17" t="s">
        <v>293</v>
      </c>
      <c r="F31" s="230">
        <v>146.33199999999999</v>
      </c>
      <c r="G31" s="34"/>
      <c r="H31" s="39"/>
    </row>
    <row r="32" spans="1:8" s="2" customFormat="1" ht="16.8" customHeight="1">
      <c r="A32" s="34"/>
      <c r="B32" s="39"/>
      <c r="C32" s="225" t="s">
        <v>102</v>
      </c>
      <c r="D32" s="226" t="s">
        <v>103</v>
      </c>
      <c r="E32" s="227" t="s">
        <v>19</v>
      </c>
      <c r="F32" s="228">
        <v>116.953</v>
      </c>
      <c r="G32" s="34"/>
      <c r="H32" s="39"/>
    </row>
    <row r="33" spans="1:8" s="2" customFormat="1" ht="16.8" customHeight="1">
      <c r="A33" s="34"/>
      <c r="B33" s="39"/>
      <c r="C33" s="229" t="s">
        <v>102</v>
      </c>
      <c r="D33" s="229" t="s">
        <v>308</v>
      </c>
      <c r="E33" s="17" t="s">
        <v>19</v>
      </c>
      <c r="F33" s="230">
        <v>116.953</v>
      </c>
      <c r="G33" s="34"/>
      <c r="H33" s="39"/>
    </row>
    <row r="34" spans="1:8" s="2" customFormat="1" ht="16.8" customHeight="1">
      <c r="A34" s="34"/>
      <c r="B34" s="39"/>
      <c r="C34" s="231" t="s">
        <v>785</v>
      </c>
      <c r="D34" s="34"/>
      <c r="E34" s="34"/>
      <c r="F34" s="34"/>
      <c r="G34" s="34"/>
      <c r="H34" s="39"/>
    </row>
    <row r="35" spans="1:8" s="2" customFormat="1" ht="16.8" customHeight="1">
      <c r="A35" s="34"/>
      <c r="B35" s="39"/>
      <c r="C35" s="229" t="s">
        <v>303</v>
      </c>
      <c r="D35" s="229" t="s">
        <v>304</v>
      </c>
      <c r="E35" s="17" t="s">
        <v>221</v>
      </c>
      <c r="F35" s="230">
        <v>116.953</v>
      </c>
      <c r="G35" s="34"/>
      <c r="H35" s="39"/>
    </row>
    <row r="36" spans="1:8" s="2" customFormat="1" ht="20.399999999999999">
      <c r="A36" s="34"/>
      <c r="B36" s="39"/>
      <c r="C36" s="229" t="s">
        <v>271</v>
      </c>
      <c r="D36" s="229" t="s">
        <v>272</v>
      </c>
      <c r="E36" s="17" t="s">
        <v>221</v>
      </c>
      <c r="F36" s="230">
        <v>111.01300000000001</v>
      </c>
      <c r="G36" s="34"/>
      <c r="H36" s="39"/>
    </row>
    <row r="37" spans="1:8" s="2" customFormat="1" ht="16.8" customHeight="1">
      <c r="A37" s="34"/>
      <c r="B37" s="39"/>
      <c r="C37" s="225" t="s">
        <v>105</v>
      </c>
      <c r="D37" s="226" t="s">
        <v>19</v>
      </c>
      <c r="E37" s="227" t="s">
        <v>19</v>
      </c>
      <c r="F37" s="228">
        <v>111.01300000000001</v>
      </c>
      <c r="G37" s="34"/>
      <c r="H37" s="39"/>
    </row>
    <row r="38" spans="1:8" s="2" customFormat="1" ht="16.8" customHeight="1">
      <c r="A38" s="34"/>
      <c r="B38" s="39"/>
      <c r="C38" s="229" t="s">
        <v>105</v>
      </c>
      <c r="D38" s="229" t="s">
        <v>276</v>
      </c>
      <c r="E38" s="17" t="s">
        <v>19</v>
      </c>
      <c r="F38" s="230">
        <v>111.01300000000001</v>
      </c>
      <c r="G38" s="34"/>
      <c r="H38" s="39"/>
    </row>
    <row r="39" spans="1:8" s="2" customFormat="1" ht="16.8" customHeight="1">
      <c r="A39" s="34"/>
      <c r="B39" s="39"/>
      <c r="C39" s="231" t="s">
        <v>785</v>
      </c>
      <c r="D39" s="34"/>
      <c r="E39" s="34"/>
      <c r="F39" s="34"/>
      <c r="G39" s="34"/>
      <c r="H39" s="39"/>
    </row>
    <row r="40" spans="1:8" s="2" customFormat="1" ht="20.399999999999999">
      <c r="A40" s="34"/>
      <c r="B40" s="39"/>
      <c r="C40" s="229" t="s">
        <v>271</v>
      </c>
      <c r="D40" s="229" t="s">
        <v>272</v>
      </c>
      <c r="E40" s="17" t="s">
        <v>221</v>
      </c>
      <c r="F40" s="230">
        <v>111.01300000000001</v>
      </c>
      <c r="G40" s="34"/>
      <c r="H40" s="39"/>
    </row>
    <row r="41" spans="1:8" s="2" customFormat="1" ht="20.399999999999999">
      <c r="A41" s="34"/>
      <c r="B41" s="39"/>
      <c r="C41" s="229" t="s">
        <v>278</v>
      </c>
      <c r="D41" s="229" t="s">
        <v>279</v>
      </c>
      <c r="E41" s="17" t="s">
        <v>221</v>
      </c>
      <c r="F41" s="230">
        <v>1110.1300000000001</v>
      </c>
      <c r="G41" s="34"/>
      <c r="H41" s="39"/>
    </row>
    <row r="42" spans="1:8" s="2" customFormat="1" ht="20.399999999999999">
      <c r="A42" s="34"/>
      <c r="B42" s="39"/>
      <c r="C42" s="229" t="s">
        <v>291</v>
      </c>
      <c r="D42" s="229" t="s">
        <v>292</v>
      </c>
      <c r="E42" s="17" t="s">
        <v>293</v>
      </c>
      <c r="F42" s="230">
        <v>111.01300000000001</v>
      </c>
      <c r="G42" s="34"/>
      <c r="H42" s="39"/>
    </row>
    <row r="43" spans="1:8" s="2" customFormat="1" ht="16.8" customHeight="1">
      <c r="A43" s="34"/>
      <c r="B43" s="39"/>
      <c r="C43" s="229" t="s">
        <v>297</v>
      </c>
      <c r="D43" s="229" t="s">
        <v>298</v>
      </c>
      <c r="E43" s="17" t="s">
        <v>221</v>
      </c>
      <c r="F43" s="230">
        <v>111.01300000000001</v>
      </c>
      <c r="G43" s="34"/>
      <c r="H43" s="39"/>
    </row>
    <row r="44" spans="1:8" s="2" customFormat="1" ht="16.8" customHeight="1">
      <c r="A44" s="34"/>
      <c r="B44" s="39"/>
      <c r="C44" s="225" t="s">
        <v>108</v>
      </c>
      <c r="D44" s="226" t="s">
        <v>109</v>
      </c>
      <c r="E44" s="227" t="s">
        <v>19</v>
      </c>
      <c r="F44" s="228">
        <v>269.25</v>
      </c>
      <c r="G44" s="34"/>
      <c r="H44" s="39"/>
    </row>
    <row r="45" spans="1:8" s="2" customFormat="1" ht="16.8" customHeight="1">
      <c r="A45" s="34"/>
      <c r="B45" s="39"/>
      <c r="C45" s="229" t="s">
        <v>108</v>
      </c>
      <c r="D45" s="229" t="s">
        <v>217</v>
      </c>
      <c r="E45" s="17" t="s">
        <v>19</v>
      </c>
      <c r="F45" s="230">
        <v>269.25</v>
      </c>
      <c r="G45" s="34"/>
      <c r="H45" s="39"/>
    </row>
    <row r="46" spans="1:8" s="2" customFormat="1" ht="16.8" customHeight="1">
      <c r="A46" s="34"/>
      <c r="B46" s="39"/>
      <c r="C46" s="231" t="s">
        <v>785</v>
      </c>
      <c r="D46" s="34"/>
      <c r="E46" s="34"/>
      <c r="F46" s="34"/>
      <c r="G46" s="34"/>
      <c r="H46" s="39"/>
    </row>
    <row r="47" spans="1:8" s="2" customFormat="1" ht="16.8" customHeight="1">
      <c r="A47" s="34"/>
      <c r="B47" s="39"/>
      <c r="C47" s="229" t="s">
        <v>212</v>
      </c>
      <c r="D47" s="229" t="s">
        <v>213</v>
      </c>
      <c r="E47" s="17" t="s">
        <v>160</v>
      </c>
      <c r="F47" s="230">
        <v>269.25</v>
      </c>
      <c r="G47" s="34"/>
      <c r="H47" s="39"/>
    </row>
    <row r="48" spans="1:8" s="2" customFormat="1" ht="20.399999999999999">
      <c r="A48" s="34"/>
      <c r="B48" s="39"/>
      <c r="C48" s="229" t="s">
        <v>264</v>
      </c>
      <c r="D48" s="229" t="s">
        <v>265</v>
      </c>
      <c r="E48" s="17" t="s">
        <v>221</v>
      </c>
      <c r="F48" s="230">
        <v>308.74099999999999</v>
      </c>
      <c r="G48" s="34"/>
      <c r="H48" s="39"/>
    </row>
    <row r="49" spans="1:8" s="2" customFormat="1" ht="20.399999999999999">
      <c r="A49" s="34"/>
      <c r="B49" s="39"/>
      <c r="C49" s="229" t="s">
        <v>322</v>
      </c>
      <c r="D49" s="229" t="s">
        <v>323</v>
      </c>
      <c r="E49" s="17" t="s">
        <v>160</v>
      </c>
      <c r="F49" s="230">
        <v>376.95</v>
      </c>
      <c r="G49" s="34"/>
      <c r="H49" s="39"/>
    </row>
    <row r="50" spans="1:8" s="2" customFormat="1" ht="20.399999999999999">
      <c r="A50" s="34"/>
      <c r="B50" s="39"/>
      <c r="C50" s="229" t="s">
        <v>329</v>
      </c>
      <c r="D50" s="229" t="s">
        <v>330</v>
      </c>
      <c r="E50" s="17" t="s">
        <v>160</v>
      </c>
      <c r="F50" s="230">
        <v>269.25</v>
      </c>
      <c r="G50" s="34"/>
      <c r="H50" s="39"/>
    </row>
    <row r="51" spans="1:8" s="2" customFormat="1" ht="16.8" customHeight="1">
      <c r="A51" s="34"/>
      <c r="B51" s="39"/>
      <c r="C51" s="229" t="s">
        <v>335</v>
      </c>
      <c r="D51" s="229" t="s">
        <v>336</v>
      </c>
      <c r="E51" s="17" t="s">
        <v>160</v>
      </c>
      <c r="F51" s="230">
        <v>376.95</v>
      </c>
      <c r="G51" s="34"/>
      <c r="H51" s="39"/>
    </row>
    <row r="52" spans="1:8" s="2" customFormat="1" ht="16.8" customHeight="1">
      <c r="A52" s="34"/>
      <c r="B52" s="39"/>
      <c r="C52" s="225" t="s">
        <v>112</v>
      </c>
      <c r="D52" s="226" t="s">
        <v>113</v>
      </c>
      <c r="E52" s="227" t="s">
        <v>19</v>
      </c>
      <c r="F52" s="228">
        <v>107.7</v>
      </c>
      <c r="G52" s="34"/>
      <c r="H52" s="39"/>
    </row>
    <row r="53" spans="1:8" s="2" customFormat="1" ht="16.8" customHeight="1">
      <c r="A53" s="34"/>
      <c r="B53" s="39"/>
      <c r="C53" s="229" t="s">
        <v>112</v>
      </c>
      <c r="D53" s="229" t="s">
        <v>114</v>
      </c>
      <c r="E53" s="17" t="s">
        <v>19</v>
      </c>
      <c r="F53" s="230">
        <v>107.7</v>
      </c>
      <c r="G53" s="34"/>
      <c r="H53" s="39"/>
    </row>
    <row r="54" spans="1:8" s="2" customFormat="1" ht="16.8" customHeight="1">
      <c r="A54" s="34"/>
      <c r="B54" s="39"/>
      <c r="C54" s="231" t="s">
        <v>785</v>
      </c>
      <c r="D54" s="34"/>
      <c r="E54" s="34"/>
      <c r="F54" s="34"/>
      <c r="G54" s="34"/>
      <c r="H54" s="39"/>
    </row>
    <row r="55" spans="1:8" s="2" customFormat="1" ht="16.8" customHeight="1">
      <c r="A55" s="34"/>
      <c r="B55" s="39"/>
      <c r="C55" s="229" t="s">
        <v>510</v>
      </c>
      <c r="D55" s="229" t="s">
        <v>511</v>
      </c>
      <c r="E55" s="17" t="s">
        <v>191</v>
      </c>
      <c r="F55" s="230">
        <v>107.7</v>
      </c>
      <c r="G55" s="34"/>
      <c r="H55" s="39"/>
    </row>
    <row r="56" spans="1:8" s="2" customFormat="1" ht="16.8" customHeight="1">
      <c r="A56" s="34"/>
      <c r="B56" s="39"/>
      <c r="C56" s="229" t="s">
        <v>212</v>
      </c>
      <c r="D56" s="229" t="s">
        <v>213</v>
      </c>
      <c r="E56" s="17" t="s">
        <v>160</v>
      </c>
      <c r="F56" s="230">
        <v>269.25</v>
      </c>
      <c r="G56" s="34"/>
      <c r="H56" s="39"/>
    </row>
    <row r="57" spans="1:8" s="2" customFormat="1" ht="20.399999999999999">
      <c r="A57" s="34"/>
      <c r="B57" s="39"/>
      <c r="C57" s="229" t="s">
        <v>226</v>
      </c>
      <c r="D57" s="229" t="s">
        <v>227</v>
      </c>
      <c r="E57" s="17" t="s">
        <v>221</v>
      </c>
      <c r="F57" s="230">
        <v>219.08600000000001</v>
      </c>
      <c r="G57" s="34"/>
      <c r="H57" s="39"/>
    </row>
    <row r="58" spans="1:8" s="2" customFormat="1" ht="16.8" customHeight="1">
      <c r="A58" s="34"/>
      <c r="B58" s="39"/>
      <c r="C58" s="229" t="s">
        <v>310</v>
      </c>
      <c r="D58" s="229" t="s">
        <v>311</v>
      </c>
      <c r="E58" s="17" t="s">
        <v>221</v>
      </c>
      <c r="F58" s="230">
        <v>73.165999999999997</v>
      </c>
      <c r="G58" s="34"/>
      <c r="H58" s="39"/>
    </row>
    <row r="59" spans="1:8" s="2" customFormat="1" ht="20.399999999999999">
      <c r="A59" s="34"/>
      <c r="B59" s="39"/>
      <c r="C59" s="229" t="s">
        <v>322</v>
      </c>
      <c r="D59" s="229" t="s">
        <v>323</v>
      </c>
      <c r="E59" s="17" t="s">
        <v>160</v>
      </c>
      <c r="F59" s="230">
        <v>376.95</v>
      </c>
      <c r="G59" s="34"/>
      <c r="H59" s="39"/>
    </row>
    <row r="60" spans="1:8" s="2" customFormat="1" ht="16.8" customHeight="1">
      <c r="A60" s="34"/>
      <c r="B60" s="39"/>
      <c r="C60" s="229" t="s">
        <v>335</v>
      </c>
      <c r="D60" s="229" t="s">
        <v>336</v>
      </c>
      <c r="E60" s="17" t="s">
        <v>160</v>
      </c>
      <c r="F60" s="230">
        <v>376.95</v>
      </c>
      <c r="G60" s="34"/>
      <c r="H60" s="39"/>
    </row>
    <row r="61" spans="1:8" s="2" customFormat="1" ht="20.399999999999999">
      <c r="A61" s="34"/>
      <c r="B61" s="39"/>
      <c r="C61" s="229" t="s">
        <v>368</v>
      </c>
      <c r="D61" s="229" t="s">
        <v>369</v>
      </c>
      <c r="E61" s="17" t="s">
        <v>191</v>
      </c>
      <c r="F61" s="230">
        <v>109.7</v>
      </c>
      <c r="G61" s="34"/>
      <c r="H61" s="39"/>
    </row>
    <row r="62" spans="1:8" s="2" customFormat="1" ht="16.8" customHeight="1">
      <c r="A62" s="34"/>
      <c r="B62" s="39"/>
      <c r="C62" s="229" t="s">
        <v>375</v>
      </c>
      <c r="D62" s="229" t="s">
        <v>376</v>
      </c>
      <c r="E62" s="17" t="s">
        <v>160</v>
      </c>
      <c r="F62" s="230">
        <v>109.7</v>
      </c>
      <c r="G62" s="34"/>
      <c r="H62" s="39"/>
    </row>
    <row r="63" spans="1:8" s="2" customFormat="1" ht="16.8" customHeight="1">
      <c r="A63" s="34"/>
      <c r="B63" s="39"/>
      <c r="C63" s="229" t="s">
        <v>401</v>
      </c>
      <c r="D63" s="229" t="s">
        <v>402</v>
      </c>
      <c r="E63" s="17" t="s">
        <v>191</v>
      </c>
      <c r="F63" s="230">
        <v>113.2</v>
      </c>
      <c r="G63" s="34"/>
      <c r="H63" s="39"/>
    </row>
    <row r="64" spans="1:8" s="2" customFormat="1" ht="16.8" customHeight="1">
      <c r="A64" s="34"/>
      <c r="B64" s="39"/>
      <c r="C64" s="229" t="s">
        <v>415</v>
      </c>
      <c r="D64" s="229" t="s">
        <v>416</v>
      </c>
      <c r="E64" s="17" t="s">
        <v>221</v>
      </c>
      <c r="F64" s="230">
        <v>15.782999999999999</v>
      </c>
      <c r="G64" s="34"/>
      <c r="H64" s="39"/>
    </row>
    <row r="65" spans="1:8" s="2" customFormat="1" ht="16.8" customHeight="1">
      <c r="A65" s="34"/>
      <c r="B65" s="39"/>
      <c r="C65" s="229" t="s">
        <v>541</v>
      </c>
      <c r="D65" s="229" t="s">
        <v>542</v>
      </c>
      <c r="E65" s="17" t="s">
        <v>191</v>
      </c>
      <c r="F65" s="230">
        <v>123.23</v>
      </c>
      <c r="G65" s="34"/>
      <c r="H65" s="39"/>
    </row>
    <row r="66" spans="1:8" s="2" customFormat="1" ht="16.8" customHeight="1">
      <c r="A66" s="34"/>
      <c r="B66" s="39"/>
      <c r="C66" s="225" t="s">
        <v>115</v>
      </c>
      <c r="D66" s="226" t="s">
        <v>116</v>
      </c>
      <c r="E66" s="227" t="s">
        <v>19</v>
      </c>
      <c r="F66" s="228">
        <v>308.74099999999999</v>
      </c>
      <c r="G66" s="34"/>
      <c r="H66" s="39"/>
    </row>
    <row r="67" spans="1:8" s="2" customFormat="1" ht="16.8" customHeight="1">
      <c r="A67" s="34"/>
      <c r="B67" s="39"/>
      <c r="C67" s="229" t="s">
        <v>115</v>
      </c>
      <c r="D67" s="229" t="s">
        <v>269</v>
      </c>
      <c r="E67" s="17" t="s">
        <v>19</v>
      </c>
      <c r="F67" s="230">
        <v>308.74099999999999</v>
      </c>
      <c r="G67" s="34"/>
      <c r="H67" s="39"/>
    </row>
    <row r="68" spans="1:8" s="2" customFormat="1" ht="16.8" customHeight="1">
      <c r="A68" s="34"/>
      <c r="B68" s="39"/>
      <c r="C68" s="231" t="s">
        <v>785</v>
      </c>
      <c r="D68" s="34"/>
      <c r="E68" s="34"/>
      <c r="F68" s="34"/>
      <c r="G68" s="34"/>
      <c r="H68" s="39"/>
    </row>
    <row r="69" spans="1:8" s="2" customFormat="1" ht="20.399999999999999">
      <c r="A69" s="34"/>
      <c r="B69" s="39"/>
      <c r="C69" s="229" t="s">
        <v>264</v>
      </c>
      <c r="D69" s="229" t="s">
        <v>265</v>
      </c>
      <c r="E69" s="17" t="s">
        <v>221</v>
      </c>
      <c r="F69" s="230">
        <v>308.74099999999999</v>
      </c>
      <c r="G69" s="34"/>
      <c r="H69" s="39"/>
    </row>
    <row r="70" spans="1:8" s="2" customFormat="1" ht="16.8" customHeight="1">
      <c r="A70" s="34"/>
      <c r="B70" s="39"/>
      <c r="C70" s="229" t="s">
        <v>285</v>
      </c>
      <c r="D70" s="229" t="s">
        <v>286</v>
      </c>
      <c r="E70" s="17" t="s">
        <v>221</v>
      </c>
      <c r="F70" s="230">
        <v>308.74099999999999</v>
      </c>
      <c r="G70" s="34"/>
      <c r="H70" s="39"/>
    </row>
    <row r="71" spans="1:8" s="2" customFormat="1" ht="16.8" customHeight="1">
      <c r="A71" s="34"/>
      <c r="B71" s="39"/>
      <c r="C71" s="225" t="s">
        <v>786</v>
      </c>
      <c r="D71" s="226" t="s">
        <v>787</v>
      </c>
      <c r="E71" s="227" t="s">
        <v>19</v>
      </c>
      <c r="F71" s="228">
        <v>7.7679999999999998</v>
      </c>
      <c r="G71" s="34"/>
      <c r="H71" s="39"/>
    </row>
    <row r="72" spans="1:8" s="2" customFormat="1" ht="20.399999999999999">
      <c r="A72" s="34"/>
      <c r="B72" s="39"/>
      <c r="C72" s="229" t="s">
        <v>786</v>
      </c>
      <c r="D72" s="229" t="s">
        <v>788</v>
      </c>
      <c r="E72" s="17" t="s">
        <v>19</v>
      </c>
      <c r="F72" s="230">
        <v>7.7679999999999998</v>
      </c>
      <c r="G72" s="34"/>
      <c r="H72" s="39"/>
    </row>
    <row r="73" spans="1:8" s="2" customFormat="1" ht="16.8" customHeight="1">
      <c r="A73" s="34"/>
      <c r="B73" s="39"/>
      <c r="C73" s="225" t="s">
        <v>118</v>
      </c>
      <c r="D73" s="226" t="s">
        <v>119</v>
      </c>
      <c r="E73" s="227" t="s">
        <v>19</v>
      </c>
      <c r="F73" s="228">
        <v>219.08600000000001</v>
      </c>
      <c r="G73" s="34"/>
      <c r="H73" s="39"/>
    </row>
    <row r="74" spans="1:8" s="2" customFormat="1" ht="20.399999999999999">
      <c r="A74" s="34"/>
      <c r="B74" s="39"/>
      <c r="C74" s="229" t="s">
        <v>118</v>
      </c>
      <c r="D74" s="229" t="s">
        <v>231</v>
      </c>
      <c r="E74" s="17" t="s">
        <v>19</v>
      </c>
      <c r="F74" s="230">
        <v>219.08600000000001</v>
      </c>
      <c r="G74" s="34"/>
      <c r="H74" s="39"/>
    </row>
    <row r="75" spans="1:8" s="2" customFormat="1" ht="16.8" customHeight="1">
      <c r="A75" s="34"/>
      <c r="B75" s="39"/>
      <c r="C75" s="231" t="s">
        <v>785</v>
      </c>
      <c r="D75" s="34"/>
      <c r="E75" s="34"/>
      <c r="F75" s="34"/>
      <c r="G75" s="34"/>
      <c r="H75" s="39"/>
    </row>
    <row r="76" spans="1:8" s="2" customFormat="1" ht="20.399999999999999">
      <c r="A76" s="34"/>
      <c r="B76" s="39"/>
      <c r="C76" s="229" t="s">
        <v>226</v>
      </c>
      <c r="D76" s="229" t="s">
        <v>227</v>
      </c>
      <c r="E76" s="17" t="s">
        <v>221</v>
      </c>
      <c r="F76" s="230">
        <v>219.08600000000001</v>
      </c>
      <c r="G76" s="34"/>
      <c r="H76" s="39"/>
    </row>
    <row r="77" spans="1:8" s="2" customFormat="1" ht="20.399999999999999">
      <c r="A77" s="34"/>
      <c r="B77" s="39"/>
      <c r="C77" s="229" t="s">
        <v>264</v>
      </c>
      <c r="D77" s="229" t="s">
        <v>265</v>
      </c>
      <c r="E77" s="17" t="s">
        <v>221</v>
      </c>
      <c r="F77" s="230">
        <v>308.74099999999999</v>
      </c>
      <c r="G77" s="34"/>
      <c r="H77" s="39"/>
    </row>
    <row r="78" spans="1:8" s="2" customFormat="1" ht="20.399999999999999">
      <c r="A78" s="34"/>
      <c r="B78" s="39"/>
      <c r="C78" s="229" t="s">
        <v>271</v>
      </c>
      <c r="D78" s="229" t="s">
        <v>272</v>
      </c>
      <c r="E78" s="17" t="s">
        <v>221</v>
      </c>
      <c r="F78" s="230">
        <v>111.01300000000001</v>
      </c>
      <c r="G78" s="34"/>
      <c r="H78" s="39"/>
    </row>
    <row r="79" spans="1:8" s="2" customFormat="1" ht="16.8" customHeight="1">
      <c r="A79" s="34"/>
      <c r="B79" s="39"/>
      <c r="C79" s="229" t="s">
        <v>303</v>
      </c>
      <c r="D79" s="229" t="s">
        <v>304</v>
      </c>
      <c r="E79" s="17" t="s">
        <v>221</v>
      </c>
      <c r="F79" s="230">
        <v>116.953</v>
      </c>
      <c r="G79" s="34"/>
      <c r="H79" s="39"/>
    </row>
    <row r="80" spans="1:8" s="2" customFormat="1" ht="16.8" customHeight="1">
      <c r="A80" s="34"/>
      <c r="B80" s="39"/>
      <c r="C80" s="225" t="s">
        <v>121</v>
      </c>
      <c r="D80" s="226" t="s">
        <v>122</v>
      </c>
      <c r="E80" s="227" t="s">
        <v>19</v>
      </c>
      <c r="F80" s="228">
        <v>8.8800000000000008</v>
      </c>
      <c r="G80" s="34"/>
      <c r="H80" s="39"/>
    </row>
    <row r="81" spans="1:8" s="2" customFormat="1" ht="16.8" customHeight="1">
      <c r="A81" s="34"/>
      <c r="B81" s="39"/>
      <c r="C81" s="229" t="s">
        <v>121</v>
      </c>
      <c r="D81" s="229" t="s">
        <v>225</v>
      </c>
      <c r="E81" s="17" t="s">
        <v>19</v>
      </c>
      <c r="F81" s="230">
        <v>8.8800000000000008</v>
      </c>
      <c r="G81" s="34"/>
      <c r="H81" s="39"/>
    </row>
    <row r="82" spans="1:8" s="2" customFormat="1" ht="16.8" customHeight="1">
      <c r="A82" s="34"/>
      <c r="B82" s="39"/>
      <c r="C82" s="231" t="s">
        <v>785</v>
      </c>
      <c r="D82" s="34"/>
      <c r="E82" s="34"/>
      <c r="F82" s="34"/>
      <c r="G82" s="34"/>
      <c r="H82" s="39"/>
    </row>
    <row r="83" spans="1:8" s="2" customFormat="1" ht="20.399999999999999">
      <c r="A83" s="34"/>
      <c r="B83" s="39"/>
      <c r="C83" s="229" t="s">
        <v>219</v>
      </c>
      <c r="D83" s="229" t="s">
        <v>220</v>
      </c>
      <c r="E83" s="17" t="s">
        <v>221</v>
      </c>
      <c r="F83" s="230">
        <v>8.8800000000000008</v>
      </c>
      <c r="G83" s="34"/>
      <c r="H83" s="39"/>
    </row>
    <row r="84" spans="1:8" s="2" customFormat="1" ht="20.399999999999999">
      <c r="A84" s="34"/>
      <c r="B84" s="39"/>
      <c r="C84" s="229" t="s">
        <v>264</v>
      </c>
      <c r="D84" s="229" t="s">
        <v>265</v>
      </c>
      <c r="E84" s="17" t="s">
        <v>221</v>
      </c>
      <c r="F84" s="230">
        <v>308.74099999999999</v>
      </c>
      <c r="G84" s="34"/>
      <c r="H84" s="39"/>
    </row>
    <row r="85" spans="1:8" s="2" customFormat="1" ht="20.399999999999999">
      <c r="A85" s="34"/>
      <c r="B85" s="39"/>
      <c r="C85" s="229" t="s">
        <v>271</v>
      </c>
      <c r="D85" s="229" t="s">
        <v>272</v>
      </c>
      <c r="E85" s="17" t="s">
        <v>221</v>
      </c>
      <c r="F85" s="230">
        <v>111.01300000000001</v>
      </c>
      <c r="G85" s="34"/>
      <c r="H85" s="39"/>
    </row>
    <row r="86" spans="1:8" s="2" customFormat="1" ht="7.35" customHeight="1">
      <c r="A86" s="34"/>
      <c r="B86" s="127"/>
      <c r="C86" s="128"/>
      <c r="D86" s="128"/>
      <c r="E86" s="128"/>
      <c r="F86" s="128"/>
      <c r="G86" s="128"/>
      <c r="H86" s="39"/>
    </row>
    <row r="87" spans="1:8" s="2" customFormat="1" ht="10.199999999999999">
      <c r="A87" s="34"/>
      <c r="B87" s="34"/>
      <c r="C87" s="34"/>
      <c r="D87" s="34"/>
      <c r="E87" s="34"/>
      <c r="F87" s="34"/>
      <c r="G87" s="34"/>
      <c r="H87" s="34"/>
    </row>
  </sheetData>
  <sheetProtection algorithmName="SHA-512" hashValue="evP4VH0a8JwcBJgQA/fzku1V1zko3JusuCRRnNK/vuHAjM5CXFFRDQSACtsznOOI6p559QyuNEiI5wb+uLx4tQ==" saltValue="KH2VVOFVDhRC0anJt/qh5OFNm0SjybeTsrslfxk1A0xJppZyEO3lSXn9Be4X5idzAq/zn1QjovDqQVry6SBxeg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9"/>
  <sheetViews>
    <sheetView showGridLines="0" topLeftCell="A43" zoomScale="110" zoomScaleNormal="110" workbookViewId="0"/>
  </sheetViews>
  <sheetFormatPr defaultRowHeight="14.4"/>
  <cols>
    <col min="1" max="1" width="8.28515625" style="232" customWidth="1"/>
    <col min="2" max="2" width="1.7109375" style="232" customWidth="1"/>
    <col min="3" max="4" width="5" style="232" customWidth="1"/>
    <col min="5" max="5" width="11.7109375" style="232" customWidth="1"/>
    <col min="6" max="6" width="9.140625" style="232" customWidth="1"/>
    <col min="7" max="7" width="5" style="232" customWidth="1"/>
    <col min="8" max="8" width="77.85546875" style="232" customWidth="1"/>
    <col min="9" max="10" width="20" style="232" customWidth="1"/>
    <col min="11" max="11" width="1.7109375" style="232" customWidth="1"/>
  </cols>
  <sheetData>
    <row r="1" spans="2:11" s="1" customFormat="1" ht="37.5" customHeight="1"/>
    <row r="2" spans="2:11" s="1" customFormat="1" ht="7.5" customHeight="1">
      <c r="B2" s="233"/>
      <c r="C2" s="234"/>
      <c r="D2" s="234"/>
      <c r="E2" s="234"/>
      <c r="F2" s="234"/>
      <c r="G2" s="234"/>
      <c r="H2" s="234"/>
      <c r="I2" s="234"/>
      <c r="J2" s="234"/>
      <c r="K2" s="235"/>
    </row>
    <row r="3" spans="2:11" s="14" customFormat="1" ht="45" customHeight="1">
      <c r="B3" s="236"/>
      <c r="C3" s="372" t="s">
        <v>789</v>
      </c>
      <c r="D3" s="372"/>
      <c r="E3" s="372"/>
      <c r="F3" s="372"/>
      <c r="G3" s="372"/>
      <c r="H3" s="372"/>
      <c r="I3" s="372"/>
      <c r="J3" s="372"/>
      <c r="K3" s="237"/>
    </row>
    <row r="4" spans="2:11" s="1" customFormat="1" ht="25.5" customHeight="1">
      <c r="B4" s="238"/>
      <c r="C4" s="371" t="s">
        <v>790</v>
      </c>
      <c r="D4" s="371"/>
      <c r="E4" s="371"/>
      <c r="F4" s="371"/>
      <c r="G4" s="371"/>
      <c r="H4" s="371"/>
      <c r="I4" s="371"/>
      <c r="J4" s="371"/>
      <c r="K4" s="239"/>
    </row>
    <row r="5" spans="2:11" s="1" customFormat="1" ht="5.25" customHeight="1">
      <c r="B5" s="238"/>
      <c r="C5" s="240"/>
      <c r="D5" s="240"/>
      <c r="E5" s="240"/>
      <c r="F5" s="240"/>
      <c r="G5" s="240"/>
      <c r="H5" s="240"/>
      <c r="I5" s="240"/>
      <c r="J5" s="240"/>
      <c r="K5" s="239"/>
    </row>
    <row r="6" spans="2:11" s="1" customFormat="1" ht="15" customHeight="1">
      <c r="B6" s="238"/>
      <c r="C6" s="370" t="s">
        <v>791</v>
      </c>
      <c r="D6" s="370"/>
      <c r="E6" s="370"/>
      <c r="F6" s="370"/>
      <c r="G6" s="370"/>
      <c r="H6" s="370"/>
      <c r="I6" s="370"/>
      <c r="J6" s="370"/>
      <c r="K6" s="239"/>
    </row>
    <row r="7" spans="2:11" s="1" customFormat="1" ht="15" customHeight="1">
      <c r="B7" s="242"/>
      <c r="C7" s="370" t="s">
        <v>792</v>
      </c>
      <c r="D7" s="370"/>
      <c r="E7" s="370"/>
      <c r="F7" s="370"/>
      <c r="G7" s="370"/>
      <c r="H7" s="370"/>
      <c r="I7" s="370"/>
      <c r="J7" s="370"/>
      <c r="K7" s="239"/>
    </row>
    <row r="8" spans="2:11" s="1" customFormat="1" ht="12.75" customHeight="1">
      <c r="B8" s="242"/>
      <c r="C8" s="241"/>
      <c r="D8" s="241"/>
      <c r="E8" s="241"/>
      <c r="F8" s="241"/>
      <c r="G8" s="241"/>
      <c r="H8" s="241"/>
      <c r="I8" s="241"/>
      <c r="J8" s="241"/>
      <c r="K8" s="239"/>
    </row>
    <row r="9" spans="2:11" s="1" customFormat="1" ht="15" customHeight="1">
      <c r="B9" s="242"/>
      <c r="C9" s="370" t="s">
        <v>793</v>
      </c>
      <c r="D9" s="370"/>
      <c r="E9" s="370"/>
      <c r="F9" s="370"/>
      <c r="G9" s="370"/>
      <c r="H9" s="370"/>
      <c r="I9" s="370"/>
      <c r="J9" s="370"/>
      <c r="K9" s="239"/>
    </row>
    <row r="10" spans="2:11" s="1" customFormat="1" ht="15" customHeight="1">
      <c r="B10" s="242"/>
      <c r="C10" s="241"/>
      <c r="D10" s="370" t="s">
        <v>794</v>
      </c>
      <c r="E10" s="370"/>
      <c r="F10" s="370"/>
      <c r="G10" s="370"/>
      <c r="H10" s="370"/>
      <c r="I10" s="370"/>
      <c r="J10" s="370"/>
      <c r="K10" s="239"/>
    </row>
    <row r="11" spans="2:11" s="1" customFormat="1" ht="15" customHeight="1">
      <c r="B11" s="242"/>
      <c r="C11" s="243"/>
      <c r="D11" s="370" t="s">
        <v>795</v>
      </c>
      <c r="E11" s="370"/>
      <c r="F11" s="370"/>
      <c r="G11" s="370"/>
      <c r="H11" s="370"/>
      <c r="I11" s="370"/>
      <c r="J11" s="370"/>
      <c r="K11" s="239"/>
    </row>
    <row r="12" spans="2:11" s="1" customFormat="1" ht="15" customHeight="1">
      <c r="B12" s="242"/>
      <c r="C12" s="243"/>
      <c r="D12" s="241"/>
      <c r="E12" s="241"/>
      <c r="F12" s="241"/>
      <c r="G12" s="241"/>
      <c r="H12" s="241"/>
      <c r="I12" s="241"/>
      <c r="J12" s="241"/>
      <c r="K12" s="239"/>
    </row>
    <row r="13" spans="2:11" s="1" customFormat="1" ht="15" customHeight="1">
      <c r="B13" s="242"/>
      <c r="C13" s="243"/>
      <c r="D13" s="244" t="s">
        <v>796</v>
      </c>
      <c r="E13" s="241"/>
      <c r="F13" s="241"/>
      <c r="G13" s="241"/>
      <c r="H13" s="241"/>
      <c r="I13" s="241"/>
      <c r="J13" s="241"/>
      <c r="K13" s="239"/>
    </row>
    <row r="14" spans="2:11" s="1" customFormat="1" ht="12.75" customHeight="1">
      <c r="B14" s="242"/>
      <c r="C14" s="243"/>
      <c r="D14" s="243"/>
      <c r="E14" s="243"/>
      <c r="F14" s="243"/>
      <c r="G14" s="243"/>
      <c r="H14" s="243"/>
      <c r="I14" s="243"/>
      <c r="J14" s="243"/>
      <c r="K14" s="239"/>
    </row>
    <row r="15" spans="2:11" s="1" customFormat="1" ht="15" customHeight="1">
      <c r="B15" s="242"/>
      <c r="C15" s="243"/>
      <c r="D15" s="370" t="s">
        <v>797</v>
      </c>
      <c r="E15" s="370"/>
      <c r="F15" s="370"/>
      <c r="G15" s="370"/>
      <c r="H15" s="370"/>
      <c r="I15" s="370"/>
      <c r="J15" s="370"/>
      <c r="K15" s="239"/>
    </row>
    <row r="16" spans="2:11" s="1" customFormat="1" ht="15" customHeight="1">
      <c r="B16" s="242"/>
      <c r="C16" s="243"/>
      <c r="D16" s="370" t="s">
        <v>798</v>
      </c>
      <c r="E16" s="370"/>
      <c r="F16" s="370"/>
      <c r="G16" s="370"/>
      <c r="H16" s="370"/>
      <c r="I16" s="370"/>
      <c r="J16" s="370"/>
      <c r="K16" s="239"/>
    </row>
    <row r="17" spans="2:11" s="1" customFormat="1" ht="15" customHeight="1">
      <c r="B17" s="242"/>
      <c r="C17" s="243"/>
      <c r="D17" s="370" t="s">
        <v>799</v>
      </c>
      <c r="E17" s="370"/>
      <c r="F17" s="370"/>
      <c r="G17" s="370"/>
      <c r="H17" s="370"/>
      <c r="I17" s="370"/>
      <c r="J17" s="370"/>
      <c r="K17" s="239"/>
    </row>
    <row r="18" spans="2:11" s="1" customFormat="1" ht="15" customHeight="1">
      <c r="B18" s="242"/>
      <c r="C18" s="243"/>
      <c r="D18" s="243"/>
      <c r="E18" s="245" t="s">
        <v>81</v>
      </c>
      <c r="F18" s="370" t="s">
        <v>800</v>
      </c>
      <c r="G18" s="370"/>
      <c r="H18" s="370"/>
      <c r="I18" s="370"/>
      <c r="J18" s="370"/>
      <c r="K18" s="239"/>
    </row>
    <row r="19" spans="2:11" s="1" customFormat="1" ht="15" customHeight="1">
      <c r="B19" s="242"/>
      <c r="C19" s="243"/>
      <c r="D19" s="243"/>
      <c r="E19" s="245" t="s">
        <v>801</v>
      </c>
      <c r="F19" s="370" t="s">
        <v>802</v>
      </c>
      <c r="G19" s="370"/>
      <c r="H19" s="370"/>
      <c r="I19" s="370"/>
      <c r="J19" s="370"/>
      <c r="K19" s="239"/>
    </row>
    <row r="20" spans="2:11" s="1" customFormat="1" ht="15" customHeight="1">
      <c r="B20" s="242"/>
      <c r="C20" s="243"/>
      <c r="D20" s="243"/>
      <c r="E20" s="245" t="s">
        <v>803</v>
      </c>
      <c r="F20" s="370" t="s">
        <v>804</v>
      </c>
      <c r="G20" s="370"/>
      <c r="H20" s="370"/>
      <c r="I20" s="370"/>
      <c r="J20" s="370"/>
      <c r="K20" s="239"/>
    </row>
    <row r="21" spans="2:11" s="1" customFormat="1" ht="15" customHeight="1">
      <c r="B21" s="242"/>
      <c r="C21" s="243"/>
      <c r="D21" s="243"/>
      <c r="E21" s="245" t="s">
        <v>87</v>
      </c>
      <c r="F21" s="370" t="s">
        <v>805</v>
      </c>
      <c r="G21" s="370"/>
      <c r="H21" s="370"/>
      <c r="I21" s="370"/>
      <c r="J21" s="370"/>
      <c r="K21" s="239"/>
    </row>
    <row r="22" spans="2:11" s="1" customFormat="1" ht="15" customHeight="1">
      <c r="B22" s="242"/>
      <c r="C22" s="243"/>
      <c r="D22" s="243"/>
      <c r="E22" s="245" t="s">
        <v>806</v>
      </c>
      <c r="F22" s="370" t="s">
        <v>807</v>
      </c>
      <c r="G22" s="370"/>
      <c r="H22" s="370"/>
      <c r="I22" s="370"/>
      <c r="J22" s="370"/>
      <c r="K22" s="239"/>
    </row>
    <row r="23" spans="2:11" s="1" customFormat="1" ht="15" customHeight="1">
      <c r="B23" s="242"/>
      <c r="C23" s="243"/>
      <c r="D23" s="243"/>
      <c r="E23" s="245" t="s">
        <v>808</v>
      </c>
      <c r="F23" s="370" t="s">
        <v>809</v>
      </c>
      <c r="G23" s="370"/>
      <c r="H23" s="370"/>
      <c r="I23" s="370"/>
      <c r="J23" s="370"/>
      <c r="K23" s="239"/>
    </row>
    <row r="24" spans="2:11" s="1" customFormat="1" ht="12.75" customHeight="1">
      <c r="B24" s="242"/>
      <c r="C24" s="243"/>
      <c r="D24" s="243"/>
      <c r="E24" s="243"/>
      <c r="F24" s="243"/>
      <c r="G24" s="243"/>
      <c r="H24" s="243"/>
      <c r="I24" s="243"/>
      <c r="J24" s="243"/>
      <c r="K24" s="239"/>
    </row>
    <row r="25" spans="2:11" s="1" customFormat="1" ht="15" customHeight="1">
      <c r="B25" s="242"/>
      <c r="C25" s="370" t="s">
        <v>810</v>
      </c>
      <c r="D25" s="370"/>
      <c r="E25" s="370"/>
      <c r="F25" s="370"/>
      <c r="G25" s="370"/>
      <c r="H25" s="370"/>
      <c r="I25" s="370"/>
      <c r="J25" s="370"/>
      <c r="K25" s="239"/>
    </row>
    <row r="26" spans="2:11" s="1" customFormat="1" ht="15" customHeight="1">
      <c r="B26" s="242"/>
      <c r="C26" s="370" t="s">
        <v>811</v>
      </c>
      <c r="D26" s="370"/>
      <c r="E26" s="370"/>
      <c r="F26" s="370"/>
      <c r="G26" s="370"/>
      <c r="H26" s="370"/>
      <c r="I26" s="370"/>
      <c r="J26" s="370"/>
      <c r="K26" s="239"/>
    </row>
    <row r="27" spans="2:11" s="1" customFormat="1" ht="15" customHeight="1">
      <c r="B27" s="242"/>
      <c r="C27" s="241"/>
      <c r="D27" s="370" t="s">
        <v>812</v>
      </c>
      <c r="E27" s="370"/>
      <c r="F27" s="370"/>
      <c r="G27" s="370"/>
      <c r="H27" s="370"/>
      <c r="I27" s="370"/>
      <c r="J27" s="370"/>
      <c r="K27" s="239"/>
    </row>
    <row r="28" spans="2:11" s="1" customFormat="1" ht="15" customHeight="1">
      <c r="B28" s="242"/>
      <c r="C28" s="243"/>
      <c r="D28" s="370" t="s">
        <v>813</v>
      </c>
      <c r="E28" s="370"/>
      <c r="F28" s="370"/>
      <c r="G28" s="370"/>
      <c r="H28" s="370"/>
      <c r="I28" s="370"/>
      <c r="J28" s="370"/>
      <c r="K28" s="239"/>
    </row>
    <row r="29" spans="2:11" s="1" customFormat="1" ht="12.75" customHeight="1">
      <c r="B29" s="242"/>
      <c r="C29" s="243"/>
      <c r="D29" s="243"/>
      <c r="E29" s="243"/>
      <c r="F29" s="243"/>
      <c r="G29" s="243"/>
      <c r="H29" s="243"/>
      <c r="I29" s="243"/>
      <c r="J29" s="243"/>
      <c r="K29" s="239"/>
    </row>
    <row r="30" spans="2:11" s="1" customFormat="1" ht="15" customHeight="1">
      <c r="B30" s="242"/>
      <c r="C30" s="243"/>
      <c r="D30" s="370" t="s">
        <v>814</v>
      </c>
      <c r="E30" s="370"/>
      <c r="F30" s="370"/>
      <c r="G30" s="370"/>
      <c r="H30" s="370"/>
      <c r="I30" s="370"/>
      <c r="J30" s="370"/>
      <c r="K30" s="239"/>
    </row>
    <row r="31" spans="2:11" s="1" customFormat="1" ht="15" customHeight="1">
      <c r="B31" s="242"/>
      <c r="C31" s="243"/>
      <c r="D31" s="370" t="s">
        <v>815</v>
      </c>
      <c r="E31" s="370"/>
      <c r="F31" s="370"/>
      <c r="G31" s="370"/>
      <c r="H31" s="370"/>
      <c r="I31" s="370"/>
      <c r="J31" s="370"/>
      <c r="K31" s="239"/>
    </row>
    <row r="32" spans="2:11" s="1" customFormat="1" ht="12.75" customHeight="1">
      <c r="B32" s="242"/>
      <c r="C32" s="243"/>
      <c r="D32" s="243"/>
      <c r="E32" s="243"/>
      <c r="F32" s="243"/>
      <c r="G32" s="243"/>
      <c r="H32" s="243"/>
      <c r="I32" s="243"/>
      <c r="J32" s="243"/>
      <c r="K32" s="239"/>
    </row>
    <row r="33" spans="2:11" s="1" customFormat="1" ht="15" customHeight="1">
      <c r="B33" s="242"/>
      <c r="C33" s="243"/>
      <c r="D33" s="370" t="s">
        <v>816</v>
      </c>
      <c r="E33" s="370"/>
      <c r="F33" s="370"/>
      <c r="G33" s="370"/>
      <c r="H33" s="370"/>
      <c r="I33" s="370"/>
      <c r="J33" s="370"/>
      <c r="K33" s="239"/>
    </row>
    <row r="34" spans="2:11" s="1" customFormat="1" ht="15" customHeight="1">
      <c r="B34" s="242"/>
      <c r="C34" s="243"/>
      <c r="D34" s="370" t="s">
        <v>817</v>
      </c>
      <c r="E34" s="370"/>
      <c r="F34" s="370"/>
      <c r="G34" s="370"/>
      <c r="H34" s="370"/>
      <c r="I34" s="370"/>
      <c r="J34" s="370"/>
      <c r="K34" s="239"/>
    </row>
    <row r="35" spans="2:11" s="1" customFormat="1" ht="15" customHeight="1">
      <c r="B35" s="242"/>
      <c r="C35" s="243"/>
      <c r="D35" s="370" t="s">
        <v>818</v>
      </c>
      <c r="E35" s="370"/>
      <c r="F35" s="370"/>
      <c r="G35" s="370"/>
      <c r="H35" s="370"/>
      <c r="I35" s="370"/>
      <c r="J35" s="370"/>
      <c r="K35" s="239"/>
    </row>
    <row r="36" spans="2:11" s="1" customFormat="1" ht="15" customHeight="1">
      <c r="B36" s="242"/>
      <c r="C36" s="243"/>
      <c r="D36" s="241"/>
      <c r="E36" s="244" t="s">
        <v>141</v>
      </c>
      <c r="F36" s="241"/>
      <c r="G36" s="370" t="s">
        <v>819</v>
      </c>
      <c r="H36" s="370"/>
      <c r="I36" s="370"/>
      <c r="J36" s="370"/>
      <c r="K36" s="239"/>
    </row>
    <row r="37" spans="2:11" s="1" customFormat="1" ht="30.75" customHeight="1">
      <c r="B37" s="242"/>
      <c r="C37" s="243"/>
      <c r="D37" s="241"/>
      <c r="E37" s="244" t="s">
        <v>820</v>
      </c>
      <c r="F37" s="241"/>
      <c r="G37" s="370" t="s">
        <v>821</v>
      </c>
      <c r="H37" s="370"/>
      <c r="I37" s="370"/>
      <c r="J37" s="370"/>
      <c r="K37" s="239"/>
    </row>
    <row r="38" spans="2:11" s="1" customFormat="1" ht="15" customHeight="1">
      <c r="B38" s="242"/>
      <c r="C38" s="243"/>
      <c r="D38" s="241"/>
      <c r="E38" s="244" t="s">
        <v>55</v>
      </c>
      <c r="F38" s="241"/>
      <c r="G38" s="370" t="s">
        <v>822</v>
      </c>
      <c r="H38" s="370"/>
      <c r="I38" s="370"/>
      <c r="J38" s="370"/>
      <c r="K38" s="239"/>
    </row>
    <row r="39" spans="2:11" s="1" customFormat="1" ht="15" customHeight="1">
      <c r="B39" s="242"/>
      <c r="C39" s="243"/>
      <c r="D39" s="241"/>
      <c r="E39" s="244" t="s">
        <v>56</v>
      </c>
      <c r="F39" s="241"/>
      <c r="G39" s="370" t="s">
        <v>823</v>
      </c>
      <c r="H39" s="370"/>
      <c r="I39" s="370"/>
      <c r="J39" s="370"/>
      <c r="K39" s="239"/>
    </row>
    <row r="40" spans="2:11" s="1" customFormat="1" ht="15" customHeight="1">
      <c r="B40" s="242"/>
      <c r="C40" s="243"/>
      <c r="D40" s="241"/>
      <c r="E40" s="244" t="s">
        <v>142</v>
      </c>
      <c r="F40" s="241"/>
      <c r="G40" s="370" t="s">
        <v>824</v>
      </c>
      <c r="H40" s="370"/>
      <c r="I40" s="370"/>
      <c r="J40" s="370"/>
      <c r="K40" s="239"/>
    </row>
    <row r="41" spans="2:11" s="1" customFormat="1" ht="15" customHeight="1">
      <c r="B41" s="242"/>
      <c r="C41" s="243"/>
      <c r="D41" s="241"/>
      <c r="E41" s="244" t="s">
        <v>143</v>
      </c>
      <c r="F41" s="241"/>
      <c r="G41" s="370" t="s">
        <v>825</v>
      </c>
      <c r="H41" s="370"/>
      <c r="I41" s="370"/>
      <c r="J41" s="370"/>
      <c r="K41" s="239"/>
    </row>
    <row r="42" spans="2:11" s="1" customFormat="1" ht="15" customHeight="1">
      <c r="B42" s="242"/>
      <c r="C42" s="243"/>
      <c r="D42" s="241"/>
      <c r="E42" s="244" t="s">
        <v>826</v>
      </c>
      <c r="F42" s="241"/>
      <c r="G42" s="370" t="s">
        <v>827</v>
      </c>
      <c r="H42" s="370"/>
      <c r="I42" s="370"/>
      <c r="J42" s="370"/>
      <c r="K42" s="239"/>
    </row>
    <row r="43" spans="2:11" s="1" customFormat="1" ht="15" customHeight="1">
      <c r="B43" s="242"/>
      <c r="C43" s="243"/>
      <c r="D43" s="241"/>
      <c r="E43" s="244"/>
      <c r="F43" s="241"/>
      <c r="G43" s="370" t="s">
        <v>828</v>
      </c>
      <c r="H43" s="370"/>
      <c r="I43" s="370"/>
      <c r="J43" s="370"/>
      <c r="K43" s="239"/>
    </row>
    <row r="44" spans="2:11" s="1" customFormat="1" ht="15" customHeight="1">
      <c r="B44" s="242"/>
      <c r="C44" s="243"/>
      <c r="D44" s="241"/>
      <c r="E44" s="244" t="s">
        <v>829</v>
      </c>
      <c r="F44" s="241"/>
      <c r="G44" s="370" t="s">
        <v>830</v>
      </c>
      <c r="H44" s="370"/>
      <c r="I44" s="370"/>
      <c r="J44" s="370"/>
      <c r="K44" s="239"/>
    </row>
    <row r="45" spans="2:11" s="1" customFormat="1" ht="15" customHeight="1">
      <c r="B45" s="242"/>
      <c r="C45" s="243"/>
      <c r="D45" s="241"/>
      <c r="E45" s="244" t="s">
        <v>145</v>
      </c>
      <c r="F45" s="241"/>
      <c r="G45" s="370" t="s">
        <v>831</v>
      </c>
      <c r="H45" s="370"/>
      <c r="I45" s="370"/>
      <c r="J45" s="370"/>
      <c r="K45" s="239"/>
    </row>
    <row r="46" spans="2:11" s="1" customFormat="1" ht="12.75" customHeight="1">
      <c r="B46" s="242"/>
      <c r="C46" s="243"/>
      <c r="D46" s="241"/>
      <c r="E46" s="241"/>
      <c r="F46" s="241"/>
      <c r="G46" s="241"/>
      <c r="H46" s="241"/>
      <c r="I46" s="241"/>
      <c r="J46" s="241"/>
      <c r="K46" s="239"/>
    </row>
    <row r="47" spans="2:11" s="1" customFormat="1" ht="15" customHeight="1">
      <c r="B47" s="242"/>
      <c r="C47" s="243"/>
      <c r="D47" s="370" t="s">
        <v>832</v>
      </c>
      <c r="E47" s="370"/>
      <c r="F47" s="370"/>
      <c r="G47" s="370"/>
      <c r="H47" s="370"/>
      <c r="I47" s="370"/>
      <c r="J47" s="370"/>
      <c r="K47" s="239"/>
    </row>
    <row r="48" spans="2:11" s="1" customFormat="1" ht="15" customHeight="1">
      <c r="B48" s="242"/>
      <c r="C48" s="243"/>
      <c r="D48" s="243"/>
      <c r="E48" s="370" t="s">
        <v>833</v>
      </c>
      <c r="F48" s="370"/>
      <c r="G48" s="370"/>
      <c r="H48" s="370"/>
      <c r="I48" s="370"/>
      <c r="J48" s="370"/>
      <c r="K48" s="239"/>
    </row>
    <row r="49" spans="2:11" s="1" customFormat="1" ht="15" customHeight="1">
      <c r="B49" s="242"/>
      <c r="C49" s="243"/>
      <c r="D49" s="243"/>
      <c r="E49" s="370" t="s">
        <v>834</v>
      </c>
      <c r="F49" s="370"/>
      <c r="G49" s="370"/>
      <c r="H49" s="370"/>
      <c r="I49" s="370"/>
      <c r="J49" s="370"/>
      <c r="K49" s="239"/>
    </row>
    <row r="50" spans="2:11" s="1" customFormat="1" ht="15" customHeight="1">
      <c r="B50" s="242"/>
      <c r="C50" s="243"/>
      <c r="D50" s="243"/>
      <c r="E50" s="370" t="s">
        <v>835</v>
      </c>
      <c r="F50" s="370"/>
      <c r="G50" s="370"/>
      <c r="H50" s="370"/>
      <c r="I50" s="370"/>
      <c r="J50" s="370"/>
      <c r="K50" s="239"/>
    </row>
    <row r="51" spans="2:11" s="1" customFormat="1" ht="15" customHeight="1">
      <c r="B51" s="242"/>
      <c r="C51" s="243"/>
      <c r="D51" s="370" t="s">
        <v>836</v>
      </c>
      <c r="E51" s="370"/>
      <c r="F51" s="370"/>
      <c r="G51" s="370"/>
      <c r="H51" s="370"/>
      <c r="I51" s="370"/>
      <c r="J51" s="370"/>
      <c r="K51" s="239"/>
    </row>
    <row r="52" spans="2:11" s="1" customFormat="1" ht="25.5" customHeight="1">
      <c r="B52" s="238"/>
      <c r="C52" s="371" t="s">
        <v>837</v>
      </c>
      <c r="D52" s="371"/>
      <c r="E52" s="371"/>
      <c r="F52" s="371"/>
      <c r="G52" s="371"/>
      <c r="H52" s="371"/>
      <c r="I52" s="371"/>
      <c r="J52" s="371"/>
      <c r="K52" s="239"/>
    </row>
    <row r="53" spans="2:11" s="1" customFormat="1" ht="5.25" customHeight="1">
      <c r="B53" s="238"/>
      <c r="C53" s="240"/>
      <c r="D53" s="240"/>
      <c r="E53" s="240"/>
      <c r="F53" s="240"/>
      <c r="G53" s="240"/>
      <c r="H53" s="240"/>
      <c r="I53" s="240"/>
      <c r="J53" s="240"/>
      <c r="K53" s="239"/>
    </row>
    <row r="54" spans="2:11" s="1" customFormat="1" ht="15" customHeight="1">
      <c r="B54" s="238"/>
      <c r="C54" s="370" t="s">
        <v>838</v>
      </c>
      <c r="D54" s="370"/>
      <c r="E54" s="370"/>
      <c r="F54" s="370"/>
      <c r="G54" s="370"/>
      <c r="H54" s="370"/>
      <c r="I54" s="370"/>
      <c r="J54" s="370"/>
      <c r="K54" s="239"/>
    </row>
    <row r="55" spans="2:11" s="1" customFormat="1" ht="15" customHeight="1">
      <c r="B55" s="238"/>
      <c r="C55" s="370" t="s">
        <v>839</v>
      </c>
      <c r="D55" s="370"/>
      <c r="E55" s="370"/>
      <c r="F55" s="370"/>
      <c r="G55" s="370"/>
      <c r="H55" s="370"/>
      <c r="I55" s="370"/>
      <c r="J55" s="370"/>
      <c r="K55" s="239"/>
    </row>
    <row r="56" spans="2:11" s="1" customFormat="1" ht="12.75" customHeight="1">
      <c r="B56" s="238"/>
      <c r="C56" s="241"/>
      <c r="D56" s="241"/>
      <c r="E56" s="241"/>
      <c r="F56" s="241"/>
      <c r="G56" s="241"/>
      <c r="H56" s="241"/>
      <c r="I56" s="241"/>
      <c r="J56" s="241"/>
      <c r="K56" s="239"/>
    </row>
    <row r="57" spans="2:11" s="1" customFormat="1" ht="15" customHeight="1">
      <c r="B57" s="238"/>
      <c r="C57" s="370" t="s">
        <v>840</v>
      </c>
      <c r="D57" s="370"/>
      <c r="E57" s="370"/>
      <c r="F57" s="370"/>
      <c r="G57" s="370"/>
      <c r="H57" s="370"/>
      <c r="I57" s="370"/>
      <c r="J57" s="370"/>
      <c r="K57" s="239"/>
    </row>
    <row r="58" spans="2:11" s="1" customFormat="1" ht="15" customHeight="1">
      <c r="B58" s="238"/>
      <c r="C58" s="243"/>
      <c r="D58" s="370" t="s">
        <v>841</v>
      </c>
      <c r="E58" s="370"/>
      <c r="F58" s="370"/>
      <c r="G58" s="370"/>
      <c r="H58" s="370"/>
      <c r="I58" s="370"/>
      <c r="J58" s="370"/>
      <c r="K58" s="239"/>
    </row>
    <row r="59" spans="2:11" s="1" customFormat="1" ht="15" customHeight="1">
      <c r="B59" s="238"/>
      <c r="C59" s="243"/>
      <c r="D59" s="370" t="s">
        <v>842</v>
      </c>
      <c r="E59" s="370"/>
      <c r="F59" s="370"/>
      <c r="G59" s="370"/>
      <c r="H59" s="370"/>
      <c r="I59" s="370"/>
      <c r="J59" s="370"/>
      <c r="K59" s="239"/>
    </row>
    <row r="60" spans="2:11" s="1" customFormat="1" ht="15" customHeight="1">
      <c r="B60" s="238"/>
      <c r="C60" s="243"/>
      <c r="D60" s="370" t="s">
        <v>843</v>
      </c>
      <c r="E60" s="370"/>
      <c r="F60" s="370"/>
      <c r="G60" s="370"/>
      <c r="H60" s="370"/>
      <c r="I60" s="370"/>
      <c r="J60" s="370"/>
      <c r="K60" s="239"/>
    </row>
    <row r="61" spans="2:11" s="1" customFormat="1" ht="15" customHeight="1">
      <c r="B61" s="238"/>
      <c r="C61" s="243"/>
      <c r="D61" s="370" t="s">
        <v>844</v>
      </c>
      <c r="E61" s="370"/>
      <c r="F61" s="370"/>
      <c r="G61" s="370"/>
      <c r="H61" s="370"/>
      <c r="I61" s="370"/>
      <c r="J61" s="370"/>
      <c r="K61" s="239"/>
    </row>
    <row r="62" spans="2:11" s="1" customFormat="1" ht="15" customHeight="1">
      <c r="B62" s="238"/>
      <c r="C62" s="243"/>
      <c r="D62" s="373" t="s">
        <v>845</v>
      </c>
      <c r="E62" s="373"/>
      <c r="F62" s="373"/>
      <c r="G62" s="373"/>
      <c r="H62" s="373"/>
      <c r="I62" s="373"/>
      <c r="J62" s="373"/>
      <c r="K62" s="239"/>
    </row>
    <row r="63" spans="2:11" s="1" customFormat="1" ht="15" customHeight="1">
      <c r="B63" s="238"/>
      <c r="C63" s="243"/>
      <c r="D63" s="370" t="s">
        <v>846</v>
      </c>
      <c r="E63" s="370"/>
      <c r="F63" s="370"/>
      <c r="G63" s="370"/>
      <c r="H63" s="370"/>
      <c r="I63" s="370"/>
      <c r="J63" s="370"/>
      <c r="K63" s="239"/>
    </row>
    <row r="64" spans="2:11" s="1" customFormat="1" ht="12.75" customHeight="1">
      <c r="B64" s="238"/>
      <c r="C64" s="243"/>
      <c r="D64" s="243"/>
      <c r="E64" s="246"/>
      <c r="F64" s="243"/>
      <c r="G64" s="243"/>
      <c r="H64" s="243"/>
      <c r="I64" s="243"/>
      <c r="J64" s="243"/>
      <c r="K64" s="239"/>
    </row>
    <row r="65" spans="2:11" s="1" customFormat="1" ht="15" customHeight="1">
      <c r="B65" s="238"/>
      <c r="C65" s="243"/>
      <c r="D65" s="370" t="s">
        <v>847</v>
      </c>
      <c r="E65" s="370"/>
      <c r="F65" s="370"/>
      <c r="G65" s="370"/>
      <c r="H65" s="370"/>
      <c r="I65" s="370"/>
      <c r="J65" s="370"/>
      <c r="K65" s="239"/>
    </row>
    <row r="66" spans="2:11" s="1" customFormat="1" ht="15" customHeight="1">
      <c r="B66" s="238"/>
      <c r="C66" s="243"/>
      <c r="D66" s="373" t="s">
        <v>848</v>
      </c>
      <c r="E66" s="373"/>
      <c r="F66" s="373"/>
      <c r="G66" s="373"/>
      <c r="H66" s="373"/>
      <c r="I66" s="373"/>
      <c r="J66" s="373"/>
      <c r="K66" s="239"/>
    </row>
    <row r="67" spans="2:11" s="1" customFormat="1" ht="15" customHeight="1">
      <c r="B67" s="238"/>
      <c r="C67" s="243"/>
      <c r="D67" s="370" t="s">
        <v>849</v>
      </c>
      <c r="E67" s="370"/>
      <c r="F67" s="370"/>
      <c r="G67" s="370"/>
      <c r="H67" s="370"/>
      <c r="I67" s="370"/>
      <c r="J67" s="370"/>
      <c r="K67" s="239"/>
    </row>
    <row r="68" spans="2:11" s="1" customFormat="1" ht="15" customHeight="1">
      <c r="B68" s="238"/>
      <c r="C68" s="243"/>
      <c r="D68" s="370" t="s">
        <v>850</v>
      </c>
      <c r="E68" s="370"/>
      <c r="F68" s="370"/>
      <c r="G68" s="370"/>
      <c r="H68" s="370"/>
      <c r="I68" s="370"/>
      <c r="J68" s="370"/>
      <c r="K68" s="239"/>
    </row>
    <row r="69" spans="2:11" s="1" customFormat="1" ht="15" customHeight="1">
      <c r="B69" s="238"/>
      <c r="C69" s="243"/>
      <c r="D69" s="370" t="s">
        <v>851</v>
      </c>
      <c r="E69" s="370"/>
      <c r="F69" s="370"/>
      <c r="G69" s="370"/>
      <c r="H69" s="370"/>
      <c r="I69" s="370"/>
      <c r="J69" s="370"/>
      <c r="K69" s="239"/>
    </row>
    <row r="70" spans="2:11" s="1" customFormat="1" ht="15" customHeight="1">
      <c r="B70" s="238"/>
      <c r="C70" s="243"/>
      <c r="D70" s="370" t="s">
        <v>852</v>
      </c>
      <c r="E70" s="370"/>
      <c r="F70" s="370"/>
      <c r="G70" s="370"/>
      <c r="H70" s="370"/>
      <c r="I70" s="370"/>
      <c r="J70" s="370"/>
      <c r="K70" s="239"/>
    </row>
    <row r="71" spans="2:11" s="1" customFormat="1" ht="12.75" customHeight="1">
      <c r="B71" s="247"/>
      <c r="C71" s="248"/>
      <c r="D71" s="248"/>
      <c r="E71" s="248"/>
      <c r="F71" s="248"/>
      <c r="G71" s="248"/>
      <c r="H71" s="248"/>
      <c r="I71" s="248"/>
      <c r="J71" s="248"/>
      <c r="K71" s="249"/>
    </row>
    <row r="72" spans="2:11" s="1" customFormat="1" ht="18.75" customHeight="1">
      <c r="B72" s="250"/>
      <c r="C72" s="250"/>
      <c r="D72" s="250"/>
      <c r="E72" s="250"/>
      <c r="F72" s="250"/>
      <c r="G72" s="250"/>
      <c r="H72" s="250"/>
      <c r="I72" s="250"/>
      <c r="J72" s="250"/>
      <c r="K72" s="251"/>
    </row>
    <row r="73" spans="2:11" s="1" customFormat="1" ht="18.75" customHeight="1">
      <c r="B73" s="251"/>
      <c r="C73" s="251"/>
      <c r="D73" s="251"/>
      <c r="E73" s="251"/>
      <c r="F73" s="251"/>
      <c r="G73" s="251"/>
      <c r="H73" s="251"/>
      <c r="I73" s="251"/>
      <c r="J73" s="251"/>
      <c r="K73" s="251"/>
    </row>
    <row r="74" spans="2:11" s="1" customFormat="1" ht="7.5" customHeight="1">
      <c r="B74" s="252"/>
      <c r="C74" s="253"/>
      <c r="D74" s="253"/>
      <c r="E74" s="253"/>
      <c r="F74" s="253"/>
      <c r="G74" s="253"/>
      <c r="H74" s="253"/>
      <c r="I74" s="253"/>
      <c r="J74" s="253"/>
      <c r="K74" s="254"/>
    </row>
    <row r="75" spans="2:11" s="1" customFormat="1" ht="45" customHeight="1">
      <c r="B75" s="255"/>
      <c r="C75" s="374" t="s">
        <v>853</v>
      </c>
      <c r="D75" s="374"/>
      <c r="E75" s="374"/>
      <c r="F75" s="374"/>
      <c r="G75" s="374"/>
      <c r="H75" s="374"/>
      <c r="I75" s="374"/>
      <c r="J75" s="374"/>
      <c r="K75" s="256"/>
    </row>
    <row r="76" spans="2:11" s="1" customFormat="1" ht="17.25" customHeight="1">
      <c r="B76" s="255"/>
      <c r="C76" s="257" t="s">
        <v>854</v>
      </c>
      <c r="D76" s="257"/>
      <c r="E76" s="257"/>
      <c r="F76" s="257" t="s">
        <v>855</v>
      </c>
      <c r="G76" s="258"/>
      <c r="H76" s="257" t="s">
        <v>56</v>
      </c>
      <c r="I76" s="257" t="s">
        <v>59</v>
      </c>
      <c r="J76" s="257" t="s">
        <v>856</v>
      </c>
      <c r="K76" s="256"/>
    </row>
    <row r="77" spans="2:11" s="1" customFormat="1" ht="17.25" customHeight="1">
      <c r="B77" s="255"/>
      <c r="C77" s="259" t="s">
        <v>857</v>
      </c>
      <c r="D77" s="259"/>
      <c r="E77" s="259"/>
      <c r="F77" s="260" t="s">
        <v>858</v>
      </c>
      <c r="G77" s="261"/>
      <c r="H77" s="259"/>
      <c r="I77" s="259"/>
      <c r="J77" s="259" t="s">
        <v>859</v>
      </c>
      <c r="K77" s="256"/>
    </row>
    <row r="78" spans="2:11" s="1" customFormat="1" ht="5.25" customHeight="1">
      <c r="B78" s="255"/>
      <c r="C78" s="262"/>
      <c r="D78" s="262"/>
      <c r="E78" s="262"/>
      <c r="F78" s="262"/>
      <c r="G78" s="263"/>
      <c r="H78" s="262"/>
      <c r="I78" s="262"/>
      <c r="J78" s="262"/>
      <c r="K78" s="256"/>
    </row>
    <row r="79" spans="2:11" s="1" customFormat="1" ht="15" customHeight="1">
      <c r="B79" s="255"/>
      <c r="C79" s="244" t="s">
        <v>55</v>
      </c>
      <c r="D79" s="264"/>
      <c r="E79" s="264"/>
      <c r="F79" s="265" t="s">
        <v>860</v>
      </c>
      <c r="G79" s="266"/>
      <c r="H79" s="244" t="s">
        <v>861</v>
      </c>
      <c r="I79" s="244" t="s">
        <v>862</v>
      </c>
      <c r="J79" s="244">
        <v>20</v>
      </c>
      <c r="K79" s="256"/>
    </row>
    <row r="80" spans="2:11" s="1" customFormat="1" ht="15" customHeight="1">
      <c r="B80" s="255"/>
      <c r="C80" s="244" t="s">
        <v>863</v>
      </c>
      <c r="D80" s="244"/>
      <c r="E80" s="244"/>
      <c r="F80" s="265" t="s">
        <v>860</v>
      </c>
      <c r="G80" s="266"/>
      <c r="H80" s="244" t="s">
        <v>864</v>
      </c>
      <c r="I80" s="244" t="s">
        <v>862</v>
      </c>
      <c r="J80" s="244">
        <v>120</v>
      </c>
      <c r="K80" s="256"/>
    </row>
    <row r="81" spans="2:11" s="1" customFormat="1" ht="15" customHeight="1">
      <c r="B81" s="267"/>
      <c r="C81" s="244" t="s">
        <v>865</v>
      </c>
      <c r="D81" s="244"/>
      <c r="E81" s="244"/>
      <c r="F81" s="265" t="s">
        <v>866</v>
      </c>
      <c r="G81" s="266"/>
      <c r="H81" s="244" t="s">
        <v>867</v>
      </c>
      <c r="I81" s="244" t="s">
        <v>862</v>
      </c>
      <c r="J81" s="244">
        <v>50</v>
      </c>
      <c r="K81" s="256"/>
    </row>
    <row r="82" spans="2:11" s="1" customFormat="1" ht="15" customHeight="1">
      <c r="B82" s="267"/>
      <c r="C82" s="244" t="s">
        <v>868</v>
      </c>
      <c r="D82" s="244"/>
      <c r="E82" s="244"/>
      <c r="F82" s="265" t="s">
        <v>860</v>
      </c>
      <c r="G82" s="266"/>
      <c r="H82" s="244" t="s">
        <v>869</v>
      </c>
      <c r="I82" s="244" t="s">
        <v>870</v>
      </c>
      <c r="J82" s="244"/>
      <c r="K82" s="256"/>
    </row>
    <row r="83" spans="2:11" s="1" customFormat="1" ht="15" customHeight="1">
      <c r="B83" s="267"/>
      <c r="C83" s="268" t="s">
        <v>871</v>
      </c>
      <c r="D83" s="268"/>
      <c r="E83" s="268"/>
      <c r="F83" s="269" t="s">
        <v>866</v>
      </c>
      <c r="G83" s="268"/>
      <c r="H83" s="268" t="s">
        <v>872</v>
      </c>
      <c r="I83" s="268" t="s">
        <v>862</v>
      </c>
      <c r="J83" s="268">
        <v>15</v>
      </c>
      <c r="K83" s="256"/>
    </row>
    <row r="84" spans="2:11" s="1" customFormat="1" ht="15" customHeight="1">
      <c r="B84" s="267"/>
      <c r="C84" s="268" t="s">
        <v>873</v>
      </c>
      <c r="D84" s="268"/>
      <c r="E84" s="268"/>
      <c r="F84" s="269" t="s">
        <v>866</v>
      </c>
      <c r="G84" s="268"/>
      <c r="H84" s="268" t="s">
        <v>874</v>
      </c>
      <c r="I84" s="268" t="s">
        <v>862</v>
      </c>
      <c r="J84" s="268">
        <v>15</v>
      </c>
      <c r="K84" s="256"/>
    </row>
    <row r="85" spans="2:11" s="1" customFormat="1" ht="15" customHeight="1">
      <c r="B85" s="267"/>
      <c r="C85" s="268" t="s">
        <v>875</v>
      </c>
      <c r="D85" s="268"/>
      <c r="E85" s="268"/>
      <c r="F85" s="269" t="s">
        <v>866</v>
      </c>
      <c r="G85" s="268"/>
      <c r="H85" s="268" t="s">
        <v>876</v>
      </c>
      <c r="I85" s="268" t="s">
        <v>862</v>
      </c>
      <c r="J85" s="268">
        <v>20</v>
      </c>
      <c r="K85" s="256"/>
    </row>
    <row r="86" spans="2:11" s="1" customFormat="1" ht="15" customHeight="1">
      <c r="B86" s="267"/>
      <c r="C86" s="268" t="s">
        <v>877</v>
      </c>
      <c r="D86" s="268"/>
      <c r="E86" s="268"/>
      <c r="F86" s="269" t="s">
        <v>866</v>
      </c>
      <c r="G86" s="268"/>
      <c r="H86" s="268" t="s">
        <v>878</v>
      </c>
      <c r="I86" s="268" t="s">
        <v>862</v>
      </c>
      <c r="J86" s="268">
        <v>20</v>
      </c>
      <c r="K86" s="256"/>
    </row>
    <row r="87" spans="2:11" s="1" customFormat="1" ht="15" customHeight="1">
      <c r="B87" s="267"/>
      <c r="C87" s="244" t="s">
        <v>879</v>
      </c>
      <c r="D87" s="244"/>
      <c r="E87" s="244"/>
      <c r="F87" s="265" t="s">
        <v>866</v>
      </c>
      <c r="G87" s="266"/>
      <c r="H87" s="244" t="s">
        <v>880</v>
      </c>
      <c r="I87" s="244" t="s">
        <v>862</v>
      </c>
      <c r="J87" s="244">
        <v>50</v>
      </c>
      <c r="K87" s="256"/>
    </row>
    <row r="88" spans="2:11" s="1" customFormat="1" ht="15" customHeight="1">
      <c r="B88" s="267"/>
      <c r="C88" s="244" t="s">
        <v>881</v>
      </c>
      <c r="D88" s="244"/>
      <c r="E88" s="244"/>
      <c r="F88" s="265" t="s">
        <v>866</v>
      </c>
      <c r="G88" s="266"/>
      <c r="H88" s="244" t="s">
        <v>882</v>
      </c>
      <c r="I88" s="244" t="s">
        <v>862</v>
      </c>
      <c r="J88" s="244">
        <v>20</v>
      </c>
      <c r="K88" s="256"/>
    </row>
    <row r="89" spans="2:11" s="1" customFormat="1" ht="15" customHeight="1">
      <c r="B89" s="267"/>
      <c r="C89" s="244" t="s">
        <v>883</v>
      </c>
      <c r="D89" s="244"/>
      <c r="E89" s="244"/>
      <c r="F89" s="265" t="s">
        <v>866</v>
      </c>
      <c r="G89" s="266"/>
      <c r="H89" s="244" t="s">
        <v>884</v>
      </c>
      <c r="I89" s="244" t="s">
        <v>862</v>
      </c>
      <c r="J89" s="244">
        <v>20</v>
      </c>
      <c r="K89" s="256"/>
    </row>
    <row r="90" spans="2:11" s="1" customFormat="1" ht="15" customHeight="1">
      <c r="B90" s="267"/>
      <c r="C90" s="244" t="s">
        <v>885</v>
      </c>
      <c r="D90" s="244"/>
      <c r="E90" s="244"/>
      <c r="F90" s="265" t="s">
        <v>866</v>
      </c>
      <c r="G90" s="266"/>
      <c r="H90" s="244" t="s">
        <v>886</v>
      </c>
      <c r="I90" s="244" t="s">
        <v>862</v>
      </c>
      <c r="J90" s="244">
        <v>50</v>
      </c>
      <c r="K90" s="256"/>
    </row>
    <row r="91" spans="2:11" s="1" customFormat="1" ht="15" customHeight="1">
      <c r="B91" s="267"/>
      <c r="C91" s="244" t="s">
        <v>887</v>
      </c>
      <c r="D91" s="244"/>
      <c r="E91" s="244"/>
      <c r="F91" s="265" t="s">
        <v>866</v>
      </c>
      <c r="G91" s="266"/>
      <c r="H91" s="244" t="s">
        <v>887</v>
      </c>
      <c r="I91" s="244" t="s">
        <v>862</v>
      </c>
      <c r="J91" s="244">
        <v>50</v>
      </c>
      <c r="K91" s="256"/>
    </row>
    <row r="92" spans="2:11" s="1" customFormat="1" ht="15" customHeight="1">
      <c r="B92" s="267"/>
      <c r="C92" s="244" t="s">
        <v>888</v>
      </c>
      <c r="D92" s="244"/>
      <c r="E92" s="244"/>
      <c r="F92" s="265" t="s">
        <v>866</v>
      </c>
      <c r="G92" s="266"/>
      <c r="H92" s="244" t="s">
        <v>889</v>
      </c>
      <c r="I92" s="244" t="s">
        <v>862</v>
      </c>
      <c r="J92" s="244">
        <v>255</v>
      </c>
      <c r="K92" s="256"/>
    </row>
    <row r="93" spans="2:11" s="1" customFormat="1" ht="15" customHeight="1">
      <c r="B93" s="267"/>
      <c r="C93" s="244" t="s">
        <v>890</v>
      </c>
      <c r="D93" s="244"/>
      <c r="E93" s="244"/>
      <c r="F93" s="265" t="s">
        <v>860</v>
      </c>
      <c r="G93" s="266"/>
      <c r="H93" s="244" t="s">
        <v>891</v>
      </c>
      <c r="I93" s="244" t="s">
        <v>892</v>
      </c>
      <c r="J93" s="244"/>
      <c r="K93" s="256"/>
    </row>
    <row r="94" spans="2:11" s="1" customFormat="1" ht="15" customHeight="1">
      <c r="B94" s="267"/>
      <c r="C94" s="244" t="s">
        <v>893</v>
      </c>
      <c r="D94" s="244"/>
      <c r="E94" s="244"/>
      <c r="F94" s="265" t="s">
        <v>860</v>
      </c>
      <c r="G94" s="266"/>
      <c r="H94" s="244" t="s">
        <v>894</v>
      </c>
      <c r="I94" s="244" t="s">
        <v>895</v>
      </c>
      <c r="J94" s="244"/>
      <c r="K94" s="256"/>
    </row>
    <row r="95" spans="2:11" s="1" customFormat="1" ht="15" customHeight="1">
      <c r="B95" s="267"/>
      <c r="C95" s="244" t="s">
        <v>896</v>
      </c>
      <c r="D95" s="244"/>
      <c r="E95" s="244"/>
      <c r="F95" s="265" t="s">
        <v>860</v>
      </c>
      <c r="G95" s="266"/>
      <c r="H95" s="244" t="s">
        <v>896</v>
      </c>
      <c r="I95" s="244" t="s">
        <v>895</v>
      </c>
      <c r="J95" s="244"/>
      <c r="K95" s="256"/>
    </row>
    <row r="96" spans="2:11" s="1" customFormat="1" ht="15" customHeight="1">
      <c r="B96" s="267"/>
      <c r="C96" s="244" t="s">
        <v>40</v>
      </c>
      <c r="D96" s="244"/>
      <c r="E96" s="244"/>
      <c r="F96" s="265" t="s">
        <v>860</v>
      </c>
      <c r="G96" s="266"/>
      <c r="H96" s="244" t="s">
        <v>897</v>
      </c>
      <c r="I96" s="244" t="s">
        <v>895</v>
      </c>
      <c r="J96" s="244"/>
      <c r="K96" s="256"/>
    </row>
    <row r="97" spans="2:11" s="1" customFormat="1" ht="15" customHeight="1">
      <c r="B97" s="267"/>
      <c r="C97" s="244" t="s">
        <v>50</v>
      </c>
      <c r="D97" s="244"/>
      <c r="E97" s="244"/>
      <c r="F97" s="265" t="s">
        <v>860</v>
      </c>
      <c r="G97" s="266"/>
      <c r="H97" s="244" t="s">
        <v>898</v>
      </c>
      <c r="I97" s="244" t="s">
        <v>895</v>
      </c>
      <c r="J97" s="244"/>
      <c r="K97" s="256"/>
    </row>
    <row r="98" spans="2:11" s="1" customFormat="1" ht="15" customHeight="1">
      <c r="B98" s="270"/>
      <c r="C98" s="271"/>
      <c r="D98" s="271"/>
      <c r="E98" s="271"/>
      <c r="F98" s="271"/>
      <c r="G98" s="271"/>
      <c r="H98" s="271"/>
      <c r="I98" s="271"/>
      <c r="J98" s="271"/>
      <c r="K98" s="272"/>
    </row>
    <row r="99" spans="2:11" s="1" customFormat="1" ht="18.75" customHeight="1">
      <c r="B99" s="273"/>
      <c r="C99" s="274"/>
      <c r="D99" s="274"/>
      <c r="E99" s="274"/>
      <c r="F99" s="274"/>
      <c r="G99" s="274"/>
      <c r="H99" s="274"/>
      <c r="I99" s="274"/>
      <c r="J99" s="274"/>
      <c r="K99" s="273"/>
    </row>
    <row r="100" spans="2:11" s="1" customFormat="1" ht="18.75" customHeight="1">
      <c r="B100" s="251"/>
      <c r="C100" s="251"/>
      <c r="D100" s="251"/>
      <c r="E100" s="251"/>
      <c r="F100" s="251"/>
      <c r="G100" s="251"/>
      <c r="H100" s="251"/>
      <c r="I100" s="251"/>
      <c r="J100" s="251"/>
      <c r="K100" s="251"/>
    </row>
    <row r="101" spans="2:11" s="1" customFormat="1" ht="7.5" customHeight="1">
      <c r="B101" s="252"/>
      <c r="C101" s="253"/>
      <c r="D101" s="253"/>
      <c r="E101" s="253"/>
      <c r="F101" s="253"/>
      <c r="G101" s="253"/>
      <c r="H101" s="253"/>
      <c r="I101" s="253"/>
      <c r="J101" s="253"/>
      <c r="K101" s="254"/>
    </row>
    <row r="102" spans="2:11" s="1" customFormat="1" ht="45" customHeight="1">
      <c r="B102" s="255"/>
      <c r="C102" s="374" t="s">
        <v>899</v>
      </c>
      <c r="D102" s="374"/>
      <c r="E102" s="374"/>
      <c r="F102" s="374"/>
      <c r="G102" s="374"/>
      <c r="H102" s="374"/>
      <c r="I102" s="374"/>
      <c r="J102" s="374"/>
      <c r="K102" s="256"/>
    </row>
    <row r="103" spans="2:11" s="1" customFormat="1" ht="17.25" customHeight="1">
      <c r="B103" s="255"/>
      <c r="C103" s="257" t="s">
        <v>854</v>
      </c>
      <c r="D103" s="257"/>
      <c r="E103" s="257"/>
      <c r="F103" s="257" t="s">
        <v>855</v>
      </c>
      <c r="G103" s="258"/>
      <c r="H103" s="257" t="s">
        <v>56</v>
      </c>
      <c r="I103" s="257" t="s">
        <v>59</v>
      </c>
      <c r="J103" s="257" t="s">
        <v>856</v>
      </c>
      <c r="K103" s="256"/>
    </row>
    <row r="104" spans="2:11" s="1" customFormat="1" ht="17.25" customHeight="1">
      <c r="B104" s="255"/>
      <c r="C104" s="259" t="s">
        <v>857</v>
      </c>
      <c r="D104" s="259"/>
      <c r="E104" s="259"/>
      <c r="F104" s="260" t="s">
        <v>858</v>
      </c>
      <c r="G104" s="261"/>
      <c r="H104" s="259"/>
      <c r="I104" s="259"/>
      <c r="J104" s="259" t="s">
        <v>859</v>
      </c>
      <c r="K104" s="256"/>
    </row>
    <row r="105" spans="2:11" s="1" customFormat="1" ht="5.25" customHeight="1">
      <c r="B105" s="255"/>
      <c r="C105" s="257"/>
      <c r="D105" s="257"/>
      <c r="E105" s="257"/>
      <c r="F105" s="257"/>
      <c r="G105" s="275"/>
      <c r="H105" s="257"/>
      <c r="I105" s="257"/>
      <c r="J105" s="257"/>
      <c r="K105" s="256"/>
    </row>
    <row r="106" spans="2:11" s="1" customFormat="1" ht="15" customHeight="1">
      <c r="B106" s="255"/>
      <c r="C106" s="244" t="s">
        <v>55</v>
      </c>
      <c r="D106" s="264"/>
      <c r="E106" s="264"/>
      <c r="F106" s="265" t="s">
        <v>860</v>
      </c>
      <c r="G106" s="244"/>
      <c r="H106" s="244" t="s">
        <v>900</v>
      </c>
      <c r="I106" s="244" t="s">
        <v>862</v>
      </c>
      <c r="J106" s="244">
        <v>20</v>
      </c>
      <c r="K106" s="256"/>
    </row>
    <row r="107" spans="2:11" s="1" customFormat="1" ht="15" customHeight="1">
      <c r="B107" s="255"/>
      <c r="C107" s="244" t="s">
        <v>863</v>
      </c>
      <c r="D107" s="244"/>
      <c r="E107" s="244"/>
      <c r="F107" s="265" t="s">
        <v>860</v>
      </c>
      <c r="G107" s="244"/>
      <c r="H107" s="244" t="s">
        <v>900</v>
      </c>
      <c r="I107" s="244" t="s">
        <v>862</v>
      </c>
      <c r="J107" s="244">
        <v>120</v>
      </c>
      <c r="K107" s="256"/>
    </row>
    <row r="108" spans="2:11" s="1" customFormat="1" ht="15" customHeight="1">
      <c r="B108" s="267"/>
      <c r="C108" s="244" t="s">
        <v>865</v>
      </c>
      <c r="D108" s="244"/>
      <c r="E108" s="244"/>
      <c r="F108" s="265" t="s">
        <v>866</v>
      </c>
      <c r="G108" s="244"/>
      <c r="H108" s="244" t="s">
        <v>900</v>
      </c>
      <c r="I108" s="244" t="s">
        <v>862</v>
      </c>
      <c r="J108" s="244">
        <v>50</v>
      </c>
      <c r="K108" s="256"/>
    </row>
    <row r="109" spans="2:11" s="1" customFormat="1" ht="15" customHeight="1">
      <c r="B109" s="267"/>
      <c r="C109" s="244" t="s">
        <v>868</v>
      </c>
      <c r="D109" s="244"/>
      <c r="E109" s="244"/>
      <c r="F109" s="265" t="s">
        <v>860</v>
      </c>
      <c r="G109" s="244"/>
      <c r="H109" s="244" t="s">
        <v>900</v>
      </c>
      <c r="I109" s="244" t="s">
        <v>870</v>
      </c>
      <c r="J109" s="244"/>
      <c r="K109" s="256"/>
    </row>
    <row r="110" spans="2:11" s="1" customFormat="1" ht="15" customHeight="1">
      <c r="B110" s="267"/>
      <c r="C110" s="244" t="s">
        <v>879</v>
      </c>
      <c r="D110" s="244"/>
      <c r="E110" s="244"/>
      <c r="F110" s="265" t="s">
        <v>866</v>
      </c>
      <c r="G110" s="244"/>
      <c r="H110" s="244" t="s">
        <v>900</v>
      </c>
      <c r="I110" s="244" t="s">
        <v>862</v>
      </c>
      <c r="J110" s="244">
        <v>50</v>
      </c>
      <c r="K110" s="256"/>
    </row>
    <row r="111" spans="2:11" s="1" customFormat="1" ht="15" customHeight="1">
      <c r="B111" s="267"/>
      <c r="C111" s="244" t="s">
        <v>887</v>
      </c>
      <c r="D111" s="244"/>
      <c r="E111" s="244"/>
      <c r="F111" s="265" t="s">
        <v>866</v>
      </c>
      <c r="G111" s="244"/>
      <c r="H111" s="244" t="s">
        <v>900</v>
      </c>
      <c r="I111" s="244" t="s">
        <v>862</v>
      </c>
      <c r="J111" s="244">
        <v>50</v>
      </c>
      <c r="K111" s="256"/>
    </row>
    <row r="112" spans="2:11" s="1" customFormat="1" ht="15" customHeight="1">
      <c r="B112" s="267"/>
      <c r="C112" s="244" t="s">
        <v>885</v>
      </c>
      <c r="D112" s="244"/>
      <c r="E112" s="244"/>
      <c r="F112" s="265" t="s">
        <v>866</v>
      </c>
      <c r="G112" s="244"/>
      <c r="H112" s="244" t="s">
        <v>900</v>
      </c>
      <c r="I112" s="244" t="s">
        <v>862</v>
      </c>
      <c r="J112" s="244">
        <v>50</v>
      </c>
      <c r="K112" s="256"/>
    </row>
    <row r="113" spans="2:11" s="1" customFormat="1" ht="15" customHeight="1">
      <c r="B113" s="267"/>
      <c r="C113" s="244" t="s">
        <v>55</v>
      </c>
      <c r="D113" s="244"/>
      <c r="E113" s="244"/>
      <c r="F113" s="265" t="s">
        <v>860</v>
      </c>
      <c r="G113" s="244"/>
      <c r="H113" s="244" t="s">
        <v>901</v>
      </c>
      <c r="I113" s="244" t="s">
        <v>862</v>
      </c>
      <c r="J113" s="244">
        <v>20</v>
      </c>
      <c r="K113" s="256"/>
    </row>
    <row r="114" spans="2:11" s="1" customFormat="1" ht="15" customHeight="1">
      <c r="B114" s="267"/>
      <c r="C114" s="244" t="s">
        <v>902</v>
      </c>
      <c r="D114" s="244"/>
      <c r="E114" s="244"/>
      <c r="F114" s="265" t="s">
        <v>860</v>
      </c>
      <c r="G114" s="244"/>
      <c r="H114" s="244" t="s">
        <v>903</v>
      </c>
      <c r="I114" s="244" t="s">
        <v>862</v>
      </c>
      <c r="J114" s="244">
        <v>120</v>
      </c>
      <c r="K114" s="256"/>
    </row>
    <row r="115" spans="2:11" s="1" customFormat="1" ht="15" customHeight="1">
      <c r="B115" s="267"/>
      <c r="C115" s="244" t="s">
        <v>40</v>
      </c>
      <c r="D115" s="244"/>
      <c r="E115" s="244"/>
      <c r="F115" s="265" t="s">
        <v>860</v>
      </c>
      <c r="G115" s="244"/>
      <c r="H115" s="244" t="s">
        <v>904</v>
      </c>
      <c r="I115" s="244" t="s">
        <v>895</v>
      </c>
      <c r="J115" s="244"/>
      <c r="K115" s="256"/>
    </row>
    <row r="116" spans="2:11" s="1" customFormat="1" ht="15" customHeight="1">
      <c r="B116" s="267"/>
      <c r="C116" s="244" t="s">
        <v>50</v>
      </c>
      <c r="D116" s="244"/>
      <c r="E116" s="244"/>
      <c r="F116" s="265" t="s">
        <v>860</v>
      </c>
      <c r="G116" s="244"/>
      <c r="H116" s="244" t="s">
        <v>905</v>
      </c>
      <c r="I116" s="244" t="s">
        <v>895</v>
      </c>
      <c r="J116" s="244"/>
      <c r="K116" s="256"/>
    </row>
    <row r="117" spans="2:11" s="1" customFormat="1" ht="15" customHeight="1">
      <c r="B117" s="267"/>
      <c r="C117" s="244" t="s">
        <v>59</v>
      </c>
      <c r="D117" s="244"/>
      <c r="E117" s="244"/>
      <c r="F117" s="265" t="s">
        <v>860</v>
      </c>
      <c r="G117" s="244"/>
      <c r="H117" s="244" t="s">
        <v>906</v>
      </c>
      <c r="I117" s="244" t="s">
        <v>907</v>
      </c>
      <c r="J117" s="244"/>
      <c r="K117" s="256"/>
    </row>
    <row r="118" spans="2:11" s="1" customFormat="1" ht="15" customHeight="1">
      <c r="B118" s="270"/>
      <c r="C118" s="276"/>
      <c r="D118" s="276"/>
      <c r="E118" s="276"/>
      <c r="F118" s="276"/>
      <c r="G118" s="276"/>
      <c r="H118" s="276"/>
      <c r="I118" s="276"/>
      <c r="J118" s="276"/>
      <c r="K118" s="272"/>
    </row>
    <row r="119" spans="2:11" s="1" customFormat="1" ht="18.75" customHeight="1">
      <c r="B119" s="277"/>
      <c r="C119" s="278"/>
      <c r="D119" s="278"/>
      <c r="E119" s="278"/>
      <c r="F119" s="279"/>
      <c r="G119" s="278"/>
      <c r="H119" s="278"/>
      <c r="I119" s="278"/>
      <c r="J119" s="278"/>
      <c r="K119" s="277"/>
    </row>
    <row r="120" spans="2:11" s="1" customFormat="1" ht="18.75" customHeight="1">
      <c r="B120" s="251"/>
      <c r="C120" s="251"/>
      <c r="D120" s="251"/>
      <c r="E120" s="251"/>
      <c r="F120" s="251"/>
      <c r="G120" s="251"/>
      <c r="H120" s="251"/>
      <c r="I120" s="251"/>
      <c r="J120" s="251"/>
      <c r="K120" s="251"/>
    </row>
    <row r="121" spans="2:11" s="1" customFormat="1" ht="7.5" customHeight="1">
      <c r="B121" s="280"/>
      <c r="C121" s="281"/>
      <c r="D121" s="281"/>
      <c r="E121" s="281"/>
      <c r="F121" s="281"/>
      <c r="G121" s="281"/>
      <c r="H121" s="281"/>
      <c r="I121" s="281"/>
      <c r="J121" s="281"/>
      <c r="K121" s="282"/>
    </row>
    <row r="122" spans="2:11" s="1" customFormat="1" ht="45" customHeight="1">
      <c r="B122" s="283"/>
      <c r="C122" s="372" t="s">
        <v>908</v>
      </c>
      <c r="D122" s="372"/>
      <c r="E122" s="372"/>
      <c r="F122" s="372"/>
      <c r="G122" s="372"/>
      <c r="H122" s="372"/>
      <c r="I122" s="372"/>
      <c r="J122" s="372"/>
      <c r="K122" s="284"/>
    </row>
    <row r="123" spans="2:11" s="1" customFormat="1" ht="17.25" customHeight="1">
      <c r="B123" s="285"/>
      <c r="C123" s="257" t="s">
        <v>854</v>
      </c>
      <c r="D123" s="257"/>
      <c r="E123" s="257"/>
      <c r="F123" s="257" t="s">
        <v>855</v>
      </c>
      <c r="G123" s="258"/>
      <c r="H123" s="257" t="s">
        <v>56</v>
      </c>
      <c r="I123" s="257" t="s">
        <v>59</v>
      </c>
      <c r="J123" s="257" t="s">
        <v>856</v>
      </c>
      <c r="K123" s="286"/>
    </row>
    <row r="124" spans="2:11" s="1" customFormat="1" ht="17.25" customHeight="1">
      <c r="B124" s="285"/>
      <c r="C124" s="259" t="s">
        <v>857</v>
      </c>
      <c r="D124" s="259"/>
      <c r="E124" s="259"/>
      <c r="F124" s="260" t="s">
        <v>858</v>
      </c>
      <c r="G124" s="261"/>
      <c r="H124" s="259"/>
      <c r="I124" s="259"/>
      <c r="J124" s="259" t="s">
        <v>859</v>
      </c>
      <c r="K124" s="286"/>
    </row>
    <row r="125" spans="2:11" s="1" customFormat="1" ht="5.25" customHeight="1">
      <c r="B125" s="287"/>
      <c r="C125" s="262"/>
      <c r="D125" s="262"/>
      <c r="E125" s="262"/>
      <c r="F125" s="262"/>
      <c r="G125" s="288"/>
      <c r="H125" s="262"/>
      <c r="I125" s="262"/>
      <c r="J125" s="262"/>
      <c r="K125" s="289"/>
    </row>
    <row r="126" spans="2:11" s="1" customFormat="1" ht="15" customHeight="1">
      <c r="B126" s="287"/>
      <c r="C126" s="244" t="s">
        <v>863</v>
      </c>
      <c r="D126" s="264"/>
      <c r="E126" s="264"/>
      <c r="F126" s="265" t="s">
        <v>860</v>
      </c>
      <c r="G126" s="244"/>
      <c r="H126" s="244" t="s">
        <v>900</v>
      </c>
      <c r="I126" s="244" t="s">
        <v>862</v>
      </c>
      <c r="J126" s="244">
        <v>120</v>
      </c>
      <c r="K126" s="290"/>
    </row>
    <row r="127" spans="2:11" s="1" customFormat="1" ht="15" customHeight="1">
      <c r="B127" s="287"/>
      <c r="C127" s="244" t="s">
        <v>909</v>
      </c>
      <c r="D127" s="244"/>
      <c r="E127" s="244"/>
      <c r="F127" s="265" t="s">
        <v>860</v>
      </c>
      <c r="G127" s="244"/>
      <c r="H127" s="244" t="s">
        <v>910</v>
      </c>
      <c r="I127" s="244" t="s">
        <v>862</v>
      </c>
      <c r="J127" s="244" t="s">
        <v>911</v>
      </c>
      <c r="K127" s="290"/>
    </row>
    <row r="128" spans="2:11" s="1" customFormat="1" ht="15" customHeight="1">
      <c r="B128" s="287"/>
      <c r="C128" s="244" t="s">
        <v>808</v>
      </c>
      <c r="D128" s="244"/>
      <c r="E128" s="244"/>
      <c r="F128" s="265" t="s">
        <v>860</v>
      </c>
      <c r="G128" s="244"/>
      <c r="H128" s="244" t="s">
        <v>912</v>
      </c>
      <c r="I128" s="244" t="s">
        <v>862</v>
      </c>
      <c r="J128" s="244" t="s">
        <v>911</v>
      </c>
      <c r="K128" s="290"/>
    </row>
    <row r="129" spans="2:11" s="1" customFormat="1" ht="15" customHeight="1">
      <c r="B129" s="287"/>
      <c r="C129" s="244" t="s">
        <v>871</v>
      </c>
      <c r="D129" s="244"/>
      <c r="E129" s="244"/>
      <c r="F129" s="265" t="s">
        <v>866</v>
      </c>
      <c r="G129" s="244"/>
      <c r="H129" s="244" t="s">
        <v>872</v>
      </c>
      <c r="I129" s="244" t="s">
        <v>862</v>
      </c>
      <c r="J129" s="244">
        <v>15</v>
      </c>
      <c r="K129" s="290"/>
    </row>
    <row r="130" spans="2:11" s="1" customFormat="1" ht="15" customHeight="1">
      <c r="B130" s="287"/>
      <c r="C130" s="268" t="s">
        <v>873</v>
      </c>
      <c r="D130" s="268"/>
      <c r="E130" s="268"/>
      <c r="F130" s="269" t="s">
        <v>866</v>
      </c>
      <c r="G130" s="268"/>
      <c r="H130" s="268" t="s">
        <v>874</v>
      </c>
      <c r="I130" s="268" t="s">
        <v>862</v>
      </c>
      <c r="J130" s="268">
        <v>15</v>
      </c>
      <c r="K130" s="290"/>
    </row>
    <row r="131" spans="2:11" s="1" customFormat="1" ht="15" customHeight="1">
      <c r="B131" s="287"/>
      <c r="C131" s="268" t="s">
        <v>875</v>
      </c>
      <c r="D131" s="268"/>
      <c r="E131" s="268"/>
      <c r="F131" s="269" t="s">
        <v>866</v>
      </c>
      <c r="G131" s="268"/>
      <c r="H131" s="268" t="s">
        <v>876</v>
      </c>
      <c r="I131" s="268" t="s">
        <v>862</v>
      </c>
      <c r="J131" s="268">
        <v>20</v>
      </c>
      <c r="K131" s="290"/>
    </row>
    <row r="132" spans="2:11" s="1" customFormat="1" ht="15" customHeight="1">
      <c r="B132" s="287"/>
      <c r="C132" s="268" t="s">
        <v>877</v>
      </c>
      <c r="D132" s="268"/>
      <c r="E132" s="268"/>
      <c r="F132" s="269" t="s">
        <v>866</v>
      </c>
      <c r="G132" s="268"/>
      <c r="H132" s="268" t="s">
        <v>878</v>
      </c>
      <c r="I132" s="268" t="s">
        <v>862</v>
      </c>
      <c r="J132" s="268">
        <v>20</v>
      </c>
      <c r="K132" s="290"/>
    </row>
    <row r="133" spans="2:11" s="1" customFormat="1" ht="15" customHeight="1">
      <c r="B133" s="287"/>
      <c r="C133" s="244" t="s">
        <v>865</v>
      </c>
      <c r="D133" s="244"/>
      <c r="E133" s="244"/>
      <c r="F133" s="265" t="s">
        <v>866</v>
      </c>
      <c r="G133" s="244"/>
      <c r="H133" s="244" t="s">
        <v>900</v>
      </c>
      <c r="I133" s="244" t="s">
        <v>862</v>
      </c>
      <c r="J133" s="244">
        <v>50</v>
      </c>
      <c r="K133" s="290"/>
    </row>
    <row r="134" spans="2:11" s="1" customFormat="1" ht="15" customHeight="1">
      <c r="B134" s="287"/>
      <c r="C134" s="244" t="s">
        <v>879</v>
      </c>
      <c r="D134" s="244"/>
      <c r="E134" s="244"/>
      <c r="F134" s="265" t="s">
        <v>866</v>
      </c>
      <c r="G134" s="244"/>
      <c r="H134" s="244" t="s">
        <v>900</v>
      </c>
      <c r="I134" s="244" t="s">
        <v>862</v>
      </c>
      <c r="J134" s="244">
        <v>50</v>
      </c>
      <c r="K134" s="290"/>
    </row>
    <row r="135" spans="2:11" s="1" customFormat="1" ht="15" customHeight="1">
      <c r="B135" s="287"/>
      <c r="C135" s="244" t="s">
        <v>885</v>
      </c>
      <c r="D135" s="244"/>
      <c r="E135" s="244"/>
      <c r="F135" s="265" t="s">
        <v>866</v>
      </c>
      <c r="G135" s="244"/>
      <c r="H135" s="244" t="s">
        <v>900</v>
      </c>
      <c r="I135" s="244" t="s">
        <v>862</v>
      </c>
      <c r="J135" s="244">
        <v>50</v>
      </c>
      <c r="K135" s="290"/>
    </row>
    <row r="136" spans="2:11" s="1" customFormat="1" ht="15" customHeight="1">
      <c r="B136" s="287"/>
      <c r="C136" s="244" t="s">
        <v>887</v>
      </c>
      <c r="D136" s="244"/>
      <c r="E136" s="244"/>
      <c r="F136" s="265" t="s">
        <v>866</v>
      </c>
      <c r="G136" s="244"/>
      <c r="H136" s="244" t="s">
        <v>900</v>
      </c>
      <c r="I136" s="244" t="s">
        <v>862</v>
      </c>
      <c r="J136" s="244">
        <v>50</v>
      </c>
      <c r="K136" s="290"/>
    </row>
    <row r="137" spans="2:11" s="1" customFormat="1" ht="15" customHeight="1">
      <c r="B137" s="287"/>
      <c r="C137" s="244" t="s">
        <v>888</v>
      </c>
      <c r="D137" s="244"/>
      <c r="E137" s="244"/>
      <c r="F137" s="265" t="s">
        <v>866</v>
      </c>
      <c r="G137" s="244"/>
      <c r="H137" s="244" t="s">
        <v>913</v>
      </c>
      <c r="I137" s="244" t="s">
        <v>862</v>
      </c>
      <c r="J137" s="244">
        <v>255</v>
      </c>
      <c r="K137" s="290"/>
    </row>
    <row r="138" spans="2:11" s="1" customFormat="1" ht="15" customHeight="1">
      <c r="B138" s="287"/>
      <c r="C138" s="244" t="s">
        <v>890</v>
      </c>
      <c r="D138" s="244"/>
      <c r="E138" s="244"/>
      <c r="F138" s="265" t="s">
        <v>860</v>
      </c>
      <c r="G138" s="244"/>
      <c r="H138" s="244" t="s">
        <v>914</v>
      </c>
      <c r="I138" s="244" t="s">
        <v>892</v>
      </c>
      <c r="J138" s="244"/>
      <c r="K138" s="290"/>
    </row>
    <row r="139" spans="2:11" s="1" customFormat="1" ht="15" customHeight="1">
      <c r="B139" s="287"/>
      <c r="C139" s="244" t="s">
        <v>893</v>
      </c>
      <c r="D139" s="244"/>
      <c r="E139" s="244"/>
      <c r="F139" s="265" t="s">
        <v>860</v>
      </c>
      <c r="G139" s="244"/>
      <c r="H139" s="244" t="s">
        <v>915</v>
      </c>
      <c r="I139" s="244" t="s">
        <v>895</v>
      </c>
      <c r="J139" s="244"/>
      <c r="K139" s="290"/>
    </row>
    <row r="140" spans="2:11" s="1" customFormat="1" ht="15" customHeight="1">
      <c r="B140" s="287"/>
      <c r="C140" s="244" t="s">
        <v>896</v>
      </c>
      <c r="D140" s="244"/>
      <c r="E140" s="244"/>
      <c r="F140" s="265" t="s">
        <v>860</v>
      </c>
      <c r="G140" s="244"/>
      <c r="H140" s="244" t="s">
        <v>896</v>
      </c>
      <c r="I140" s="244" t="s">
        <v>895</v>
      </c>
      <c r="J140" s="244"/>
      <c r="K140" s="290"/>
    </row>
    <row r="141" spans="2:11" s="1" customFormat="1" ht="15" customHeight="1">
      <c r="B141" s="287"/>
      <c r="C141" s="244" t="s">
        <v>40</v>
      </c>
      <c r="D141" s="244"/>
      <c r="E141" s="244"/>
      <c r="F141" s="265" t="s">
        <v>860</v>
      </c>
      <c r="G141" s="244"/>
      <c r="H141" s="244" t="s">
        <v>916</v>
      </c>
      <c r="I141" s="244" t="s">
        <v>895</v>
      </c>
      <c r="J141" s="244"/>
      <c r="K141" s="290"/>
    </row>
    <row r="142" spans="2:11" s="1" customFormat="1" ht="15" customHeight="1">
      <c r="B142" s="287"/>
      <c r="C142" s="244" t="s">
        <v>917</v>
      </c>
      <c r="D142" s="244"/>
      <c r="E142" s="244"/>
      <c r="F142" s="265" t="s">
        <v>860</v>
      </c>
      <c r="G142" s="244"/>
      <c r="H142" s="244" t="s">
        <v>918</v>
      </c>
      <c r="I142" s="244" t="s">
        <v>895</v>
      </c>
      <c r="J142" s="244"/>
      <c r="K142" s="290"/>
    </row>
    <row r="143" spans="2:11" s="1" customFormat="1" ht="15" customHeight="1">
      <c r="B143" s="291"/>
      <c r="C143" s="292"/>
      <c r="D143" s="292"/>
      <c r="E143" s="292"/>
      <c r="F143" s="292"/>
      <c r="G143" s="292"/>
      <c r="H143" s="292"/>
      <c r="I143" s="292"/>
      <c r="J143" s="292"/>
      <c r="K143" s="293"/>
    </row>
    <row r="144" spans="2:11" s="1" customFormat="1" ht="18.75" customHeight="1">
      <c r="B144" s="278"/>
      <c r="C144" s="278"/>
      <c r="D144" s="278"/>
      <c r="E144" s="278"/>
      <c r="F144" s="279"/>
      <c r="G144" s="278"/>
      <c r="H144" s="278"/>
      <c r="I144" s="278"/>
      <c r="J144" s="278"/>
      <c r="K144" s="278"/>
    </row>
    <row r="145" spans="2:11" s="1" customFormat="1" ht="18.75" customHeight="1">
      <c r="B145" s="251"/>
      <c r="C145" s="251"/>
      <c r="D145" s="251"/>
      <c r="E145" s="251"/>
      <c r="F145" s="251"/>
      <c r="G145" s="251"/>
      <c r="H145" s="251"/>
      <c r="I145" s="251"/>
      <c r="J145" s="251"/>
      <c r="K145" s="251"/>
    </row>
    <row r="146" spans="2:11" s="1" customFormat="1" ht="7.5" customHeight="1">
      <c r="B146" s="252"/>
      <c r="C146" s="253"/>
      <c r="D146" s="253"/>
      <c r="E146" s="253"/>
      <c r="F146" s="253"/>
      <c r="G146" s="253"/>
      <c r="H146" s="253"/>
      <c r="I146" s="253"/>
      <c r="J146" s="253"/>
      <c r="K146" s="254"/>
    </row>
    <row r="147" spans="2:11" s="1" customFormat="1" ht="45" customHeight="1">
      <c r="B147" s="255"/>
      <c r="C147" s="374" t="s">
        <v>919</v>
      </c>
      <c r="D147" s="374"/>
      <c r="E147" s="374"/>
      <c r="F147" s="374"/>
      <c r="G147" s="374"/>
      <c r="H147" s="374"/>
      <c r="I147" s="374"/>
      <c r="J147" s="374"/>
      <c r="K147" s="256"/>
    </row>
    <row r="148" spans="2:11" s="1" customFormat="1" ht="17.25" customHeight="1">
      <c r="B148" s="255"/>
      <c r="C148" s="257" t="s">
        <v>854</v>
      </c>
      <c r="D148" s="257"/>
      <c r="E148" s="257"/>
      <c r="F148" s="257" t="s">
        <v>855</v>
      </c>
      <c r="G148" s="258"/>
      <c r="H148" s="257" t="s">
        <v>56</v>
      </c>
      <c r="I148" s="257" t="s">
        <v>59</v>
      </c>
      <c r="J148" s="257" t="s">
        <v>856</v>
      </c>
      <c r="K148" s="256"/>
    </row>
    <row r="149" spans="2:11" s="1" customFormat="1" ht="17.25" customHeight="1">
      <c r="B149" s="255"/>
      <c r="C149" s="259" t="s">
        <v>857</v>
      </c>
      <c r="D149" s="259"/>
      <c r="E149" s="259"/>
      <c r="F149" s="260" t="s">
        <v>858</v>
      </c>
      <c r="G149" s="261"/>
      <c r="H149" s="259"/>
      <c r="I149" s="259"/>
      <c r="J149" s="259" t="s">
        <v>859</v>
      </c>
      <c r="K149" s="256"/>
    </row>
    <row r="150" spans="2:11" s="1" customFormat="1" ht="5.25" customHeight="1">
      <c r="B150" s="267"/>
      <c r="C150" s="262"/>
      <c r="D150" s="262"/>
      <c r="E150" s="262"/>
      <c r="F150" s="262"/>
      <c r="G150" s="263"/>
      <c r="H150" s="262"/>
      <c r="I150" s="262"/>
      <c r="J150" s="262"/>
      <c r="K150" s="290"/>
    </row>
    <row r="151" spans="2:11" s="1" customFormat="1" ht="15" customHeight="1">
      <c r="B151" s="267"/>
      <c r="C151" s="294" t="s">
        <v>863</v>
      </c>
      <c r="D151" s="244"/>
      <c r="E151" s="244"/>
      <c r="F151" s="295" t="s">
        <v>860</v>
      </c>
      <c r="G151" s="244"/>
      <c r="H151" s="294" t="s">
        <v>900</v>
      </c>
      <c r="I151" s="294" t="s">
        <v>862</v>
      </c>
      <c r="J151" s="294">
        <v>120</v>
      </c>
      <c r="K151" s="290"/>
    </row>
    <row r="152" spans="2:11" s="1" customFormat="1" ht="15" customHeight="1">
      <c r="B152" s="267"/>
      <c r="C152" s="294" t="s">
        <v>909</v>
      </c>
      <c r="D152" s="244"/>
      <c r="E152" s="244"/>
      <c r="F152" s="295" t="s">
        <v>860</v>
      </c>
      <c r="G152" s="244"/>
      <c r="H152" s="294" t="s">
        <v>920</v>
      </c>
      <c r="I152" s="294" t="s">
        <v>862</v>
      </c>
      <c r="J152" s="294" t="s">
        <v>911</v>
      </c>
      <c r="K152" s="290"/>
    </row>
    <row r="153" spans="2:11" s="1" customFormat="1" ht="15" customHeight="1">
      <c r="B153" s="267"/>
      <c r="C153" s="294" t="s">
        <v>808</v>
      </c>
      <c r="D153" s="244"/>
      <c r="E153" s="244"/>
      <c r="F153" s="295" t="s">
        <v>860</v>
      </c>
      <c r="G153" s="244"/>
      <c r="H153" s="294" t="s">
        <v>921</v>
      </c>
      <c r="I153" s="294" t="s">
        <v>862</v>
      </c>
      <c r="J153" s="294" t="s">
        <v>911</v>
      </c>
      <c r="K153" s="290"/>
    </row>
    <row r="154" spans="2:11" s="1" customFormat="1" ht="15" customHeight="1">
      <c r="B154" s="267"/>
      <c r="C154" s="294" t="s">
        <v>865</v>
      </c>
      <c r="D154" s="244"/>
      <c r="E154" s="244"/>
      <c r="F154" s="295" t="s">
        <v>866</v>
      </c>
      <c r="G154" s="244"/>
      <c r="H154" s="294" t="s">
        <v>900</v>
      </c>
      <c r="I154" s="294" t="s">
        <v>862</v>
      </c>
      <c r="J154" s="294">
        <v>50</v>
      </c>
      <c r="K154" s="290"/>
    </row>
    <row r="155" spans="2:11" s="1" customFormat="1" ht="15" customHeight="1">
      <c r="B155" s="267"/>
      <c r="C155" s="294" t="s">
        <v>868</v>
      </c>
      <c r="D155" s="244"/>
      <c r="E155" s="244"/>
      <c r="F155" s="295" t="s">
        <v>860</v>
      </c>
      <c r="G155" s="244"/>
      <c r="H155" s="294" t="s">
        <v>900</v>
      </c>
      <c r="I155" s="294" t="s">
        <v>870</v>
      </c>
      <c r="J155" s="294"/>
      <c r="K155" s="290"/>
    </row>
    <row r="156" spans="2:11" s="1" customFormat="1" ht="15" customHeight="1">
      <c r="B156" s="267"/>
      <c r="C156" s="294" t="s">
        <v>879</v>
      </c>
      <c r="D156" s="244"/>
      <c r="E156" s="244"/>
      <c r="F156" s="295" t="s">
        <v>866</v>
      </c>
      <c r="G156" s="244"/>
      <c r="H156" s="294" t="s">
        <v>900</v>
      </c>
      <c r="I156" s="294" t="s">
        <v>862</v>
      </c>
      <c r="J156" s="294">
        <v>50</v>
      </c>
      <c r="K156" s="290"/>
    </row>
    <row r="157" spans="2:11" s="1" customFormat="1" ht="15" customHeight="1">
      <c r="B157" s="267"/>
      <c r="C157" s="294" t="s">
        <v>887</v>
      </c>
      <c r="D157" s="244"/>
      <c r="E157" s="244"/>
      <c r="F157" s="295" t="s">
        <v>866</v>
      </c>
      <c r="G157" s="244"/>
      <c r="H157" s="294" t="s">
        <v>900</v>
      </c>
      <c r="I157" s="294" t="s">
        <v>862</v>
      </c>
      <c r="J157" s="294">
        <v>50</v>
      </c>
      <c r="K157" s="290"/>
    </row>
    <row r="158" spans="2:11" s="1" customFormat="1" ht="15" customHeight="1">
      <c r="B158" s="267"/>
      <c r="C158" s="294" t="s">
        <v>885</v>
      </c>
      <c r="D158" s="244"/>
      <c r="E158" s="244"/>
      <c r="F158" s="295" t="s">
        <v>866</v>
      </c>
      <c r="G158" s="244"/>
      <c r="H158" s="294" t="s">
        <v>900</v>
      </c>
      <c r="I158" s="294" t="s">
        <v>862</v>
      </c>
      <c r="J158" s="294">
        <v>50</v>
      </c>
      <c r="K158" s="290"/>
    </row>
    <row r="159" spans="2:11" s="1" customFormat="1" ht="15" customHeight="1">
      <c r="B159" s="267"/>
      <c r="C159" s="294" t="s">
        <v>125</v>
      </c>
      <c r="D159" s="244"/>
      <c r="E159" s="244"/>
      <c r="F159" s="295" t="s">
        <v>860</v>
      </c>
      <c r="G159" s="244"/>
      <c r="H159" s="294" t="s">
        <v>922</v>
      </c>
      <c r="I159" s="294" t="s">
        <v>862</v>
      </c>
      <c r="J159" s="294" t="s">
        <v>923</v>
      </c>
      <c r="K159" s="290"/>
    </row>
    <row r="160" spans="2:11" s="1" customFormat="1" ht="15" customHeight="1">
      <c r="B160" s="267"/>
      <c r="C160" s="294" t="s">
        <v>924</v>
      </c>
      <c r="D160" s="244"/>
      <c r="E160" s="244"/>
      <c r="F160" s="295" t="s">
        <v>860</v>
      </c>
      <c r="G160" s="244"/>
      <c r="H160" s="294" t="s">
        <v>925</v>
      </c>
      <c r="I160" s="294" t="s">
        <v>895</v>
      </c>
      <c r="J160" s="294"/>
      <c r="K160" s="290"/>
    </row>
    <row r="161" spans="2:11" s="1" customFormat="1" ht="15" customHeight="1">
      <c r="B161" s="296"/>
      <c r="C161" s="276"/>
      <c r="D161" s="276"/>
      <c r="E161" s="276"/>
      <c r="F161" s="276"/>
      <c r="G161" s="276"/>
      <c r="H161" s="276"/>
      <c r="I161" s="276"/>
      <c r="J161" s="276"/>
      <c r="K161" s="297"/>
    </row>
    <row r="162" spans="2:11" s="1" customFormat="1" ht="18.75" customHeight="1">
      <c r="B162" s="278"/>
      <c r="C162" s="288"/>
      <c r="D162" s="288"/>
      <c r="E162" s="288"/>
      <c r="F162" s="298"/>
      <c r="G162" s="288"/>
      <c r="H162" s="288"/>
      <c r="I162" s="288"/>
      <c r="J162" s="288"/>
      <c r="K162" s="278"/>
    </row>
    <row r="163" spans="2:11" s="1" customFormat="1" ht="18.75" customHeight="1">
      <c r="B163" s="251"/>
      <c r="C163" s="251"/>
      <c r="D163" s="251"/>
      <c r="E163" s="251"/>
      <c r="F163" s="251"/>
      <c r="G163" s="251"/>
      <c r="H163" s="251"/>
      <c r="I163" s="251"/>
      <c r="J163" s="251"/>
      <c r="K163" s="251"/>
    </row>
    <row r="164" spans="2:11" s="1" customFormat="1" ht="7.5" customHeight="1">
      <c r="B164" s="233"/>
      <c r="C164" s="234"/>
      <c r="D164" s="234"/>
      <c r="E164" s="234"/>
      <c r="F164" s="234"/>
      <c r="G164" s="234"/>
      <c r="H164" s="234"/>
      <c r="I164" s="234"/>
      <c r="J164" s="234"/>
      <c r="K164" s="235"/>
    </row>
    <row r="165" spans="2:11" s="1" customFormat="1" ht="45" customHeight="1">
      <c r="B165" s="236"/>
      <c r="C165" s="372" t="s">
        <v>926</v>
      </c>
      <c r="D165" s="372"/>
      <c r="E165" s="372"/>
      <c r="F165" s="372"/>
      <c r="G165" s="372"/>
      <c r="H165" s="372"/>
      <c r="I165" s="372"/>
      <c r="J165" s="372"/>
      <c r="K165" s="237"/>
    </row>
    <row r="166" spans="2:11" s="1" customFormat="1" ht="17.25" customHeight="1">
      <c r="B166" s="236"/>
      <c r="C166" s="257" t="s">
        <v>854</v>
      </c>
      <c r="D166" s="257"/>
      <c r="E166" s="257"/>
      <c r="F166" s="257" t="s">
        <v>855</v>
      </c>
      <c r="G166" s="299"/>
      <c r="H166" s="300" t="s">
        <v>56</v>
      </c>
      <c r="I166" s="300" t="s">
        <v>59</v>
      </c>
      <c r="J166" s="257" t="s">
        <v>856</v>
      </c>
      <c r="K166" s="237"/>
    </row>
    <row r="167" spans="2:11" s="1" customFormat="1" ht="17.25" customHeight="1">
      <c r="B167" s="238"/>
      <c r="C167" s="259" t="s">
        <v>857</v>
      </c>
      <c r="D167" s="259"/>
      <c r="E167" s="259"/>
      <c r="F167" s="260" t="s">
        <v>858</v>
      </c>
      <c r="G167" s="301"/>
      <c r="H167" s="302"/>
      <c r="I167" s="302"/>
      <c r="J167" s="259" t="s">
        <v>859</v>
      </c>
      <c r="K167" s="239"/>
    </row>
    <row r="168" spans="2:11" s="1" customFormat="1" ht="5.25" customHeight="1">
      <c r="B168" s="267"/>
      <c r="C168" s="262"/>
      <c r="D168" s="262"/>
      <c r="E168" s="262"/>
      <c r="F168" s="262"/>
      <c r="G168" s="263"/>
      <c r="H168" s="262"/>
      <c r="I168" s="262"/>
      <c r="J168" s="262"/>
      <c r="K168" s="290"/>
    </row>
    <row r="169" spans="2:11" s="1" customFormat="1" ht="15" customHeight="1">
      <c r="B169" s="267"/>
      <c r="C169" s="244" t="s">
        <v>863</v>
      </c>
      <c r="D169" s="244"/>
      <c r="E169" s="244"/>
      <c r="F169" s="265" t="s">
        <v>860</v>
      </c>
      <c r="G169" s="244"/>
      <c r="H169" s="244" t="s">
        <v>900</v>
      </c>
      <c r="I169" s="244" t="s">
        <v>862</v>
      </c>
      <c r="J169" s="244">
        <v>120</v>
      </c>
      <c r="K169" s="290"/>
    </row>
    <row r="170" spans="2:11" s="1" customFormat="1" ht="15" customHeight="1">
      <c r="B170" s="267"/>
      <c r="C170" s="244" t="s">
        <v>909</v>
      </c>
      <c r="D170" s="244"/>
      <c r="E170" s="244"/>
      <c r="F170" s="265" t="s">
        <v>860</v>
      </c>
      <c r="G170" s="244"/>
      <c r="H170" s="244" t="s">
        <v>910</v>
      </c>
      <c r="I170" s="244" t="s">
        <v>862</v>
      </c>
      <c r="J170" s="244" t="s">
        <v>911</v>
      </c>
      <c r="K170" s="290"/>
    </row>
    <row r="171" spans="2:11" s="1" customFormat="1" ht="15" customHeight="1">
      <c r="B171" s="267"/>
      <c r="C171" s="244" t="s">
        <v>808</v>
      </c>
      <c r="D171" s="244"/>
      <c r="E171" s="244"/>
      <c r="F171" s="265" t="s">
        <v>860</v>
      </c>
      <c r="G171" s="244"/>
      <c r="H171" s="244" t="s">
        <v>927</v>
      </c>
      <c r="I171" s="244" t="s">
        <v>862</v>
      </c>
      <c r="J171" s="244" t="s">
        <v>911</v>
      </c>
      <c r="K171" s="290"/>
    </row>
    <row r="172" spans="2:11" s="1" customFormat="1" ht="15" customHeight="1">
      <c r="B172" s="267"/>
      <c r="C172" s="244" t="s">
        <v>865</v>
      </c>
      <c r="D172" s="244"/>
      <c r="E172" s="244"/>
      <c r="F172" s="265" t="s">
        <v>866</v>
      </c>
      <c r="G172" s="244"/>
      <c r="H172" s="244" t="s">
        <v>927</v>
      </c>
      <c r="I172" s="244" t="s">
        <v>862</v>
      </c>
      <c r="J172" s="244">
        <v>50</v>
      </c>
      <c r="K172" s="290"/>
    </row>
    <row r="173" spans="2:11" s="1" customFormat="1" ht="15" customHeight="1">
      <c r="B173" s="267"/>
      <c r="C173" s="244" t="s">
        <v>868</v>
      </c>
      <c r="D173" s="244"/>
      <c r="E173" s="244"/>
      <c r="F173" s="265" t="s">
        <v>860</v>
      </c>
      <c r="G173" s="244"/>
      <c r="H173" s="244" t="s">
        <v>927</v>
      </c>
      <c r="I173" s="244" t="s">
        <v>870</v>
      </c>
      <c r="J173" s="244"/>
      <c r="K173" s="290"/>
    </row>
    <row r="174" spans="2:11" s="1" customFormat="1" ht="15" customHeight="1">
      <c r="B174" s="267"/>
      <c r="C174" s="244" t="s">
        <v>879</v>
      </c>
      <c r="D174" s="244"/>
      <c r="E174" s="244"/>
      <c r="F174" s="265" t="s">
        <v>866</v>
      </c>
      <c r="G174" s="244"/>
      <c r="H174" s="244" t="s">
        <v>927</v>
      </c>
      <c r="I174" s="244" t="s">
        <v>862</v>
      </c>
      <c r="J174" s="244">
        <v>50</v>
      </c>
      <c r="K174" s="290"/>
    </row>
    <row r="175" spans="2:11" s="1" customFormat="1" ht="15" customHeight="1">
      <c r="B175" s="267"/>
      <c r="C175" s="244" t="s">
        <v>887</v>
      </c>
      <c r="D175" s="244"/>
      <c r="E175" s="244"/>
      <c r="F175" s="265" t="s">
        <v>866</v>
      </c>
      <c r="G175" s="244"/>
      <c r="H175" s="244" t="s">
        <v>927</v>
      </c>
      <c r="I175" s="244" t="s">
        <v>862</v>
      </c>
      <c r="J175" s="244">
        <v>50</v>
      </c>
      <c r="K175" s="290"/>
    </row>
    <row r="176" spans="2:11" s="1" customFormat="1" ht="15" customHeight="1">
      <c r="B176" s="267"/>
      <c r="C176" s="244" t="s">
        <v>885</v>
      </c>
      <c r="D176" s="244"/>
      <c r="E176" s="244"/>
      <c r="F176" s="265" t="s">
        <v>866</v>
      </c>
      <c r="G176" s="244"/>
      <c r="H176" s="244" t="s">
        <v>927</v>
      </c>
      <c r="I176" s="244" t="s">
        <v>862</v>
      </c>
      <c r="J176" s="244">
        <v>50</v>
      </c>
      <c r="K176" s="290"/>
    </row>
    <row r="177" spans="2:11" s="1" customFormat="1" ht="15" customHeight="1">
      <c r="B177" s="267"/>
      <c r="C177" s="244" t="s">
        <v>141</v>
      </c>
      <c r="D177" s="244"/>
      <c r="E177" s="244"/>
      <c r="F177" s="265" t="s">
        <v>860</v>
      </c>
      <c r="G177" s="244"/>
      <c r="H177" s="244" t="s">
        <v>928</v>
      </c>
      <c r="I177" s="244" t="s">
        <v>929</v>
      </c>
      <c r="J177" s="244"/>
      <c r="K177" s="290"/>
    </row>
    <row r="178" spans="2:11" s="1" customFormat="1" ht="15" customHeight="1">
      <c r="B178" s="267"/>
      <c r="C178" s="244" t="s">
        <v>59</v>
      </c>
      <c r="D178" s="244"/>
      <c r="E178" s="244"/>
      <c r="F178" s="265" t="s">
        <v>860</v>
      </c>
      <c r="G178" s="244"/>
      <c r="H178" s="244" t="s">
        <v>930</v>
      </c>
      <c r="I178" s="244" t="s">
        <v>931</v>
      </c>
      <c r="J178" s="244">
        <v>1</v>
      </c>
      <c r="K178" s="290"/>
    </row>
    <row r="179" spans="2:11" s="1" customFormat="1" ht="15" customHeight="1">
      <c r="B179" s="267"/>
      <c r="C179" s="244" t="s">
        <v>55</v>
      </c>
      <c r="D179" s="244"/>
      <c r="E179" s="244"/>
      <c r="F179" s="265" t="s">
        <v>860</v>
      </c>
      <c r="G179" s="244"/>
      <c r="H179" s="244" t="s">
        <v>932</v>
      </c>
      <c r="I179" s="244" t="s">
        <v>862</v>
      </c>
      <c r="J179" s="244">
        <v>20</v>
      </c>
      <c r="K179" s="290"/>
    </row>
    <row r="180" spans="2:11" s="1" customFormat="1" ht="15" customHeight="1">
      <c r="B180" s="267"/>
      <c r="C180" s="244" t="s">
        <v>56</v>
      </c>
      <c r="D180" s="244"/>
      <c r="E180" s="244"/>
      <c r="F180" s="265" t="s">
        <v>860</v>
      </c>
      <c r="G180" s="244"/>
      <c r="H180" s="244" t="s">
        <v>933</v>
      </c>
      <c r="I180" s="244" t="s">
        <v>862</v>
      </c>
      <c r="J180" s="244">
        <v>255</v>
      </c>
      <c r="K180" s="290"/>
    </row>
    <row r="181" spans="2:11" s="1" customFormat="1" ht="15" customHeight="1">
      <c r="B181" s="267"/>
      <c r="C181" s="244" t="s">
        <v>142</v>
      </c>
      <c r="D181" s="244"/>
      <c r="E181" s="244"/>
      <c r="F181" s="265" t="s">
        <v>860</v>
      </c>
      <c r="G181" s="244"/>
      <c r="H181" s="244" t="s">
        <v>824</v>
      </c>
      <c r="I181" s="244" t="s">
        <v>862</v>
      </c>
      <c r="J181" s="244">
        <v>10</v>
      </c>
      <c r="K181" s="290"/>
    </row>
    <row r="182" spans="2:11" s="1" customFormat="1" ht="15" customHeight="1">
      <c r="B182" s="267"/>
      <c r="C182" s="244" t="s">
        <v>143</v>
      </c>
      <c r="D182" s="244"/>
      <c r="E182" s="244"/>
      <c r="F182" s="265" t="s">
        <v>860</v>
      </c>
      <c r="G182" s="244"/>
      <c r="H182" s="244" t="s">
        <v>934</v>
      </c>
      <c r="I182" s="244" t="s">
        <v>895</v>
      </c>
      <c r="J182" s="244"/>
      <c r="K182" s="290"/>
    </row>
    <row r="183" spans="2:11" s="1" customFormat="1" ht="15" customHeight="1">
      <c r="B183" s="267"/>
      <c r="C183" s="244" t="s">
        <v>935</v>
      </c>
      <c r="D183" s="244"/>
      <c r="E183" s="244"/>
      <c r="F183" s="265" t="s">
        <v>860</v>
      </c>
      <c r="G183" s="244"/>
      <c r="H183" s="244" t="s">
        <v>936</v>
      </c>
      <c r="I183" s="244" t="s">
        <v>895</v>
      </c>
      <c r="J183" s="244"/>
      <c r="K183" s="290"/>
    </row>
    <row r="184" spans="2:11" s="1" customFormat="1" ht="15" customHeight="1">
      <c r="B184" s="267"/>
      <c r="C184" s="244" t="s">
        <v>924</v>
      </c>
      <c r="D184" s="244"/>
      <c r="E184" s="244"/>
      <c r="F184" s="265" t="s">
        <v>860</v>
      </c>
      <c r="G184" s="244"/>
      <c r="H184" s="244" t="s">
        <v>937</v>
      </c>
      <c r="I184" s="244" t="s">
        <v>895</v>
      </c>
      <c r="J184" s="244"/>
      <c r="K184" s="290"/>
    </row>
    <row r="185" spans="2:11" s="1" customFormat="1" ht="15" customHeight="1">
      <c r="B185" s="267"/>
      <c r="C185" s="244" t="s">
        <v>145</v>
      </c>
      <c r="D185" s="244"/>
      <c r="E185" s="244"/>
      <c r="F185" s="265" t="s">
        <v>866</v>
      </c>
      <c r="G185" s="244"/>
      <c r="H185" s="244" t="s">
        <v>938</v>
      </c>
      <c r="I185" s="244" t="s">
        <v>862</v>
      </c>
      <c r="J185" s="244">
        <v>50</v>
      </c>
      <c r="K185" s="290"/>
    </row>
    <row r="186" spans="2:11" s="1" customFormat="1" ht="15" customHeight="1">
      <c r="B186" s="267"/>
      <c r="C186" s="244" t="s">
        <v>939</v>
      </c>
      <c r="D186" s="244"/>
      <c r="E186" s="244"/>
      <c r="F186" s="265" t="s">
        <v>866</v>
      </c>
      <c r="G186" s="244"/>
      <c r="H186" s="244" t="s">
        <v>940</v>
      </c>
      <c r="I186" s="244" t="s">
        <v>941</v>
      </c>
      <c r="J186" s="244"/>
      <c r="K186" s="290"/>
    </row>
    <row r="187" spans="2:11" s="1" customFormat="1" ht="15" customHeight="1">
      <c r="B187" s="267"/>
      <c r="C187" s="244" t="s">
        <v>942</v>
      </c>
      <c r="D187" s="244"/>
      <c r="E187" s="244"/>
      <c r="F187" s="265" t="s">
        <v>866</v>
      </c>
      <c r="G187" s="244"/>
      <c r="H187" s="244" t="s">
        <v>943</v>
      </c>
      <c r="I187" s="244" t="s">
        <v>941</v>
      </c>
      <c r="J187" s="244"/>
      <c r="K187" s="290"/>
    </row>
    <row r="188" spans="2:11" s="1" customFormat="1" ht="15" customHeight="1">
      <c r="B188" s="267"/>
      <c r="C188" s="244" t="s">
        <v>944</v>
      </c>
      <c r="D188" s="244"/>
      <c r="E188" s="244"/>
      <c r="F188" s="265" t="s">
        <v>866</v>
      </c>
      <c r="G188" s="244"/>
      <c r="H188" s="244" t="s">
        <v>945</v>
      </c>
      <c r="I188" s="244" t="s">
        <v>941</v>
      </c>
      <c r="J188" s="244"/>
      <c r="K188" s="290"/>
    </row>
    <row r="189" spans="2:11" s="1" customFormat="1" ht="15" customHeight="1">
      <c r="B189" s="267"/>
      <c r="C189" s="303" t="s">
        <v>946</v>
      </c>
      <c r="D189" s="244"/>
      <c r="E189" s="244"/>
      <c r="F189" s="265" t="s">
        <v>866</v>
      </c>
      <c r="G189" s="244"/>
      <c r="H189" s="244" t="s">
        <v>947</v>
      </c>
      <c r="I189" s="244" t="s">
        <v>948</v>
      </c>
      <c r="J189" s="304" t="s">
        <v>949</v>
      </c>
      <c r="K189" s="290"/>
    </row>
    <row r="190" spans="2:11" s="15" customFormat="1" ht="15" customHeight="1">
      <c r="B190" s="305"/>
      <c r="C190" s="306" t="s">
        <v>950</v>
      </c>
      <c r="D190" s="307"/>
      <c r="E190" s="307"/>
      <c r="F190" s="308" t="s">
        <v>866</v>
      </c>
      <c r="G190" s="307"/>
      <c r="H190" s="307" t="s">
        <v>951</v>
      </c>
      <c r="I190" s="307" t="s">
        <v>948</v>
      </c>
      <c r="J190" s="309" t="s">
        <v>949</v>
      </c>
      <c r="K190" s="310"/>
    </row>
    <row r="191" spans="2:11" s="1" customFormat="1" ht="15" customHeight="1">
      <c r="B191" s="267"/>
      <c r="C191" s="303" t="s">
        <v>44</v>
      </c>
      <c r="D191" s="244"/>
      <c r="E191" s="244"/>
      <c r="F191" s="265" t="s">
        <v>860</v>
      </c>
      <c r="G191" s="244"/>
      <c r="H191" s="241" t="s">
        <v>952</v>
      </c>
      <c r="I191" s="244" t="s">
        <v>953</v>
      </c>
      <c r="J191" s="244"/>
      <c r="K191" s="290"/>
    </row>
    <row r="192" spans="2:11" s="1" customFormat="1" ht="15" customHeight="1">
      <c r="B192" s="267"/>
      <c r="C192" s="303" t="s">
        <v>954</v>
      </c>
      <c r="D192" s="244"/>
      <c r="E192" s="244"/>
      <c r="F192" s="265" t="s">
        <v>860</v>
      </c>
      <c r="G192" s="244"/>
      <c r="H192" s="244" t="s">
        <v>955</v>
      </c>
      <c r="I192" s="244" t="s">
        <v>895</v>
      </c>
      <c r="J192" s="244"/>
      <c r="K192" s="290"/>
    </row>
    <row r="193" spans="2:11" s="1" customFormat="1" ht="15" customHeight="1">
      <c r="B193" s="267"/>
      <c r="C193" s="303" t="s">
        <v>956</v>
      </c>
      <c r="D193" s="244"/>
      <c r="E193" s="244"/>
      <c r="F193" s="265" t="s">
        <v>860</v>
      </c>
      <c r="G193" s="244"/>
      <c r="H193" s="244" t="s">
        <v>957</v>
      </c>
      <c r="I193" s="244" t="s">
        <v>895</v>
      </c>
      <c r="J193" s="244"/>
      <c r="K193" s="290"/>
    </row>
    <row r="194" spans="2:11" s="1" customFormat="1" ht="15" customHeight="1">
      <c r="B194" s="267"/>
      <c r="C194" s="303" t="s">
        <v>958</v>
      </c>
      <c r="D194" s="244"/>
      <c r="E194" s="244"/>
      <c r="F194" s="265" t="s">
        <v>866</v>
      </c>
      <c r="G194" s="244"/>
      <c r="H194" s="244" t="s">
        <v>959</v>
      </c>
      <c r="I194" s="244" t="s">
        <v>895</v>
      </c>
      <c r="J194" s="244"/>
      <c r="K194" s="290"/>
    </row>
    <row r="195" spans="2:11" s="1" customFormat="1" ht="15" customHeight="1">
      <c r="B195" s="296"/>
      <c r="C195" s="311"/>
      <c r="D195" s="276"/>
      <c r="E195" s="276"/>
      <c r="F195" s="276"/>
      <c r="G195" s="276"/>
      <c r="H195" s="276"/>
      <c r="I195" s="276"/>
      <c r="J195" s="276"/>
      <c r="K195" s="297"/>
    </row>
    <row r="196" spans="2:11" s="1" customFormat="1" ht="18.75" customHeight="1">
      <c r="B196" s="278"/>
      <c r="C196" s="288"/>
      <c r="D196" s="288"/>
      <c r="E196" s="288"/>
      <c r="F196" s="298"/>
      <c r="G196" s="288"/>
      <c r="H196" s="288"/>
      <c r="I196" s="288"/>
      <c r="J196" s="288"/>
      <c r="K196" s="278"/>
    </row>
    <row r="197" spans="2:11" s="1" customFormat="1" ht="18.75" customHeight="1">
      <c r="B197" s="278"/>
      <c r="C197" s="288"/>
      <c r="D197" s="288"/>
      <c r="E197" s="288"/>
      <c r="F197" s="298"/>
      <c r="G197" s="288"/>
      <c r="H197" s="288"/>
      <c r="I197" s="288"/>
      <c r="J197" s="288"/>
      <c r="K197" s="278"/>
    </row>
    <row r="198" spans="2:11" s="1" customFormat="1" ht="18.75" customHeight="1">
      <c r="B198" s="251"/>
      <c r="C198" s="251"/>
      <c r="D198" s="251"/>
      <c r="E198" s="251"/>
      <c r="F198" s="251"/>
      <c r="G198" s="251"/>
      <c r="H198" s="251"/>
      <c r="I198" s="251"/>
      <c r="J198" s="251"/>
      <c r="K198" s="251"/>
    </row>
    <row r="199" spans="2:11" s="1" customFormat="1" ht="12">
      <c r="B199" s="233"/>
      <c r="C199" s="234"/>
      <c r="D199" s="234"/>
      <c r="E199" s="234"/>
      <c r="F199" s="234"/>
      <c r="G199" s="234"/>
      <c r="H199" s="234"/>
      <c r="I199" s="234"/>
      <c r="J199" s="234"/>
      <c r="K199" s="235"/>
    </row>
    <row r="200" spans="2:11" s="1" customFormat="1" ht="22.2">
      <c r="B200" s="236"/>
      <c r="C200" s="372" t="s">
        <v>960</v>
      </c>
      <c r="D200" s="372"/>
      <c r="E200" s="372"/>
      <c r="F200" s="372"/>
      <c r="G200" s="372"/>
      <c r="H200" s="372"/>
      <c r="I200" s="372"/>
      <c r="J200" s="372"/>
      <c r="K200" s="237"/>
    </row>
    <row r="201" spans="2:11" s="1" customFormat="1" ht="25.5" customHeight="1">
      <c r="B201" s="236"/>
      <c r="C201" s="312" t="s">
        <v>961</v>
      </c>
      <c r="D201" s="312"/>
      <c r="E201" s="312"/>
      <c r="F201" s="312" t="s">
        <v>962</v>
      </c>
      <c r="G201" s="313"/>
      <c r="H201" s="375" t="s">
        <v>963</v>
      </c>
      <c r="I201" s="375"/>
      <c r="J201" s="375"/>
      <c r="K201" s="237"/>
    </row>
    <row r="202" spans="2:11" s="1" customFormat="1" ht="5.25" customHeight="1">
      <c r="B202" s="267"/>
      <c r="C202" s="262"/>
      <c r="D202" s="262"/>
      <c r="E202" s="262"/>
      <c r="F202" s="262"/>
      <c r="G202" s="288"/>
      <c r="H202" s="262"/>
      <c r="I202" s="262"/>
      <c r="J202" s="262"/>
      <c r="K202" s="290"/>
    </row>
    <row r="203" spans="2:11" s="1" customFormat="1" ht="15" customHeight="1">
      <c r="B203" s="267"/>
      <c r="C203" s="244" t="s">
        <v>953</v>
      </c>
      <c r="D203" s="244"/>
      <c r="E203" s="244"/>
      <c r="F203" s="265" t="s">
        <v>45</v>
      </c>
      <c r="G203" s="244"/>
      <c r="H203" s="376" t="s">
        <v>964</v>
      </c>
      <c r="I203" s="376"/>
      <c r="J203" s="376"/>
      <c r="K203" s="290"/>
    </row>
    <row r="204" spans="2:11" s="1" customFormat="1" ht="15" customHeight="1">
      <c r="B204" s="267"/>
      <c r="C204" s="244"/>
      <c r="D204" s="244"/>
      <c r="E204" s="244"/>
      <c r="F204" s="265" t="s">
        <v>46</v>
      </c>
      <c r="G204" s="244"/>
      <c r="H204" s="376" t="s">
        <v>965</v>
      </c>
      <c r="I204" s="376"/>
      <c r="J204" s="376"/>
      <c r="K204" s="290"/>
    </row>
    <row r="205" spans="2:11" s="1" customFormat="1" ht="15" customHeight="1">
      <c r="B205" s="267"/>
      <c r="C205" s="244"/>
      <c r="D205" s="244"/>
      <c r="E205" s="244"/>
      <c r="F205" s="265" t="s">
        <v>49</v>
      </c>
      <c r="G205" s="244"/>
      <c r="H205" s="376" t="s">
        <v>966</v>
      </c>
      <c r="I205" s="376"/>
      <c r="J205" s="376"/>
      <c r="K205" s="290"/>
    </row>
    <row r="206" spans="2:11" s="1" customFormat="1" ht="15" customHeight="1">
      <c r="B206" s="267"/>
      <c r="C206" s="244"/>
      <c r="D206" s="244"/>
      <c r="E206" s="244"/>
      <c r="F206" s="265" t="s">
        <v>47</v>
      </c>
      <c r="G206" s="244"/>
      <c r="H206" s="376" t="s">
        <v>967</v>
      </c>
      <c r="I206" s="376"/>
      <c r="J206" s="376"/>
      <c r="K206" s="290"/>
    </row>
    <row r="207" spans="2:11" s="1" customFormat="1" ht="15" customHeight="1">
      <c r="B207" s="267"/>
      <c r="C207" s="244"/>
      <c r="D207" s="244"/>
      <c r="E207" s="244"/>
      <c r="F207" s="265" t="s">
        <v>48</v>
      </c>
      <c r="G207" s="244"/>
      <c r="H207" s="376" t="s">
        <v>968</v>
      </c>
      <c r="I207" s="376"/>
      <c r="J207" s="376"/>
      <c r="K207" s="290"/>
    </row>
    <row r="208" spans="2:11" s="1" customFormat="1" ht="15" customHeight="1">
      <c r="B208" s="267"/>
      <c r="C208" s="244"/>
      <c r="D208" s="244"/>
      <c r="E208" s="244"/>
      <c r="F208" s="265"/>
      <c r="G208" s="244"/>
      <c r="H208" s="244"/>
      <c r="I208" s="244"/>
      <c r="J208" s="244"/>
      <c r="K208" s="290"/>
    </row>
    <row r="209" spans="2:11" s="1" customFormat="1" ht="15" customHeight="1">
      <c r="B209" s="267"/>
      <c r="C209" s="244" t="s">
        <v>907</v>
      </c>
      <c r="D209" s="244"/>
      <c r="E209" s="244"/>
      <c r="F209" s="265" t="s">
        <v>81</v>
      </c>
      <c r="G209" s="244"/>
      <c r="H209" s="376" t="s">
        <v>969</v>
      </c>
      <c r="I209" s="376"/>
      <c r="J209" s="376"/>
      <c r="K209" s="290"/>
    </row>
    <row r="210" spans="2:11" s="1" customFormat="1" ht="15" customHeight="1">
      <c r="B210" s="267"/>
      <c r="C210" s="244"/>
      <c r="D210" s="244"/>
      <c r="E210" s="244"/>
      <c r="F210" s="265" t="s">
        <v>803</v>
      </c>
      <c r="G210" s="244"/>
      <c r="H210" s="376" t="s">
        <v>804</v>
      </c>
      <c r="I210" s="376"/>
      <c r="J210" s="376"/>
      <c r="K210" s="290"/>
    </row>
    <row r="211" spans="2:11" s="1" customFormat="1" ht="15" customHeight="1">
      <c r="B211" s="267"/>
      <c r="C211" s="244"/>
      <c r="D211" s="244"/>
      <c r="E211" s="244"/>
      <c r="F211" s="265" t="s">
        <v>801</v>
      </c>
      <c r="G211" s="244"/>
      <c r="H211" s="376" t="s">
        <v>970</v>
      </c>
      <c r="I211" s="376"/>
      <c r="J211" s="376"/>
      <c r="K211" s="290"/>
    </row>
    <row r="212" spans="2:11" s="1" customFormat="1" ht="15" customHeight="1">
      <c r="B212" s="314"/>
      <c r="C212" s="244"/>
      <c r="D212" s="244"/>
      <c r="E212" s="244"/>
      <c r="F212" s="265" t="s">
        <v>87</v>
      </c>
      <c r="G212" s="303"/>
      <c r="H212" s="377" t="s">
        <v>805</v>
      </c>
      <c r="I212" s="377"/>
      <c r="J212" s="377"/>
      <c r="K212" s="315"/>
    </row>
    <row r="213" spans="2:11" s="1" customFormat="1" ht="15" customHeight="1">
      <c r="B213" s="314"/>
      <c r="C213" s="244"/>
      <c r="D213" s="244"/>
      <c r="E213" s="244"/>
      <c r="F213" s="265" t="s">
        <v>806</v>
      </c>
      <c r="G213" s="303"/>
      <c r="H213" s="377" t="s">
        <v>971</v>
      </c>
      <c r="I213" s="377"/>
      <c r="J213" s="377"/>
      <c r="K213" s="315"/>
    </row>
    <row r="214" spans="2:11" s="1" customFormat="1" ht="15" customHeight="1">
      <c r="B214" s="314"/>
      <c r="C214" s="244"/>
      <c r="D214" s="244"/>
      <c r="E214" s="244"/>
      <c r="F214" s="265"/>
      <c r="G214" s="303"/>
      <c r="H214" s="294"/>
      <c r="I214" s="294"/>
      <c r="J214" s="294"/>
      <c r="K214" s="315"/>
    </row>
    <row r="215" spans="2:11" s="1" customFormat="1" ht="15" customHeight="1">
      <c r="B215" s="314"/>
      <c r="C215" s="244" t="s">
        <v>931</v>
      </c>
      <c r="D215" s="244"/>
      <c r="E215" s="244"/>
      <c r="F215" s="265">
        <v>1</v>
      </c>
      <c r="G215" s="303"/>
      <c r="H215" s="377" t="s">
        <v>972</v>
      </c>
      <c r="I215" s="377"/>
      <c r="J215" s="377"/>
      <c r="K215" s="315"/>
    </row>
    <row r="216" spans="2:11" s="1" customFormat="1" ht="15" customHeight="1">
      <c r="B216" s="314"/>
      <c r="C216" s="244"/>
      <c r="D216" s="244"/>
      <c r="E216" s="244"/>
      <c r="F216" s="265">
        <v>2</v>
      </c>
      <c r="G216" s="303"/>
      <c r="H216" s="377" t="s">
        <v>973</v>
      </c>
      <c r="I216" s="377"/>
      <c r="J216" s="377"/>
      <c r="K216" s="315"/>
    </row>
    <row r="217" spans="2:11" s="1" customFormat="1" ht="15" customHeight="1">
      <c r="B217" s="314"/>
      <c r="C217" s="244"/>
      <c r="D217" s="244"/>
      <c r="E217" s="244"/>
      <c r="F217" s="265">
        <v>3</v>
      </c>
      <c r="G217" s="303"/>
      <c r="H217" s="377" t="s">
        <v>974</v>
      </c>
      <c r="I217" s="377"/>
      <c r="J217" s="377"/>
      <c r="K217" s="315"/>
    </row>
    <row r="218" spans="2:11" s="1" customFormat="1" ht="15" customHeight="1">
      <c r="B218" s="314"/>
      <c r="C218" s="244"/>
      <c r="D218" s="244"/>
      <c r="E218" s="244"/>
      <c r="F218" s="265">
        <v>4</v>
      </c>
      <c r="G218" s="303"/>
      <c r="H218" s="377" t="s">
        <v>975</v>
      </c>
      <c r="I218" s="377"/>
      <c r="J218" s="377"/>
      <c r="K218" s="315"/>
    </row>
    <row r="219" spans="2:11" s="1" customFormat="1" ht="12.75" customHeight="1">
      <c r="B219" s="316"/>
      <c r="C219" s="317"/>
      <c r="D219" s="317"/>
      <c r="E219" s="317"/>
      <c r="F219" s="317"/>
      <c r="G219" s="317"/>
      <c r="H219" s="317"/>
      <c r="I219" s="317"/>
      <c r="J219" s="317"/>
      <c r="K219" s="318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01 - Oprava kanalizace</vt:lpstr>
      <vt:lpstr>02 - VRN</vt:lpstr>
      <vt:lpstr>Seznam figur</vt:lpstr>
      <vt:lpstr>Pokyny pro vyplnění</vt:lpstr>
      <vt:lpstr>'01 - Oprava kanalizace'!Názvy_tisku</vt:lpstr>
      <vt:lpstr>'02 - VRN'!Názvy_tisku</vt:lpstr>
      <vt:lpstr>'Rekapitulace stavby'!Názvy_tisku</vt:lpstr>
      <vt:lpstr>'Seznam figur'!Názvy_tisku</vt:lpstr>
      <vt:lpstr>'01 - Oprava kanalizace'!Oblast_tisku</vt:lpstr>
      <vt:lpstr>'02 - VRN'!Oblast_tisku</vt:lpstr>
      <vt:lpstr>'Pokyny pro vyplnění'!Oblast_tisku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Petr\Petr Elkner</dc:creator>
  <cp:lastModifiedBy>Kamila Ambrožová</cp:lastModifiedBy>
  <dcterms:created xsi:type="dcterms:W3CDTF">2025-03-03T09:37:01Z</dcterms:created>
  <dcterms:modified xsi:type="dcterms:W3CDTF">2025-06-25T15:51:18Z</dcterms:modified>
</cp:coreProperties>
</file>