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585" windowWidth="28455" windowHeight="14505" activeTab="0"/>
  </bookViews>
  <sheets>
    <sheet name="Rekapitulace stavby" sheetId="1" r:id="rId1"/>
    <sheet name="01 - Stavba - Veřejné osv..." sheetId="2" r:id="rId2"/>
    <sheet name="02 - VON" sheetId="3" r:id="rId3"/>
    <sheet name="Pokyny pro vyplnění" sheetId="4" r:id="rId4"/>
  </sheets>
  <definedNames>
    <definedName name="_xlnm._FilterDatabase" localSheetId="1" hidden="1">'01 - Stavba - Veřejné osv...'!$C$86:$K$263</definedName>
    <definedName name="_xlnm._FilterDatabase" localSheetId="2" hidden="1">'02 - VON'!$C$79:$K$95</definedName>
    <definedName name="_xlnm.Print_Area" localSheetId="1">'01 - Stavba - Veřejné osv...'!$C$4:$J$36,'01 - Stavba - Veřejné osv...'!$C$42:$J$68,'01 - Stavba - Veřejné osv...'!$C$74:$K$263</definedName>
    <definedName name="_xlnm.Print_Area" localSheetId="2">'02 - VON'!$C$4:$J$36,'02 - VON'!$C$42:$J$61,'02 - VON'!$C$67:$K$95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'01 - Stavba - Veřejné osv...'!$86:$86</definedName>
    <definedName name="_xlnm.Print_Titles" localSheetId="2">'02 - VON'!$79:$79</definedName>
  </definedNames>
  <calcPr calcId="124519"/>
</workbook>
</file>

<file path=xl/sharedStrings.xml><?xml version="1.0" encoding="utf-8"?>
<sst xmlns="http://schemas.openxmlformats.org/spreadsheetml/2006/main" count="2612" uniqueCount="710">
  <si>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</si>
  <si>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</si>
  <si>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</si>
  <si>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</si>
  <si>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</si>
  <si>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</si>
  <si>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</si>
  <si>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{5dd57721-7586-4566-95cf-95371f6e6392}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</si>
  <si>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</si>
  <si>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</si>
  <si>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</si>
  <si>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</si>
  <si>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</si>
  <si>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</si>
  <si>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</si>
  <si>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</si>
  <si>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20/08/2018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</si>
  <si>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</si>
  <si>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</si>
  <si>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Veřejné osvětlení v ul. Pásová, Odry</t>
  </si>
  <si>
    <t>KSO:</t>
  </si>
  <si>
    <t/>
  </si>
  <si>
    <t>CC-CZ:</t>
  </si>
  <si>
    <t>Místo:</t>
  </si>
  <si>
    <t>Odry</t>
  </si>
  <si>
    <t>Datum:</t>
  </si>
  <si>
    <t>20. 8. 2018</t>
  </si>
  <si>
    <t>Zadavatel:</t>
  </si>
  <si>
    <t>IČ:</t>
  </si>
  <si>
    <t>00298221</t>
  </si>
  <si>
    <t>Město Odry</t>
  </si>
  <si>
    <t>DIČ:</t>
  </si>
  <si>
    <t>CZ00298221</t>
  </si>
  <si>
    <t>Uchazeč:</t>
  </si>
  <si>
    <t>Vyplň údaj</t>
  </si>
  <si>
    <t>Projektant:</t>
  </si>
  <si>
    <t>05511071</t>
  </si>
  <si>
    <t>Hydroelko, s.r.o.</t>
  </si>
  <si>
    <t>CZ05511071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</si>
  <si>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</si>
  <si>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</si>
  <si>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</si>
  <si>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</si>
  <si>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</si>
  <si>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</si>
  <si>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</si>
  <si>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</si>
  <si>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</si>
  <si>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</si>
  <si>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</si>
  <si>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</si>
  <si>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</si>
  <si>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</si>
  <si>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</si>
  <si>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</si>
  <si>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</si>
  <si>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</si>
  <si>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</si>
  <si>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</si>
  <si>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</si>
  <si>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</si>
  <si>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</si>
  <si>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</si>
  <si>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</si>
  <si>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</si>
  <si>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</si>
  <si>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</si>
  <si>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</si>
  <si>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</si>
  <si>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</si>
  <si>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</si>
  <si>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</si>
  <si>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</si>
  <si>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</si>
  <si>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</si>
  <si>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</si>
  <si>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</si>
  <si>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</si>
  <si>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</si>
  <si>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</si>
  <si>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</si>
  <si>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01 - Stavba</t>
  </si>
  <si>
    <t>ING</t>
  </si>
  <si>
    <t>1</t>
  </si>
  <si>
    <t>{3b1c38a4-296d-40c5-bab5-a0af4fffc513}</t>
  </si>
  <si>
    <t>2</t>
  </si>
  <si>
    <t>02</t>
  </si>
  <si>
    <t>VON</t>
  </si>
  <si>
    <t>STA</t>
  </si>
  <si>
    <t>{3686c3fc-54e5-44f2-8dae-919ca8c5a11f}</t>
  </si>
  <si>
    <t>1) Krycí list soupisu</t>
  </si>
  <si>
    <t>2) Rekapitulace</t>
  </si>
  <si>
    <t>3) Soupis prací</t>
  </si>
  <si>
    <t>Zpět na list:</t>
  </si>
  <si>
    <t>Rekapitulace stavby</t>
  </si>
  <si>
    <t>K01</t>
  </si>
  <si>
    <t>Délka kabelů</t>
  </si>
  <si>
    <t>258,9</t>
  </si>
  <si>
    <t>V01</t>
  </si>
  <si>
    <t>Výkop rýhy šířky 400 mm - stojně</t>
  </si>
  <si>
    <t>89,4</t>
  </si>
  <si>
    <t>KRYCÍ LIST SOUPISU</t>
  </si>
  <si>
    <t>V02</t>
  </si>
  <si>
    <t>Výkop rýhy šířky 400 mm - ručně</t>
  </si>
  <si>
    <t>1,2</t>
  </si>
  <si>
    <t>L01</t>
  </si>
  <si>
    <t>Lože + obsyp kabelů</t>
  </si>
  <si>
    <t>16,308</t>
  </si>
  <si>
    <t>V05</t>
  </si>
  <si>
    <t>Hloubení jak pro základ sloupu VO - ručně</t>
  </si>
  <si>
    <t>5,76</t>
  </si>
  <si>
    <t>Z01</t>
  </si>
  <si>
    <t>Zásyp</t>
  </si>
  <si>
    <t>33,522</t>
  </si>
  <si>
    <t>Objekt:</t>
  </si>
  <si>
    <t>DL</t>
  </si>
  <si>
    <t>Dlažby</t>
  </si>
  <si>
    <t>45,28</t>
  </si>
  <si>
    <t>01 - Stavba - Veřejné osvětlení v ul. Pásová, Odry</t>
  </si>
  <si>
    <t>AS01</t>
  </si>
  <si>
    <t>Asfalt</t>
  </si>
  <si>
    <t>11,92</t>
  </si>
  <si>
    <t>S01</t>
  </si>
  <si>
    <t>Beton</t>
  </si>
  <si>
    <t>4,383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</si>
  <si>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</si>
  <si>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</si>
  <si>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</si>
  <si>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</si>
  <si>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</si>
  <si>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</si>
  <si>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</si>
  <si>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</si>
  <si>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</si>
  <si>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</si>
  <si>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</si>
  <si>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</si>
  <si>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</si>
  <si>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</si>
  <si>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</si>
  <si>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</si>
  <si>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</si>
  <si>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</si>
  <si>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</si>
  <si>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</si>
  <si>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</si>
  <si>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</si>
  <si>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</si>
  <si>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</si>
  <si>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</si>
  <si>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</si>
  <si>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</si>
  <si>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</si>
  <si>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</si>
  <si>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</si>
  <si>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</si>
  <si>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</si>
  <si>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</si>
  <si>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</si>
  <si>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</si>
  <si>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113106023</t>
  </si>
  <si>
    <t>Rozebrání dlažeb při překopech komunikací pro pěší ze zámkových dlaždic plochy do 15 m2</t>
  </si>
  <si>
    <t>m2</t>
  </si>
  <si>
    <t>CS ÚRS 2017 01</t>
  </si>
  <si>
    <t>4</t>
  </si>
  <si>
    <t>1001668521</t>
  </si>
  <si>
    <t>PP</t>
  </si>
  <si>
    <t>Rozebrání dlažeb při překopech inženýrských sítí plochy do 15 m2 s přemístěním hmot na skládku na vzdálenost do 3 m nebo s naložením na dopravní prostředek komunikací pro pěší s ložem z kameniva nebo živice a s výplní spár ze zámkové dlažby</t>
  </si>
  <si>
    <t>VV</t>
  </si>
  <si>
    <t>1*0,8+1,8*0,8+2,3*0,8+31,2*0,8+11,7*0,8+1,4*0,8+4,3*0,8+1,3*0,8+1,6*0,8</t>
  </si>
  <si>
    <t>113107031</t>
  </si>
  <si>
    <t>Odstranění podkladu plochy do 15 m2 z betonu prostého tl 150 mm při překopech inž sítí</t>
  </si>
  <si>
    <t>1965347315</t>
  </si>
  <si>
    <t>Odstranění podkladů nebo krytů při překopech inženýrských sítí v ploše jednotlivě do 15 m2 s přemístěním hmot na skládku ve vzdálenosti do 3 m nebo s naložením na dopravní prostředek z betonu prostého, o tl. vrstvy přes 100 do 150 mm</t>
  </si>
  <si>
    <t>2,3*0,8+1,6*0,8</t>
  </si>
  <si>
    <t>3</t>
  </si>
  <si>
    <t>113107043</t>
  </si>
  <si>
    <t>Odstranění podkladu plochy do 15 m2 živičných tl 150 mm při překopech inž sítí</t>
  </si>
  <si>
    <t>1195517863</t>
  </si>
  <si>
    <t>Odstranění podkladů nebo krytů při překopech inženýrských sítí v ploše jednotlivě do 15 m2 s přemístěním hmot na skládku ve vzdálenosti do 3 m nebo s naložením na dopravní prostředek živičných, o tl. vrstvy přes 100 do 150 mm</t>
  </si>
  <si>
    <t>3,6*0,8*2+3,8*0,8</t>
  </si>
  <si>
    <t>113202111</t>
  </si>
  <si>
    <t>Vytrhání obrub krajníků obrubníků stojatých</t>
  </si>
  <si>
    <t>m</t>
  </si>
  <si>
    <t>936297843</t>
  </si>
  <si>
    <t>Vytrhání obrub s vybouráním lože, s přemístěním hmot na skládku na vzdálenost do 3 m nebo s naložením na dopravní prostředek z krajníků nebo obrubníků stojatých</t>
  </si>
  <si>
    <t>9*2</t>
  </si>
  <si>
    <t>5</t>
  </si>
  <si>
    <t>131203102</t>
  </si>
  <si>
    <t>Hloubení jam ručním nebo pneum nářadím v nesoudržných horninách tř. 3</t>
  </si>
  <si>
    <t>m3</t>
  </si>
  <si>
    <t>-1929465315</t>
  </si>
  <si>
    <t>Hloubení zapažených i nezapažených jam ručním nebo pneumatickým nářadím s urovnáním dna do předepsaného profilu a spádu v horninách tř. 3 nesoudržných</t>
  </si>
  <si>
    <t>9*1*0,8*0,8</t>
  </si>
  <si>
    <t>6</t>
  </si>
  <si>
    <t>131203109</t>
  </si>
  <si>
    <t>Příplatek za lepivost u hloubení jam ručním nebo pneum nářadím v hornině tř. 3</t>
  </si>
  <si>
    <t>1798857567</t>
  </si>
  <si>
    <t>Hloubení zapažených i nezapažených jam ručním nebo pneumatickým nářadím s urovnáním dna do předepsaného profilu a spádu v horninách tř. 3 Příplatek k cenám za lepivost horniny tř. 3</t>
  </si>
  <si>
    <t>7</t>
  </si>
  <si>
    <t>132201101</t>
  </si>
  <si>
    <t>Hloubení rýh š do 600 mm v hornině tř. 3 objemu do 100 m3</t>
  </si>
  <si>
    <t>602579855</t>
  </si>
  <si>
    <t>Hloubení zapažených i nezapažených rýh šířky do 600 mm s urovnáním dna do předepsaného profilu a spádu v hornině tř. 3 do 100 m3</t>
  </si>
  <si>
    <t>(226,5-3)*0,4*1,0</t>
  </si>
  <si>
    <t>8</t>
  </si>
  <si>
    <t>132201109</t>
  </si>
  <si>
    <t>Příplatek za lepivost k hloubení rýh š do 600 mm v hornině tř. 3</t>
  </si>
  <si>
    <t>835601463</t>
  </si>
  <si>
    <t>Hloubení zapažených i nezapažených rýh šířky do 600 mm s urovnáním dna do předepsaného profilu a spádu v hornině tř. 3 Příplatek k cenám za lepivost horniny tř. 3</t>
  </si>
  <si>
    <t>9</t>
  </si>
  <si>
    <t>132212102</t>
  </si>
  <si>
    <t>Hloubení rýh š do 600 mm ručním nebo pneum nářadím v nesoudržných horninách tř. 3</t>
  </si>
  <si>
    <t>-177377631</t>
  </si>
  <si>
    <t>Hloubení zapažených i nezapažených rýh šířky do 600 mm ručním nebo pneumatickým nářadím s urovnáním dna do předepsaného profilu a spádu v horninách tř. 3 nesoudržných</t>
  </si>
  <si>
    <t>3*0,4*1,0</t>
  </si>
  <si>
    <t>10</t>
  </si>
  <si>
    <t>132212109</t>
  </si>
  <si>
    <t>Příplatek za lepivost u hloubení rýh š do 600 mm ručním nebo pneum nářadím v hornině tř. 3</t>
  </si>
  <si>
    <t>1121922814</t>
  </si>
  <si>
    <t>Hloubení zapažených i nezapažených rýh šířky do 600 mm ručním nebo pneumatickým nářadím s urovnáním dna do předepsaného profilu a spádu v horninách tř. 3 Příplatek k cenám za lepivost horniny tř. 3</t>
  </si>
  <si>
    <t>11</t>
  </si>
  <si>
    <t>162701105</t>
  </si>
  <si>
    <t>Vodorovné přemístění do 10000 m výkopku/sypaniny z horniny tř. 1 až 4</t>
  </si>
  <si>
    <t>1014885042</t>
  </si>
  <si>
    <t>Vodorovné přemístění výkopku nebo sypaniny po suchu na obvyklém dopravním prostředku, bez naložení výkopku, avšak se složením bez rozhrnutí z horniny tř. 1 až 4 na vzdálenost přes 9 000 do 10 000 m</t>
  </si>
  <si>
    <t>V01+V02-Z01</t>
  </si>
  <si>
    <t>12</t>
  </si>
  <si>
    <t>162701109</t>
  </si>
  <si>
    <t>Příplatek k vodorovnému přemístění výkopku/sypaniny z horniny tř. 1 až 4 ZKD 1000 m přes 10000 m</t>
  </si>
  <si>
    <t>-1702223808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</si>
  <si>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</si>
  <si>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57,078*5 'Přepočtené koeficientem množství</t>
  </si>
  <si>
    <t>13</t>
  </si>
  <si>
    <t>171201211</t>
  </si>
  <si>
    <t>Poplatek za uložení odpadu ze sypaniny na skládce (skládkovné)</t>
  </si>
  <si>
    <t>t</t>
  </si>
  <si>
    <t>-1079241645</t>
  </si>
  <si>
    <t>Uložení sypaniny poplatek za uložení sypaniny na skládce (skládkovné)</t>
  </si>
  <si>
    <t>(V01+V02-Z01)*2,05</t>
  </si>
  <si>
    <t>14</t>
  </si>
  <si>
    <t>174101101</t>
  </si>
  <si>
    <t>Zásyp jam, šachet rýh nebo kolem objektů sypaninou se zhutněním</t>
  </si>
  <si>
    <t>-146566714</t>
  </si>
  <si>
    <t>Zásyp sypaninou z jakékoliv horniny s uložením výkopku ve vrstvách se zhutněním jam, šachet, rýh nebo kolem objektů v těchto vykopávkách</t>
  </si>
  <si>
    <t>V01+V02-L01-226,5*0,4*(0,15+0,2+0,1)</t>
  </si>
  <si>
    <t>Zakládání</t>
  </si>
  <si>
    <t>275321411</t>
  </si>
  <si>
    <t>Základové patky ze ŽB bez zvýšených nároků na prostředí tř. C 20/25</t>
  </si>
  <si>
    <t>-1489260028</t>
  </si>
  <si>
    <t>Základy z betonu železového (bez výztuže) patky z betonu bez zvýšených nároků na prostředí tř. C 20/25</t>
  </si>
  <si>
    <t>0,8*0,8*1*9</t>
  </si>
  <si>
    <t>16</t>
  </si>
  <si>
    <t>275362021</t>
  </si>
  <si>
    <t>Výztuž základových patek svařovanými sítěmi Kari</t>
  </si>
  <si>
    <t>-1471152369</t>
  </si>
  <si>
    <t>Výztuž základů patek ze svařovaných sítí z drátů typu KARI</t>
  </si>
  <si>
    <t>9*(1,6*1)*(2,1/1000)</t>
  </si>
  <si>
    <t>Vodorovné konstrukce</t>
  </si>
  <si>
    <t>17</t>
  </si>
  <si>
    <t>451572111</t>
  </si>
  <si>
    <t>Lože pod potrubí otevřený výkop z kameniva drobného těženého</t>
  </si>
  <si>
    <t>-1576537777</t>
  </si>
  <si>
    <t>Lože pod potrubí, stoky a drobné objekty v otevřeném výkopu z kameniva drobného těženého 0 až 4 mm</t>
  </si>
  <si>
    <t>226,5*0,4*0,18</t>
  </si>
  <si>
    <t>Komunikace pozemní</t>
  </si>
  <si>
    <t>18</t>
  </si>
  <si>
    <t>566901232</t>
  </si>
  <si>
    <t>Vyspravení podkladu po překopech ing sítí plochy přes 15 m2 štěrkodrtí tl. 150 mm</t>
  </si>
  <si>
    <t>1580417944</t>
  </si>
  <si>
    <t>Vyspravení podkladu po překopech inženýrských sítí plochy přes 15 m2 s rozprostřením a zhutněním štěrkodrtí tl. 150 mm</t>
  </si>
  <si>
    <t>1*0,4+1,8*0,4+2,3*0,4+31,2*0,4+11,7*0,4+1,4*0,4+4,3*0,4+1,3*0,4+1,6*0,4+3,6*0,4*2+3,8*0,4+2,3*0,4+1,6*0,4</t>
  </si>
  <si>
    <t>19</t>
  </si>
  <si>
    <t>566901243</t>
  </si>
  <si>
    <t>Vyspravení podkladu po překopech ing sítí plochy přes 15 m2 kamenivem hrubým drceným tl. 200 mm</t>
  </si>
  <si>
    <t>1815335142</t>
  </si>
  <si>
    <t>Vyspravení podkladu po překopech inženýrských sítí plochy přes 15 m2 s rozprostřením a zhutněním kamenivem hrubým drceným tl. 200 mm</t>
  </si>
  <si>
    <t>20</t>
  </si>
  <si>
    <t>572330111</t>
  </si>
  <si>
    <t>Vyspravení krytu komunikací po překopech plochy do 15 m2 obalovaným kamenivem tl 50 mm</t>
  </si>
  <si>
    <t>-1310222728</t>
  </si>
  <si>
    <t>Vyspravení krytu komunikací po překopech inženýrských sítí plochy do 15 m2 živičnou směsí z kameniva těženého nebo ze štěrkopísku obaleného asfaltem po zhutnění tl. přes 20 do 50 mm</t>
  </si>
  <si>
    <t>3,6*0,8*2+3,8*0,8+2,3*0,8+1,6*0,8</t>
  </si>
  <si>
    <t>572340112</t>
  </si>
  <si>
    <t>Vyspravení krytu komunikací po překopech plochy do 15 m2 asfaltovým betonem ACO (AB) tl 70 mm</t>
  </si>
  <si>
    <t>1279554317</t>
  </si>
  <si>
    <t>Vyspravení krytu komunikací po překopech inženýrských sítí plochy do 15 m2 asfaltovým betonem ACO (AB), po zhutnění tl. přes 50 do 70 mm</t>
  </si>
  <si>
    <t>22</t>
  </si>
  <si>
    <t>591141111</t>
  </si>
  <si>
    <t>Kladení dlažby z kostek velkých z kamene na MC tl 50 mm</t>
  </si>
  <si>
    <t>564100672</t>
  </si>
  <si>
    <t>Kladení dlažby z kostek s provedením lože do tl. 50 mm, s vyplněním spár, s dvojím beraněním a se smetením přebytečného materiálu na krajnici velkých z kamene, do lože z cementové malty</t>
  </si>
  <si>
    <t>(52,2+14,2+11,6+39,9+20,8)*0,5</t>
  </si>
  <si>
    <t>23</t>
  </si>
  <si>
    <t>M</t>
  </si>
  <si>
    <t>583801100</t>
  </si>
  <si>
    <t>kostka dlažební drobná, žula, I.jakost, velikost 10 cm</t>
  </si>
  <si>
    <t>-1385667299</t>
  </si>
  <si>
    <t>(52,2+14,2+11,6+39,9+20,8)*0,5*0,1*2,1</t>
  </si>
  <si>
    <t>14,564*0,333 'Přepočtené koeficientem množství</t>
  </si>
  <si>
    <t>24</t>
  </si>
  <si>
    <t>596211111</t>
  </si>
  <si>
    <t>Kladení zámkové dlažby komunikací pro pěší tl 60 mm skupiny A pl do 100 m2</t>
  </si>
  <si>
    <t>-726555134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</si>
  <si>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přes 50 do 100 m2</t>
  </si>
  <si>
    <t>25</t>
  </si>
  <si>
    <t>592452090</t>
  </si>
  <si>
    <t>dlažba zámková PARKETA barevná 19,6x9,6x6 cm</t>
  </si>
  <si>
    <t>-1063932732</t>
  </si>
  <si>
    <t>dlažba skladebná betonová základní 19,6x9,6x6 cm barevná</t>
  </si>
  <si>
    <t>Trubní vedení</t>
  </si>
  <si>
    <t>26</t>
  </si>
  <si>
    <t>899722112</t>
  </si>
  <si>
    <t>Krytí potrubí z plastů výstražnou fólií z PVC 25 cm</t>
  </si>
  <si>
    <t>662630463</t>
  </si>
  <si>
    <t>Krytí potrubí z plastů výstražnou fólií z PVC šířky 25 cm</t>
  </si>
  <si>
    <t>226,5</t>
  </si>
  <si>
    <t>Ostatní konstrukce a práce, bourání</t>
  </si>
  <si>
    <t>27</t>
  </si>
  <si>
    <t>916131213</t>
  </si>
  <si>
    <t>Osazení silničního obrubníku betonového stojatého s boční opěrou do lože z betonu prostého</t>
  </si>
  <si>
    <t>423130052</t>
  </si>
  <si>
    <t>Osazení silničního obrubníku betonového se zřízením lože, s vyplněním a zatřením spár cementovou maltou stojatého s boční opěrou z betonu prostého tř. C 12/15, do lože z betonu prostého téže značky</t>
  </si>
  <si>
    <t>28</t>
  </si>
  <si>
    <t>592174100</t>
  </si>
  <si>
    <t>obrubník betonový chodníkový ABO 100/10/25 II nat 100x10x25 cm</t>
  </si>
  <si>
    <t>kus</t>
  </si>
  <si>
    <t>-1604485929</t>
  </si>
  <si>
    <t>obrubník betonový chodníkový 100x10x25 cm</t>
  </si>
  <si>
    <t>29</t>
  </si>
  <si>
    <t>919735113</t>
  </si>
  <si>
    <t>Řezání stávajícího živičného krytu hl do 150 mm</t>
  </si>
  <si>
    <t>1316417271</t>
  </si>
  <si>
    <t>Řezání stávajícího živičného krytu nebo podkladu hloubky přes 100 do 150 mm</t>
  </si>
  <si>
    <t>3,6*2*2+3,8*2</t>
  </si>
  <si>
    <t>30</t>
  </si>
  <si>
    <t>919735123</t>
  </si>
  <si>
    <t>Řezání stávajícího betonového krytu hl do 150 mm</t>
  </si>
  <si>
    <t>-1061750383</t>
  </si>
  <si>
    <t>Řezání stávajícího betonového krytu nebo podkladu hloubky přes 100 do 150 mm</t>
  </si>
  <si>
    <t>2,3*2+1,6*2</t>
  </si>
  <si>
    <t>31</t>
  </si>
  <si>
    <t>979071021</t>
  </si>
  <si>
    <t>Očištění dlažebních kostek drobných s původním spárováním kamenivem těženým při překopech ing sítí</t>
  </si>
  <si>
    <t>-1573159632</t>
  </si>
  <si>
    <t>Očištění vybouraných dlažebních kostek při překopech inženýrských sítí od spojovacího materiálu, s přemístěním hmot na skládku na vzdálenost do 3 m nebo s naložením na dopravní prostředek drobných, s původním vyplněním spár kamenivem těženým</t>
  </si>
  <si>
    <t>997</t>
  </si>
  <si>
    <t>Přesun sutě</t>
  </si>
  <si>
    <t>32</t>
  </si>
  <si>
    <t>997221551</t>
  </si>
  <si>
    <t>Vodorovná doprava suti ze sypkých materiálů do 1 km</t>
  </si>
  <si>
    <t>-1099556077</t>
  </si>
  <si>
    <t>Vodorovná doprava suti bez naložení, ale se složením a s hrubým urovnáním ze sypkých materiálů, na vzdálenost do 1 km</t>
  </si>
  <si>
    <t>19,258-11,773+11,773*0,1</t>
  </si>
  <si>
    <t>33</t>
  </si>
  <si>
    <t>997221559</t>
  </si>
  <si>
    <t>Příplatek ZKD 1 km u vodorovné dopravy suti ze sypkých materiálů</t>
  </si>
  <si>
    <t>1650165151</t>
  </si>
  <si>
    <t>Vodorovná doprava suti bez naložení, ale se složením a s hrubým urovnáním Příplatek k ceně za každý další i započatý 1 km přes 1 km</t>
  </si>
  <si>
    <t>8,662*14 'Přepočtené koeficientem množství</t>
  </si>
  <si>
    <t>34</t>
  </si>
  <si>
    <t>997221611</t>
  </si>
  <si>
    <t>Nakládání suti na dopravní prostředky pro vodorovnou dopravu</t>
  </si>
  <si>
    <t>1272649472</t>
  </si>
  <si>
    <t>Nakládání na dopravní prostředky pro vodorovnou dopravu suti</t>
  </si>
  <si>
    <t>35</t>
  </si>
  <si>
    <t>997221815</t>
  </si>
  <si>
    <t>Poplatek za uložení betonového odpadu na skládce (skládkovné)</t>
  </si>
  <si>
    <t>876465405</t>
  </si>
  <si>
    <t>Poplatek za uložení stavebního odpadu na skládce (skládkovné) betonového</t>
  </si>
  <si>
    <t>36</t>
  </si>
  <si>
    <t>997221845</t>
  </si>
  <si>
    <t>Poplatek za uložení odpadu z asfaltových povrchů na skládce (skládkovné)</t>
  </si>
  <si>
    <t>394460480</t>
  </si>
  <si>
    <t>Poplatek za uložení stavebního odpadu na skládce (skládkovné) z asfaltových povrchů</t>
  </si>
  <si>
    <t>19,258-11,773+11,773*0,1-S01</t>
  </si>
  <si>
    <t>998</t>
  </si>
  <si>
    <t>Přesun hmot</t>
  </si>
  <si>
    <t>37</t>
  </si>
  <si>
    <t>998276101</t>
  </si>
  <si>
    <t>Přesun hmot pro trubní vedení z trub z plastických hmot otevřený výkop</t>
  </si>
  <si>
    <t>-1975665335</t>
  </si>
  <si>
    <t>Přesun hmot pro trubní vedení hloubené z trub z plastických hmot nebo sklolaminátových pro vodovody nebo kanalizace v otevřeném výkopu dopravní vzdálenost do 15 m</t>
  </si>
  <si>
    <t>P01</t>
  </si>
  <si>
    <t>0,016</t>
  </si>
  <si>
    <t>38</t>
  </si>
  <si>
    <t>998276124</t>
  </si>
  <si>
    <t>Příplatek k přesunu hmot pro trubní vedení z trub z plastických hmot za zvětšený přesun do 500 m</t>
  </si>
  <si>
    <t>-1655969037</t>
  </si>
  <si>
    <t>Přesun hmot pro trubní vedení hloubené z trub z plastických hmot nebo sklolaminátových Příplatek k cenám za zvětšený přesun přes vymezenou největší dopravní vzdálenost do 500 m</t>
  </si>
  <si>
    <t>PSV</t>
  </si>
  <si>
    <t>Práce a dodávky PSV</t>
  </si>
  <si>
    <t>741</t>
  </si>
  <si>
    <t>Elektroinstalace - silnoproud</t>
  </si>
  <si>
    <t>39</t>
  </si>
  <si>
    <t>741110053</t>
  </si>
  <si>
    <t>Montáž trubka plastová ohebná D přes 35 mm uložená volně</t>
  </si>
  <si>
    <t>1880396025</t>
  </si>
  <si>
    <t>Montáž trubek elektroinstalačních s nasunutím nebo našroubováním do krabic plastových ohebných, uložených volně, vnější D přes 35 mm</t>
  </si>
  <si>
    <t>K01+9,8</t>
  </si>
  <si>
    <t>40</t>
  </si>
  <si>
    <t>345713520</t>
  </si>
  <si>
    <t>trubka elektroinstalační ohebná Kopoflex, HDPE+LDPE KF 09063</t>
  </si>
  <si>
    <t>1460895949</t>
  </si>
  <si>
    <t>trubka elektroinstalační ohebná dvouplášťová korugovaná D 52/63 mm, HDPE+LDPE</t>
  </si>
  <si>
    <t>41</t>
  </si>
  <si>
    <t>345713550</t>
  </si>
  <si>
    <t>trubka elektroinstalační ohebná Kopoflex, HDPE+LDPE KF 09110</t>
  </si>
  <si>
    <t>1580074336</t>
  </si>
  <si>
    <t>trubka elektroinstalační ohebná dvouplášťová korugovaná D 94/110 mm, HDPE+LDPE</t>
  </si>
  <si>
    <t>5,2+4,6</t>
  </si>
  <si>
    <t>42</t>
  </si>
  <si>
    <t>741123225</t>
  </si>
  <si>
    <t>Montáž kabel Al plný nebo laněný kulatý žíla 4x25 mm2 uložený volně (AYKY)</t>
  </si>
  <si>
    <t>-1942057616</t>
  </si>
  <si>
    <t>Montáž kabelů hliníkových bez ukončení uložených volně plných nebo laněných kulatých (AYKY) počtu a průřezu žil 4x25 mm2</t>
  </si>
  <si>
    <t>226,5+9*(1,8*2)</t>
  </si>
  <si>
    <t>43</t>
  </si>
  <si>
    <t>341131200</t>
  </si>
  <si>
    <t>kabel silový s Al jádrem 1-AYKY 4x25/S mm2</t>
  </si>
  <si>
    <t>-1330406507</t>
  </si>
  <si>
    <t>44</t>
  </si>
  <si>
    <t>741127156</t>
  </si>
  <si>
    <t>Montáž přípojnicový rozvod Al průmyslový upevňovací část - ocelový stožár</t>
  </si>
  <si>
    <t>343236553</t>
  </si>
  <si>
    <t>Montáž přípojnicového rozvodu z vodičů hliníkových průmyslového upevňovacích částí ocelového stožáru</t>
  </si>
  <si>
    <t>45</t>
  </si>
  <si>
    <t>354360240</t>
  </si>
  <si>
    <t>spojka kabelová smršťovaná přímé do 1kV 91ah-23s 4 x 25 - 95mm</t>
  </si>
  <si>
    <t>-1911269089</t>
  </si>
  <si>
    <t>1+1+8*2</t>
  </si>
  <si>
    <t>46</t>
  </si>
  <si>
    <t>741130021</t>
  </si>
  <si>
    <t>Ukončení vodič izolovaný do 2,5 mm2 na svorkovnici</t>
  </si>
  <si>
    <t>-810814166</t>
  </si>
  <si>
    <t>Ukončení vodičů izolovaných s označením a zapojením na svorkovnici s otevřením a uzavřením krytu, průřezu žíly do 2,5 mm2</t>
  </si>
  <si>
    <t>1*4+1*4+8*2*4</t>
  </si>
  <si>
    <t>47</t>
  </si>
  <si>
    <t>741372151</t>
  </si>
  <si>
    <t>Montáž svítidlo LED průmyslové závěsné lampa</t>
  </si>
  <si>
    <t>-720017087</t>
  </si>
  <si>
    <t>Montáž svítidel LED se zapojením vodičů průmyslových závěsných lamp</t>
  </si>
  <si>
    <t>48</t>
  </si>
  <si>
    <t>R01</t>
  </si>
  <si>
    <t>Dekorativní svítidlo venkovní LED výložníkové TML-361 s ramenem TMA410 2x20W, barva antracit vč. zdroje LED 2x20W/1860 lm (40W)</t>
  </si>
  <si>
    <t>1295659620</t>
  </si>
  <si>
    <t>49</t>
  </si>
  <si>
    <t>741410021</t>
  </si>
  <si>
    <t>Montáž vodič uzemňovací pásek průřezu do 120 mm2 v městské zástavbě v zemi</t>
  </si>
  <si>
    <t>-1076377854</t>
  </si>
  <si>
    <t>Montáž uzemňovacího vedení s upevněním, propojením a připojením pomocí svorek v zemi s izolací spojů pásku průřezu do 120 mm2 v městské zástavbě</t>
  </si>
  <si>
    <t>50</t>
  </si>
  <si>
    <t>354420620</t>
  </si>
  <si>
    <t>pás zemnící 30 x 4 mm FeZn</t>
  </si>
  <si>
    <t>kg</t>
  </si>
  <si>
    <t>-688226601</t>
  </si>
  <si>
    <t>51</t>
  </si>
  <si>
    <t>354419860</t>
  </si>
  <si>
    <t>svorka odbočovací a spojovací SR 2a pro pásek 30x4 mm    FeZn</t>
  </si>
  <si>
    <t>646733935</t>
  </si>
  <si>
    <t>svorka odbočovací a spojovací pro pásek 30x4 mm, FeZn</t>
  </si>
  <si>
    <t>52</t>
  </si>
  <si>
    <t>741812011</t>
  </si>
  <si>
    <t>Zkouška izolační kabelu do 1 kV počtu a průřezu žil do 4x25 mm2</t>
  </si>
  <si>
    <t>-1315756636</t>
  </si>
  <si>
    <t>Zkoušky vodičů a kabelů izolační kabelu silového do 1 kV, počtu a průřezu žil do 4x 25 mm2</t>
  </si>
  <si>
    <t>53</t>
  </si>
  <si>
    <t>741813021</t>
  </si>
  <si>
    <t>Revize, seřízení a nastavení ochranné relé typ A13 až 3UA42</t>
  </si>
  <si>
    <t>-1269894373</t>
  </si>
  <si>
    <t>Zkoušky a prohlídky elektrických přístrojů revize, seřízení a nastavení ochranných relé včetně vystavení protokolu</t>
  </si>
  <si>
    <t>54</t>
  </si>
  <si>
    <t>741820013</t>
  </si>
  <si>
    <t>Měření zemnící síť délky pásku do 500 m</t>
  </si>
  <si>
    <t>468860353</t>
  </si>
  <si>
    <t>Měření zemních odporů zemnicí sítě délky pásku přes 200 do 500 m</t>
  </si>
  <si>
    <t>55</t>
  </si>
  <si>
    <t>998741101</t>
  </si>
  <si>
    <t>Přesun hmot tonážní pro silnoproud v objektech v do 6 m</t>
  </si>
  <si>
    <t>1250186437</t>
  </si>
  <si>
    <t>Přesun hmot pro silnoproud stanovený z hmotnosti přesunovaného materiálu vodorovná dopravní vzdálenost do 50 m v objektech výšky do 6 m</t>
  </si>
  <si>
    <t>56</t>
  </si>
  <si>
    <t>998741193</t>
  </si>
  <si>
    <t>Příplatek k přesunu hmot tonážní 741 za zvětšený přesun do 500 m</t>
  </si>
  <si>
    <t>1584303359</t>
  </si>
  <si>
    <t>Přesun hmot pro silnoproud stanovený z hmotnosti přesunovaného materiálu Příplatek k ceně za zvětšený přesun přes vymezenou největší dopravní vzdálenost do 500 m</t>
  </si>
  <si>
    <t>57</t>
  </si>
  <si>
    <t>R02</t>
  </si>
  <si>
    <t>Montáž ocelového dekorativního sloupu výšky 6 m</t>
  </si>
  <si>
    <t>647221755</t>
  </si>
  <si>
    <t>Montáž ocelového sloupu výšky 6 m</t>
  </si>
  <si>
    <t>58</t>
  </si>
  <si>
    <t>R03</t>
  </si>
  <si>
    <t>Dekorativní sloup TZM 702, vetknutý, úpravený, výšky 6 m, barva antracit</t>
  </si>
  <si>
    <t>-1004489421</t>
  </si>
  <si>
    <t>02 -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</si>
  <si>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</si>
  <si>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</si>
  <si>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</si>
  <si>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</si>
  <si>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</si>
  <si>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</si>
  <si>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</si>
  <si>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</si>
  <si>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</si>
  <si>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</si>
  <si>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…</t>
  </si>
  <si>
    <t>1024</t>
  </si>
  <si>
    <t>1831567491</t>
  </si>
  <si>
    <t>Průzkumné, geodetické a projektové práce geodetické práce při provádění stavby</t>
  </si>
  <si>
    <t>012303000</t>
  </si>
  <si>
    <t>Geodetické práce po výstavbě</t>
  </si>
  <si>
    <t>642150710</t>
  </si>
  <si>
    <t>Průzkumné, geodetické a projektové práce geodetické práce po výstavbě</t>
  </si>
  <si>
    <t>013254000</t>
  </si>
  <si>
    <t>Dokumentace skutečného provedení stavby</t>
  </si>
  <si>
    <t>1877898054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</si>
  <si>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</si>
  <si>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</si>
  <si>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</si>
  <si>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</si>
  <si>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-1437368357</t>
  </si>
  <si>
    <t>Základní rozdělení průvodních činností a nákladů zařízení staveniště</t>
  </si>
  <si>
    <t>VRN7</t>
  </si>
  <si>
    <t>Provozní vlivy</t>
  </si>
  <si>
    <t>072002000</t>
  </si>
  <si>
    <t>Silniční provoz,  dopravní opatření a zajištění DIO</t>
  </si>
  <si>
    <t>-982679606</t>
  </si>
  <si>
    <t>Hlavní tituly průvodních činností a nákladů provozní vlivy silniční provoz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</si>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</sst>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15" t="s">
        <v>16</v>
      </c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26"/>
      <c r="AQ5" s="28"/>
      <c r="BE5" s="313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17" t="s">
        <v>19</v>
      </c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26"/>
      <c r="AQ6" s="28"/>
      <c r="BE6" s="314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14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14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14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29</v>
      </c>
      <c r="AO10" s="26"/>
      <c r="AP10" s="26"/>
      <c r="AQ10" s="28"/>
      <c r="BE10" s="314"/>
      <c r="BS10" s="21" t="s">
        <v>8</v>
      </c>
    </row>
    <row r="11" spans="2:71" ht="18.4" customHeight="1">
      <c r="B11" s="25"/>
      <c r="C11" s="26"/>
      <c r="D11" s="26"/>
      <c r="E11" s="32" t="s">
        <v>30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31</v>
      </c>
      <c r="AL11" s="26"/>
      <c r="AM11" s="26"/>
      <c r="AN11" s="32" t="s">
        <v>32</v>
      </c>
      <c r="AO11" s="26"/>
      <c r="AP11" s="26"/>
      <c r="AQ11" s="28"/>
      <c r="BE11" s="314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4"/>
      <c r="BS12" s="21" t="s">
        <v>8</v>
      </c>
    </row>
    <row r="13" spans="2:71" ht="14.45" customHeight="1">
      <c r="B13" s="25"/>
      <c r="C13" s="26"/>
      <c r="D13" s="34" t="s">
        <v>33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34</v>
      </c>
      <c r="AO13" s="26"/>
      <c r="AP13" s="26"/>
      <c r="AQ13" s="28"/>
      <c r="BE13" s="314"/>
      <c r="BS13" s="21" t="s">
        <v>8</v>
      </c>
    </row>
    <row r="14" spans="2:71" ht="13.5">
      <c r="B14" s="25"/>
      <c r="C14" s="26"/>
      <c r="D14" s="26"/>
      <c r="E14" s="318" t="s">
        <v>34</v>
      </c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4" t="s">
        <v>31</v>
      </c>
      <c r="AL14" s="26"/>
      <c r="AM14" s="26"/>
      <c r="AN14" s="36" t="s">
        <v>34</v>
      </c>
      <c r="AO14" s="26"/>
      <c r="AP14" s="26"/>
      <c r="AQ14" s="28"/>
      <c r="BE14" s="314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4"/>
      <c r="BS15" s="21" t="s">
        <v>6</v>
      </c>
    </row>
    <row r="16" spans="2:71" ht="14.45" customHeight="1">
      <c r="B16" s="25"/>
      <c r="C16" s="26"/>
      <c r="D16" s="34" t="s">
        <v>35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36</v>
      </c>
      <c r="AO16" s="26"/>
      <c r="AP16" s="26"/>
      <c r="AQ16" s="28"/>
      <c r="BE16" s="314"/>
      <c r="BS16" s="21" t="s">
        <v>6</v>
      </c>
    </row>
    <row r="17" spans="2:71" ht="18.4" customHeight="1">
      <c r="B17" s="25"/>
      <c r="C17" s="26"/>
      <c r="D17" s="26"/>
      <c r="E17" s="32" t="s">
        <v>37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31</v>
      </c>
      <c r="AL17" s="26"/>
      <c r="AM17" s="26"/>
      <c r="AN17" s="32" t="s">
        <v>38</v>
      </c>
      <c r="AO17" s="26"/>
      <c r="AP17" s="26"/>
      <c r="AQ17" s="28"/>
      <c r="BE17" s="314"/>
      <c r="BS17" s="21" t="s">
        <v>39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4"/>
      <c r="BS18" s="21" t="s">
        <v>8</v>
      </c>
    </row>
    <row r="19" spans="2:71" ht="14.45" customHeight="1">
      <c r="B19" s="25"/>
      <c r="C19" s="26"/>
      <c r="D19" s="34" t="s">
        <v>40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4"/>
      <c r="BS19" s="21" t="s">
        <v>8</v>
      </c>
    </row>
    <row r="20" spans="2:71" ht="48.75" customHeight="1">
      <c r="B20" s="25"/>
      <c r="C20" s="26"/>
      <c r="D20" s="26"/>
      <c r="E20" s="320" t="s">
        <v>41</v>
      </c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26"/>
      <c r="AP20" s="26"/>
      <c r="AQ20" s="28"/>
      <c r="BE20" s="314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4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14"/>
    </row>
    <row r="23" spans="2:57" s="1" customFormat="1" ht="25.9" customHeight="1">
      <c r="B23" s="38"/>
      <c r="C23" s="39"/>
      <c r="D23" s="40" t="s">
        <v>42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21">
        <f>ROUND(AG51,2)</f>
        <v>0</v>
      </c>
      <c r="AL23" s="322"/>
      <c r="AM23" s="322"/>
      <c r="AN23" s="322"/>
      <c r="AO23" s="322"/>
      <c r="AP23" s="39"/>
      <c r="AQ23" s="42"/>
      <c r="BE23" s="314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14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23" t="s">
        <v>43</v>
      </c>
      <c r="M25" s="323"/>
      <c r="N25" s="323"/>
      <c r="O25" s="323"/>
      <c r="P25" s="39"/>
      <c r="Q25" s="39"/>
      <c r="R25" s="39"/>
      <c r="S25" s="39"/>
      <c r="T25" s="39"/>
      <c r="U25" s="39"/>
      <c r="V25" s="39"/>
      <c r="W25" s="323" t="s">
        <v>44</v>
      </c>
      <c r="X25" s="323"/>
      <c r="Y25" s="323"/>
      <c r="Z25" s="323"/>
      <c r="AA25" s="323"/>
      <c r="AB25" s="323"/>
      <c r="AC25" s="323"/>
      <c r="AD25" s="323"/>
      <c r="AE25" s="323"/>
      <c r="AF25" s="39"/>
      <c r="AG25" s="39"/>
      <c r="AH25" s="39"/>
      <c r="AI25" s="39"/>
      <c r="AJ25" s="39"/>
      <c r="AK25" s="323" t="s">
        <v>45</v>
      </c>
      <c r="AL25" s="323"/>
      <c r="AM25" s="323"/>
      <c r="AN25" s="323"/>
      <c r="AO25" s="323"/>
      <c r="AP25" s="39"/>
      <c r="AQ25" s="42"/>
      <c r="BE25" s="314"/>
    </row>
    <row r="26" spans="2:57" s="2" customFormat="1" ht="14.45" customHeight="1">
      <c r="B26" s="44"/>
      <c r="C26" s="45"/>
      <c r="D26" s="46" t="s">
        <v>46</v>
      </c>
      <c r="E26" s="45"/>
      <c r="F26" s="46" t="s">
        <v>47</v>
      </c>
      <c r="G26" s="45"/>
      <c r="H26" s="45"/>
      <c r="I26" s="45"/>
      <c r="J26" s="45"/>
      <c r="K26" s="45"/>
      <c r="L26" s="324">
        <v>0.21</v>
      </c>
      <c r="M26" s="325"/>
      <c r="N26" s="325"/>
      <c r="O26" s="325"/>
      <c r="P26" s="45"/>
      <c r="Q26" s="45"/>
      <c r="R26" s="45"/>
      <c r="S26" s="45"/>
      <c r="T26" s="45"/>
      <c r="U26" s="45"/>
      <c r="V26" s="45"/>
      <c r="W26" s="326">
        <f>ROUND(AZ51,2)</f>
        <v>0</v>
      </c>
      <c r="X26" s="325"/>
      <c r="Y26" s="325"/>
      <c r="Z26" s="325"/>
      <c r="AA26" s="325"/>
      <c r="AB26" s="325"/>
      <c r="AC26" s="325"/>
      <c r="AD26" s="325"/>
      <c r="AE26" s="325"/>
      <c r="AF26" s="45"/>
      <c r="AG26" s="45"/>
      <c r="AH26" s="45"/>
      <c r="AI26" s="45"/>
      <c r="AJ26" s="45"/>
      <c r="AK26" s="326">
        <f>ROUND(AV51,2)</f>
        <v>0</v>
      </c>
      <c r="AL26" s="325"/>
      <c r="AM26" s="325"/>
      <c r="AN26" s="325"/>
      <c r="AO26" s="325"/>
      <c r="AP26" s="45"/>
      <c r="AQ26" s="47"/>
      <c r="BE26" s="314"/>
    </row>
    <row r="27" spans="2:57" s="2" customFormat="1" ht="14.45" customHeight="1">
      <c r="B27" s="44"/>
      <c r="C27" s="45"/>
      <c r="D27" s="45"/>
      <c r="E27" s="45"/>
      <c r="F27" s="46" t="s">
        <v>48</v>
      </c>
      <c r="G27" s="45"/>
      <c r="H27" s="45"/>
      <c r="I27" s="45"/>
      <c r="J27" s="45"/>
      <c r="K27" s="45"/>
      <c r="L27" s="324">
        <v>0.15</v>
      </c>
      <c r="M27" s="325"/>
      <c r="N27" s="325"/>
      <c r="O27" s="325"/>
      <c r="P27" s="45"/>
      <c r="Q27" s="45"/>
      <c r="R27" s="45"/>
      <c r="S27" s="45"/>
      <c r="T27" s="45"/>
      <c r="U27" s="45"/>
      <c r="V27" s="45"/>
      <c r="W27" s="326">
        <f>ROUND(BA51,2)</f>
        <v>0</v>
      </c>
      <c r="X27" s="325"/>
      <c r="Y27" s="325"/>
      <c r="Z27" s="325"/>
      <c r="AA27" s="325"/>
      <c r="AB27" s="325"/>
      <c r="AC27" s="325"/>
      <c r="AD27" s="325"/>
      <c r="AE27" s="325"/>
      <c r="AF27" s="45"/>
      <c r="AG27" s="45"/>
      <c r="AH27" s="45"/>
      <c r="AI27" s="45"/>
      <c r="AJ27" s="45"/>
      <c r="AK27" s="326">
        <f>ROUND(AW51,2)</f>
        <v>0</v>
      </c>
      <c r="AL27" s="325"/>
      <c r="AM27" s="325"/>
      <c r="AN27" s="325"/>
      <c r="AO27" s="325"/>
      <c r="AP27" s="45"/>
      <c r="AQ27" s="47"/>
      <c r="BE27" s="314"/>
    </row>
    <row r="28" spans="2:57" s="2" customFormat="1" ht="14.45" customHeight="1" hidden="1">
      <c r="B28" s="44"/>
      <c r="C28" s="45"/>
      <c r="D28" s="45"/>
      <c r="E28" s="45"/>
      <c r="F28" s="46" t="s">
        <v>49</v>
      </c>
      <c r="G28" s="45"/>
      <c r="H28" s="45"/>
      <c r="I28" s="45"/>
      <c r="J28" s="45"/>
      <c r="K28" s="45"/>
      <c r="L28" s="324">
        <v>0.21</v>
      </c>
      <c r="M28" s="325"/>
      <c r="N28" s="325"/>
      <c r="O28" s="325"/>
      <c r="P28" s="45"/>
      <c r="Q28" s="45"/>
      <c r="R28" s="45"/>
      <c r="S28" s="45"/>
      <c r="T28" s="45"/>
      <c r="U28" s="45"/>
      <c r="V28" s="45"/>
      <c r="W28" s="326">
        <f>ROUND(BB51,2)</f>
        <v>0</v>
      </c>
      <c r="X28" s="325"/>
      <c r="Y28" s="325"/>
      <c r="Z28" s="325"/>
      <c r="AA28" s="325"/>
      <c r="AB28" s="325"/>
      <c r="AC28" s="325"/>
      <c r="AD28" s="325"/>
      <c r="AE28" s="325"/>
      <c r="AF28" s="45"/>
      <c r="AG28" s="45"/>
      <c r="AH28" s="45"/>
      <c r="AI28" s="45"/>
      <c r="AJ28" s="45"/>
      <c r="AK28" s="326">
        <v>0</v>
      </c>
      <c r="AL28" s="325"/>
      <c r="AM28" s="325"/>
      <c r="AN28" s="325"/>
      <c r="AO28" s="325"/>
      <c r="AP28" s="45"/>
      <c r="AQ28" s="47"/>
      <c r="BE28" s="314"/>
    </row>
    <row r="29" spans="2:57" s="2" customFormat="1" ht="14.45" customHeight="1" hidden="1">
      <c r="B29" s="44"/>
      <c r="C29" s="45"/>
      <c r="D29" s="45"/>
      <c r="E29" s="45"/>
      <c r="F29" s="46" t="s">
        <v>50</v>
      </c>
      <c r="G29" s="45"/>
      <c r="H29" s="45"/>
      <c r="I29" s="45"/>
      <c r="J29" s="45"/>
      <c r="K29" s="45"/>
      <c r="L29" s="324">
        <v>0.15</v>
      </c>
      <c r="M29" s="325"/>
      <c r="N29" s="325"/>
      <c r="O29" s="325"/>
      <c r="P29" s="45"/>
      <c r="Q29" s="45"/>
      <c r="R29" s="45"/>
      <c r="S29" s="45"/>
      <c r="T29" s="45"/>
      <c r="U29" s="45"/>
      <c r="V29" s="45"/>
      <c r="W29" s="326">
        <f>ROUND(BC51,2)</f>
        <v>0</v>
      </c>
      <c r="X29" s="325"/>
      <c r="Y29" s="325"/>
      <c r="Z29" s="325"/>
      <c r="AA29" s="325"/>
      <c r="AB29" s="325"/>
      <c r="AC29" s="325"/>
      <c r="AD29" s="325"/>
      <c r="AE29" s="325"/>
      <c r="AF29" s="45"/>
      <c r="AG29" s="45"/>
      <c r="AH29" s="45"/>
      <c r="AI29" s="45"/>
      <c r="AJ29" s="45"/>
      <c r="AK29" s="326">
        <v>0</v>
      </c>
      <c r="AL29" s="325"/>
      <c r="AM29" s="325"/>
      <c r="AN29" s="325"/>
      <c r="AO29" s="325"/>
      <c r="AP29" s="45"/>
      <c r="AQ29" s="47"/>
      <c r="BE29" s="314"/>
    </row>
    <row r="30" spans="2:57" s="2" customFormat="1" ht="14.45" customHeight="1" hidden="1">
      <c r="B30" s="44"/>
      <c r="C30" s="45"/>
      <c r="D30" s="45"/>
      <c r="E30" s="45"/>
      <c r="F30" s="46" t="s">
        <v>51</v>
      </c>
      <c r="G30" s="45"/>
      <c r="H30" s="45"/>
      <c r="I30" s="45"/>
      <c r="J30" s="45"/>
      <c r="K30" s="45"/>
      <c r="L30" s="324">
        <v>0</v>
      </c>
      <c r="M30" s="325"/>
      <c r="N30" s="325"/>
      <c r="O30" s="325"/>
      <c r="P30" s="45"/>
      <c r="Q30" s="45"/>
      <c r="R30" s="45"/>
      <c r="S30" s="45"/>
      <c r="T30" s="45"/>
      <c r="U30" s="45"/>
      <c r="V30" s="45"/>
      <c r="W30" s="326">
        <f>ROUND(BD51,2)</f>
        <v>0</v>
      </c>
      <c r="X30" s="325"/>
      <c r="Y30" s="325"/>
      <c r="Z30" s="325"/>
      <c r="AA30" s="325"/>
      <c r="AB30" s="325"/>
      <c r="AC30" s="325"/>
      <c r="AD30" s="325"/>
      <c r="AE30" s="325"/>
      <c r="AF30" s="45"/>
      <c r="AG30" s="45"/>
      <c r="AH30" s="45"/>
      <c r="AI30" s="45"/>
      <c r="AJ30" s="45"/>
      <c r="AK30" s="326">
        <v>0</v>
      </c>
      <c r="AL30" s="325"/>
      <c r="AM30" s="325"/>
      <c r="AN30" s="325"/>
      <c r="AO30" s="325"/>
      <c r="AP30" s="45"/>
      <c r="AQ30" s="47"/>
      <c r="BE30" s="314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14"/>
    </row>
    <row r="32" spans="2:57" s="1" customFormat="1" ht="25.9" customHeight="1">
      <c r="B32" s="38"/>
      <c r="C32" s="48"/>
      <c r="D32" s="49" t="s">
        <v>52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53</v>
      </c>
      <c r="U32" s="50"/>
      <c r="V32" s="50"/>
      <c r="W32" s="50"/>
      <c r="X32" s="327" t="s">
        <v>54</v>
      </c>
      <c r="Y32" s="328"/>
      <c r="Z32" s="328"/>
      <c r="AA32" s="328"/>
      <c r="AB32" s="328"/>
      <c r="AC32" s="50"/>
      <c r="AD32" s="50"/>
      <c r="AE32" s="50"/>
      <c r="AF32" s="50"/>
      <c r="AG32" s="50"/>
      <c r="AH32" s="50"/>
      <c r="AI32" s="50"/>
      <c r="AJ32" s="50"/>
      <c r="AK32" s="329">
        <f>SUM(AK23:AK30)</f>
        <v>0</v>
      </c>
      <c r="AL32" s="328"/>
      <c r="AM32" s="328"/>
      <c r="AN32" s="328"/>
      <c r="AO32" s="330"/>
      <c r="AP32" s="48"/>
      <c r="AQ32" s="52"/>
      <c r="BE32" s="314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55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20/08/2018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31" t="str">
        <f>K6</f>
        <v>Veřejné osvětlení v ul. Pásová, Odry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Odry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33" t="str">
        <f>IF(AN8="","",AN8)</f>
        <v>20. 8. 2018</v>
      </c>
      <c r="AN44" s="333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Město Odry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35</v>
      </c>
      <c r="AJ46" s="60"/>
      <c r="AK46" s="60"/>
      <c r="AL46" s="60"/>
      <c r="AM46" s="334" t="str">
        <f>IF(E17="","",E17)</f>
        <v>Hydroelko, s.r.o.</v>
      </c>
      <c r="AN46" s="334"/>
      <c r="AO46" s="334"/>
      <c r="AP46" s="334"/>
      <c r="AQ46" s="60"/>
      <c r="AR46" s="58"/>
      <c r="AS46" s="335" t="s">
        <v>56</v>
      </c>
      <c r="AT46" s="336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5">
      <c r="B47" s="38"/>
      <c r="C47" s="62" t="s">
        <v>33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37"/>
      <c r="AT47" s="338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9"/>
      <c r="AT48" s="340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41" t="s">
        <v>57</v>
      </c>
      <c r="D49" s="342"/>
      <c r="E49" s="342"/>
      <c r="F49" s="342"/>
      <c r="G49" s="342"/>
      <c r="H49" s="76"/>
      <c r="I49" s="343" t="s">
        <v>58</v>
      </c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4" t="s">
        <v>59</v>
      </c>
      <c r="AH49" s="342"/>
      <c r="AI49" s="342"/>
      <c r="AJ49" s="342"/>
      <c r="AK49" s="342"/>
      <c r="AL49" s="342"/>
      <c r="AM49" s="342"/>
      <c r="AN49" s="343" t="s">
        <v>60</v>
      </c>
      <c r="AO49" s="342"/>
      <c r="AP49" s="342"/>
      <c r="AQ49" s="77" t="s">
        <v>61</v>
      </c>
      <c r="AR49" s="58"/>
      <c r="AS49" s="78" t="s">
        <v>62</v>
      </c>
      <c r="AT49" s="79" t="s">
        <v>63</v>
      </c>
      <c r="AU49" s="79" t="s">
        <v>64</v>
      </c>
      <c r="AV49" s="79" t="s">
        <v>65</v>
      </c>
      <c r="AW49" s="79" t="s">
        <v>66</v>
      </c>
      <c r="AX49" s="79" t="s">
        <v>67</v>
      </c>
      <c r="AY49" s="79" t="s">
        <v>68</v>
      </c>
      <c r="AZ49" s="79" t="s">
        <v>69</v>
      </c>
      <c r="BA49" s="79" t="s">
        <v>70</v>
      </c>
      <c r="BB49" s="79" t="s">
        <v>71</v>
      </c>
      <c r="BC49" s="79" t="s">
        <v>72</v>
      </c>
      <c r="BD49" s="80" t="s">
        <v>73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74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48">
        <f>ROUND(SUM(AG52:AG53),2)</f>
        <v>0</v>
      </c>
      <c r="AH51" s="348"/>
      <c r="AI51" s="348"/>
      <c r="AJ51" s="348"/>
      <c r="AK51" s="348"/>
      <c r="AL51" s="348"/>
      <c r="AM51" s="348"/>
      <c r="AN51" s="349">
        <f>SUM(AG51,AT51)</f>
        <v>0</v>
      </c>
      <c r="AO51" s="349"/>
      <c r="AP51" s="349"/>
      <c r="AQ51" s="86" t="s">
        <v>21</v>
      </c>
      <c r="AR51" s="68"/>
      <c r="AS51" s="87">
        <f>ROUND(SUM(AS52:AS53),2)</f>
        <v>0</v>
      </c>
      <c r="AT51" s="88">
        <f>ROUND(SUM(AV51:AW51),2)</f>
        <v>0</v>
      </c>
      <c r="AU51" s="89">
        <f>ROUND(SUM(AU52:AU53),5)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ROUND(SUM(AZ52:AZ53),2)</f>
        <v>0</v>
      </c>
      <c r="BA51" s="88">
        <f>ROUND(SUM(BA52:BA53),2)</f>
        <v>0</v>
      </c>
      <c r="BB51" s="88">
        <f>ROUND(SUM(BB52:BB53),2)</f>
        <v>0</v>
      </c>
      <c r="BC51" s="88">
        <f>ROUND(SUM(BC52:BC53),2)</f>
        <v>0</v>
      </c>
      <c r="BD51" s="90">
        <f>ROUND(SUM(BD52:BD53),2)</f>
        <v>0</v>
      </c>
      <c r="BS51" s="91" t="s">
        <v>75</v>
      </c>
      <c r="BT51" s="91" t="s">
        <v>76</v>
      </c>
      <c r="BU51" s="92" t="s">
        <v>77</v>
      </c>
      <c r="BV51" s="91" t="s">
        <v>78</v>
      </c>
      <c r="BW51" s="91" t="s">
        <v>7</v>
      </c>
      <c r="BX51" s="91" t="s">
        <v>79</v>
      </c>
      <c r="CL51" s="91" t="s">
        <v>21</v>
      </c>
    </row>
    <row r="52" spans="1:91" s="5" customFormat="1" ht="37.5" customHeight="1">
      <c r="A52" s="93" t="s">
        <v>80</v>
      </c>
      <c r="B52" s="94"/>
      <c r="C52" s="95"/>
      <c r="D52" s="347" t="s">
        <v>81</v>
      </c>
      <c r="E52" s="347"/>
      <c r="F52" s="347"/>
      <c r="G52" s="347"/>
      <c r="H52" s="347"/>
      <c r="I52" s="96"/>
      <c r="J52" s="347" t="s">
        <v>19</v>
      </c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5">
        <f>'01 - Stavba - Veřejné osv...'!J27</f>
        <v>0</v>
      </c>
      <c r="AH52" s="346"/>
      <c r="AI52" s="346"/>
      <c r="AJ52" s="346"/>
      <c r="AK52" s="346"/>
      <c r="AL52" s="346"/>
      <c r="AM52" s="346"/>
      <c r="AN52" s="345">
        <f>SUM(AG52,AT52)</f>
        <v>0</v>
      </c>
      <c r="AO52" s="346"/>
      <c r="AP52" s="346"/>
      <c r="AQ52" s="97" t="s">
        <v>82</v>
      </c>
      <c r="AR52" s="98"/>
      <c r="AS52" s="99">
        <v>0</v>
      </c>
      <c r="AT52" s="100">
        <f>ROUND(SUM(AV52:AW52),2)</f>
        <v>0</v>
      </c>
      <c r="AU52" s="101">
        <f>'01 - Stavba - Veřejné osv...'!P87</f>
        <v>0</v>
      </c>
      <c r="AV52" s="100">
        <f>'01 - Stavba - Veřejné osv...'!J30</f>
        <v>0</v>
      </c>
      <c r="AW52" s="100">
        <f>'01 - Stavba - Veřejné osv...'!J31</f>
        <v>0</v>
      </c>
      <c r="AX52" s="100">
        <f>'01 - Stavba - Veřejné osv...'!J32</f>
        <v>0</v>
      </c>
      <c r="AY52" s="100">
        <f>'01 - Stavba - Veřejné osv...'!J33</f>
        <v>0</v>
      </c>
      <c r="AZ52" s="100">
        <f>'01 - Stavba - Veřejné osv...'!F30</f>
        <v>0</v>
      </c>
      <c r="BA52" s="100">
        <f>'01 - Stavba - Veřejné osv...'!F31</f>
        <v>0</v>
      </c>
      <c r="BB52" s="100">
        <f>'01 - Stavba - Veřejné osv...'!F32</f>
        <v>0</v>
      </c>
      <c r="BC52" s="100">
        <f>'01 - Stavba - Veřejné osv...'!F33</f>
        <v>0</v>
      </c>
      <c r="BD52" s="102">
        <f>'01 - Stavba - Veřejné osv...'!F34</f>
        <v>0</v>
      </c>
      <c r="BT52" s="103" t="s">
        <v>83</v>
      </c>
      <c r="BV52" s="103" t="s">
        <v>78</v>
      </c>
      <c r="BW52" s="103" t="s">
        <v>84</v>
      </c>
      <c r="BX52" s="103" t="s">
        <v>7</v>
      </c>
      <c r="CL52" s="103" t="s">
        <v>21</v>
      </c>
      <c r="CM52" s="103" t="s">
        <v>85</v>
      </c>
    </row>
    <row r="53" spans="1:91" s="5" customFormat="1" ht="22.5" customHeight="1">
      <c r="A53" s="93" t="s">
        <v>80</v>
      </c>
      <c r="B53" s="94"/>
      <c r="C53" s="95"/>
      <c r="D53" s="347" t="s">
        <v>86</v>
      </c>
      <c r="E53" s="347"/>
      <c r="F53" s="347"/>
      <c r="G53" s="347"/>
      <c r="H53" s="347"/>
      <c r="I53" s="96"/>
      <c r="J53" s="347" t="s">
        <v>87</v>
      </c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7"/>
      <c r="AF53" s="347"/>
      <c r="AG53" s="345">
        <f>'02 - VON'!J27</f>
        <v>0</v>
      </c>
      <c r="AH53" s="346"/>
      <c r="AI53" s="346"/>
      <c r="AJ53" s="346"/>
      <c r="AK53" s="346"/>
      <c r="AL53" s="346"/>
      <c r="AM53" s="346"/>
      <c r="AN53" s="345">
        <f>SUM(AG53,AT53)</f>
        <v>0</v>
      </c>
      <c r="AO53" s="346"/>
      <c r="AP53" s="346"/>
      <c r="AQ53" s="97" t="s">
        <v>88</v>
      </c>
      <c r="AR53" s="98"/>
      <c r="AS53" s="104">
        <v>0</v>
      </c>
      <c r="AT53" s="105">
        <f>ROUND(SUM(AV53:AW53),2)</f>
        <v>0</v>
      </c>
      <c r="AU53" s="106">
        <f>'02 - VON'!P80</f>
        <v>0</v>
      </c>
      <c r="AV53" s="105">
        <f>'02 - VON'!J30</f>
        <v>0</v>
      </c>
      <c r="AW53" s="105">
        <f>'02 - VON'!J31</f>
        <v>0</v>
      </c>
      <c r="AX53" s="105">
        <f>'02 - VON'!J32</f>
        <v>0</v>
      </c>
      <c r="AY53" s="105">
        <f>'02 - VON'!J33</f>
        <v>0</v>
      </c>
      <c r="AZ53" s="105">
        <f>'02 - VON'!F30</f>
        <v>0</v>
      </c>
      <c r="BA53" s="105">
        <f>'02 - VON'!F31</f>
        <v>0</v>
      </c>
      <c r="BB53" s="105">
        <f>'02 - VON'!F32</f>
        <v>0</v>
      </c>
      <c r="BC53" s="105">
        <f>'02 - VON'!F33</f>
        <v>0</v>
      </c>
      <c r="BD53" s="107">
        <f>'02 - VON'!F34</f>
        <v>0</v>
      </c>
      <c r="BT53" s="103" t="s">
        <v>83</v>
      </c>
      <c r="BV53" s="103" t="s">
        <v>78</v>
      </c>
      <c r="BW53" s="103" t="s">
        <v>89</v>
      </c>
      <c r="BX53" s="103" t="s">
        <v>7</v>
      </c>
      <c r="CL53" s="103" t="s">
        <v>21</v>
      </c>
      <c r="CM53" s="103" t="s">
        <v>85</v>
      </c>
    </row>
    <row r="54" spans="2:44" s="1" customFormat="1" ht="30" customHeight="1">
      <c r="B54" s="38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58"/>
    </row>
    <row r="55" spans="2:44" s="1" customFormat="1" ht="6.95" customHeight="1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8"/>
    </row>
  </sheetData>
  <sheetProtection password="CC35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Stavba - Veřejné osv...'!C2" display="/"/>
    <hyperlink ref="A53" location="'02 - VO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90</v>
      </c>
      <c r="G1" s="358" t="s">
        <v>91</v>
      </c>
      <c r="H1" s="358"/>
      <c r="I1" s="112"/>
      <c r="J1" s="111" t="s">
        <v>92</v>
      </c>
      <c r="K1" s="110" t="s">
        <v>93</v>
      </c>
      <c r="L1" s="111" t="s">
        <v>94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56" ht="36.95" customHeight="1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21" t="s">
        <v>84</v>
      </c>
      <c r="AZ2" s="113" t="s">
        <v>95</v>
      </c>
      <c r="BA2" s="113" t="s">
        <v>96</v>
      </c>
      <c r="BB2" s="113" t="s">
        <v>21</v>
      </c>
      <c r="BC2" s="113" t="s">
        <v>97</v>
      </c>
      <c r="BD2" s="113" t="s">
        <v>85</v>
      </c>
    </row>
    <row r="3" spans="2:56" ht="6.95" customHeight="1">
      <c r="B3" s="22"/>
      <c r="C3" s="23"/>
      <c r="D3" s="23"/>
      <c r="E3" s="23"/>
      <c r="F3" s="23"/>
      <c r="G3" s="23"/>
      <c r="H3" s="23"/>
      <c r="I3" s="114"/>
      <c r="J3" s="23"/>
      <c r="K3" s="24"/>
      <c r="AT3" s="21" t="s">
        <v>85</v>
      </c>
      <c r="AZ3" s="113" t="s">
        <v>98</v>
      </c>
      <c r="BA3" s="113" t="s">
        <v>99</v>
      </c>
      <c r="BB3" s="113" t="s">
        <v>21</v>
      </c>
      <c r="BC3" s="113" t="s">
        <v>100</v>
      </c>
      <c r="BD3" s="113" t="s">
        <v>85</v>
      </c>
    </row>
    <row r="4" spans="2:56" ht="36.95" customHeight="1">
      <c r="B4" s="25"/>
      <c r="C4" s="26"/>
      <c r="D4" s="27" t="s">
        <v>101</v>
      </c>
      <c r="E4" s="26"/>
      <c r="F4" s="26"/>
      <c r="G4" s="26"/>
      <c r="H4" s="26"/>
      <c r="I4" s="115"/>
      <c r="J4" s="26"/>
      <c r="K4" s="28"/>
      <c r="M4" s="29" t="s">
        <v>12</v>
      </c>
      <c r="AT4" s="21" t="s">
        <v>6</v>
      </c>
      <c r="AZ4" s="113" t="s">
        <v>102</v>
      </c>
      <c r="BA4" s="113" t="s">
        <v>103</v>
      </c>
      <c r="BB4" s="113" t="s">
        <v>21</v>
      </c>
      <c r="BC4" s="113" t="s">
        <v>104</v>
      </c>
      <c r="BD4" s="113" t="s">
        <v>85</v>
      </c>
    </row>
    <row r="5" spans="2:56" ht="6.95" customHeight="1">
      <c r="B5" s="25"/>
      <c r="C5" s="26"/>
      <c r="D5" s="26"/>
      <c r="E5" s="26"/>
      <c r="F5" s="26"/>
      <c r="G5" s="26"/>
      <c r="H5" s="26"/>
      <c r="I5" s="115"/>
      <c r="J5" s="26"/>
      <c r="K5" s="28"/>
      <c r="AZ5" s="113" t="s">
        <v>105</v>
      </c>
      <c r="BA5" s="113" t="s">
        <v>106</v>
      </c>
      <c r="BB5" s="113" t="s">
        <v>21</v>
      </c>
      <c r="BC5" s="113" t="s">
        <v>107</v>
      </c>
      <c r="BD5" s="113" t="s">
        <v>85</v>
      </c>
    </row>
    <row r="6" spans="2:56" ht="13.5">
      <c r="B6" s="25"/>
      <c r="C6" s="26"/>
      <c r="D6" s="34" t="s">
        <v>18</v>
      </c>
      <c r="E6" s="26"/>
      <c r="F6" s="26"/>
      <c r="G6" s="26"/>
      <c r="H6" s="26"/>
      <c r="I6" s="115"/>
      <c r="J6" s="26"/>
      <c r="K6" s="28"/>
      <c r="AZ6" s="113" t="s">
        <v>108</v>
      </c>
      <c r="BA6" s="113" t="s">
        <v>109</v>
      </c>
      <c r="BB6" s="113" t="s">
        <v>21</v>
      </c>
      <c r="BC6" s="113" t="s">
        <v>110</v>
      </c>
      <c r="BD6" s="113" t="s">
        <v>85</v>
      </c>
    </row>
    <row r="7" spans="2:56" ht="22.5" customHeight="1">
      <c r="B7" s="25"/>
      <c r="C7" s="26"/>
      <c r="D7" s="26"/>
      <c r="E7" s="351" t="str">
        <f>'Rekapitulace stavby'!K6</f>
        <v>Veřejné osvětlení v ul. Pásová, Odry</v>
      </c>
      <c r="F7" s="352"/>
      <c r="G7" s="352"/>
      <c r="H7" s="352"/>
      <c r="I7" s="115"/>
      <c r="J7" s="26"/>
      <c r="K7" s="28"/>
      <c r="AZ7" s="113" t="s">
        <v>111</v>
      </c>
      <c r="BA7" s="113" t="s">
        <v>112</v>
      </c>
      <c r="BB7" s="113" t="s">
        <v>21</v>
      </c>
      <c r="BC7" s="113" t="s">
        <v>113</v>
      </c>
      <c r="BD7" s="113" t="s">
        <v>85</v>
      </c>
    </row>
    <row r="8" spans="2:56" s="1" customFormat="1" ht="13.5">
      <c r="B8" s="38"/>
      <c r="C8" s="39"/>
      <c r="D8" s="34" t="s">
        <v>114</v>
      </c>
      <c r="E8" s="39"/>
      <c r="F8" s="39"/>
      <c r="G8" s="39"/>
      <c r="H8" s="39"/>
      <c r="I8" s="116"/>
      <c r="J8" s="39"/>
      <c r="K8" s="42"/>
      <c r="AZ8" s="113" t="s">
        <v>115</v>
      </c>
      <c r="BA8" s="113" t="s">
        <v>116</v>
      </c>
      <c r="BB8" s="113" t="s">
        <v>21</v>
      </c>
      <c r="BC8" s="113" t="s">
        <v>117</v>
      </c>
      <c r="BD8" s="113" t="s">
        <v>85</v>
      </c>
    </row>
    <row r="9" spans="2:56" s="1" customFormat="1" ht="36.95" customHeight="1">
      <c r="B9" s="38"/>
      <c r="C9" s="39"/>
      <c r="D9" s="39"/>
      <c r="E9" s="353" t="s">
        <v>118</v>
      </c>
      <c r="F9" s="354"/>
      <c r="G9" s="354"/>
      <c r="H9" s="354"/>
      <c r="I9" s="116"/>
      <c r="J9" s="39"/>
      <c r="K9" s="42"/>
      <c r="AZ9" s="113" t="s">
        <v>119</v>
      </c>
      <c r="BA9" s="113" t="s">
        <v>120</v>
      </c>
      <c r="BB9" s="113" t="s">
        <v>21</v>
      </c>
      <c r="BC9" s="113" t="s">
        <v>121</v>
      </c>
      <c r="BD9" s="113" t="s">
        <v>85</v>
      </c>
    </row>
    <row r="10" spans="2:56" s="1" customFormat="1" ht="13.5">
      <c r="B10" s="38"/>
      <c r="C10" s="39"/>
      <c r="D10" s="39"/>
      <c r="E10" s="39"/>
      <c r="F10" s="39"/>
      <c r="G10" s="39"/>
      <c r="H10" s="39"/>
      <c r="I10" s="116"/>
      <c r="J10" s="39"/>
      <c r="K10" s="42"/>
      <c r="AZ10" s="113" t="s">
        <v>122</v>
      </c>
      <c r="BA10" s="113" t="s">
        <v>123</v>
      </c>
      <c r="BB10" s="113" t="s">
        <v>21</v>
      </c>
      <c r="BC10" s="113" t="s">
        <v>124</v>
      </c>
      <c r="BD10" s="113" t="s">
        <v>85</v>
      </c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7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7" t="s">
        <v>25</v>
      </c>
      <c r="J12" s="118" t="str">
        <f>'Rekapitulace stavby'!AN8</f>
        <v>20. 8. 2018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6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7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7" t="s">
        <v>31</v>
      </c>
      <c r="J15" s="32" t="s">
        <v>32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6"/>
      <c r="J16" s="39"/>
      <c r="K16" s="42"/>
    </row>
    <row r="17" spans="2:11" s="1" customFormat="1" ht="14.45" customHeight="1">
      <c r="B17" s="38"/>
      <c r="C17" s="39"/>
      <c r="D17" s="34" t="s">
        <v>33</v>
      </c>
      <c r="E17" s="39"/>
      <c r="F17" s="39"/>
      <c r="G17" s="39"/>
      <c r="H17" s="39"/>
      <c r="I17" s="117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7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6"/>
      <c r="J19" s="39"/>
      <c r="K19" s="42"/>
    </row>
    <row r="20" spans="2:11" s="1" customFormat="1" ht="14.45" customHeight="1">
      <c r="B20" s="38"/>
      <c r="C20" s="39"/>
      <c r="D20" s="34" t="s">
        <v>35</v>
      </c>
      <c r="E20" s="39"/>
      <c r="F20" s="39"/>
      <c r="G20" s="39"/>
      <c r="H20" s="39"/>
      <c r="I20" s="117" t="s">
        <v>28</v>
      </c>
      <c r="J20" s="32" t="s">
        <v>36</v>
      </c>
      <c r="K20" s="42"/>
    </row>
    <row r="21" spans="2:11" s="1" customFormat="1" ht="18" customHeight="1">
      <c r="B21" s="38"/>
      <c r="C21" s="39"/>
      <c r="D21" s="39"/>
      <c r="E21" s="32" t="s">
        <v>37</v>
      </c>
      <c r="F21" s="39"/>
      <c r="G21" s="39"/>
      <c r="H21" s="39"/>
      <c r="I21" s="117" t="s">
        <v>31</v>
      </c>
      <c r="J21" s="32" t="s">
        <v>38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6"/>
      <c r="J22" s="39"/>
      <c r="K22" s="42"/>
    </row>
    <row r="23" spans="2:11" s="1" customFormat="1" ht="14.45" customHeight="1">
      <c r="B23" s="38"/>
      <c r="C23" s="39"/>
      <c r="D23" s="34" t="s">
        <v>40</v>
      </c>
      <c r="E23" s="39"/>
      <c r="F23" s="39"/>
      <c r="G23" s="39"/>
      <c r="H23" s="39"/>
      <c r="I23" s="116"/>
      <c r="J23" s="39"/>
      <c r="K23" s="42"/>
    </row>
    <row r="24" spans="2:11" s="6" customFormat="1" ht="22.5" customHeight="1">
      <c r="B24" s="119"/>
      <c r="C24" s="120"/>
      <c r="D24" s="120"/>
      <c r="E24" s="320" t="s">
        <v>21</v>
      </c>
      <c r="F24" s="320"/>
      <c r="G24" s="320"/>
      <c r="H24" s="320"/>
      <c r="I24" s="121"/>
      <c r="J24" s="120"/>
      <c r="K24" s="122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6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3"/>
      <c r="J26" s="82"/>
      <c r="K26" s="124"/>
    </row>
    <row r="27" spans="2:11" s="1" customFormat="1" ht="25.35" customHeight="1">
      <c r="B27" s="38"/>
      <c r="C27" s="39"/>
      <c r="D27" s="125" t="s">
        <v>42</v>
      </c>
      <c r="E27" s="39"/>
      <c r="F27" s="39"/>
      <c r="G27" s="39"/>
      <c r="H27" s="39"/>
      <c r="I27" s="116"/>
      <c r="J27" s="126">
        <f>ROUND(J87,2)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3"/>
      <c r="J28" s="82"/>
      <c r="K28" s="124"/>
    </row>
    <row r="29" spans="2:11" s="1" customFormat="1" ht="14.45" customHeight="1">
      <c r="B29" s="38"/>
      <c r="C29" s="39"/>
      <c r="D29" s="39"/>
      <c r="E29" s="39"/>
      <c r="F29" s="43" t="s">
        <v>44</v>
      </c>
      <c r="G29" s="39"/>
      <c r="H29" s="39"/>
      <c r="I29" s="127" t="s">
        <v>43</v>
      </c>
      <c r="J29" s="43" t="s">
        <v>45</v>
      </c>
      <c r="K29" s="42"/>
    </row>
    <row r="30" spans="2:11" s="1" customFormat="1" ht="14.45" customHeight="1">
      <c r="B30" s="38"/>
      <c r="C30" s="39"/>
      <c r="D30" s="46" t="s">
        <v>46</v>
      </c>
      <c r="E30" s="46" t="s">
        <v>47</v>
      </c>
      <c r="F30" s="128">
        <f>ROUND(SUM(BE87:BE263),2)</f>
        <v>0</v>
      </c>
      <c r="G30" s="39"/>
      <c r="H30" s="39"/>
      <c r="I30" s="129">
        <v>0.21</v>
      </c>
      <c r="J30" s="128">
        <f>ROUND(ROUND((SUM(BE87:BE263)),2)*I30,2)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48</v>
      </c>
      <c r="F31" s="128">
        <f>ROUND(SUM(BF87:BF263),2)</f>
        <v>0</v>
      </c>
      <c r="G31" s="39"/>
      <c r="H31" s="39"/>
      <c r="I31" s="129">
        <v>0.15</v>
      </c>
      <c r="J31" s="128">
        <f>ROUND(ROUND((SUM(BF87:BF263)),2)*I31,2)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49</v>
      </c>
      <c r="F32" s="128">
        <f>ROUND(SUM(BG87:BG263),2)</f>
        <v>0</v>
      </c>
      <c r="G32" s="39"/>
      <c r="H32" s="39"/>
      <c r="I32" s="129">
        <v>0.21</v>
      </c>
      <c r="J32" s="128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50</v>
      </c>
      <c r="F33" s="128">
        <f>ROUND(SUM(BH87:BH263),2)</f>
        <v>0</v>
      </c>
      <c r="G33" s="39"/>
      <c r="H33" s="39"/>
      <c r="I33" s="129">
        <v>0.15</v>
      </c>
      <c r="J33" s="128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51</v>
      </c>
      <c r="F34" s="128">
        <f>ROUND(SUM(BI87:BI263),2)</f>
        <v>0</v>
      </c>
      <c r="G34" s="39"/>
      <c r="H34" s="39"/>
      <c r="I34" s="129">
        <v>0</v>
      </c>
      <c r="J34" s="128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6"/>
      <c r="J35" s="39"/>
      <c r="K35" s="42"/>
    </row>
    <row r="36" spans="2:11" s="1" customFormat="1" ht="25.35" customHeight="1">
      <c r="B36" s="38"/>
      <c r="C36" s="130"/>
      <c r="D36" s="131" t="s">
        <v>52</v>
      </c>
      <c r="E36" s="76"/>
      <c r="F36" s="76"/>
      <c r="G36" s="132" t="s">
        <v>53</v>
      </c>
      <c r="H36" s="133" t="s">
        <v>54</v>
      </c>
      <c r="I36" s="134"/>
      <c r="J36" s="135">
        <f>SUM(J27:J34)</f>
        <v>0</v>
      </c>
      <c r="K36" s="136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7"/>
      <c r="J37" s="54"/>
      <c r="K37" s="55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8"/>
      <c r="C42" s="27" t="s">
        <v>125</v>
      </c>
      <c r="D42" s="39"/>
      <c r="E42" s="39"/>
      <c r="F42" s="39"/>
      <c r="G42" s="39"/>
      <c r="H42" s="39"/>
      <c r="I42" s="116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6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6"/>
      <c r="J44" s="39"/>
      <c r="K44" s="42"/>
    </row>
    <row r="45" spans="2:11" s="1" customFormat="1" ht="22.5" customHeight="1">
      <c r="B45" s="38"/>
      <c r="C45" s="39"/>
      <c r="D45" s="39"/>
      <c r="E45" s="351" t="str">
        <f>E7</f>
        <v>Veřejné osvětlení v ul. Pásová, Odry</v>
      </c>
      <c r="F45" s="352"/>
      <c r="G45" s="352"/>
      <c r="H45" s="352"/>
      <c r="I45" s="116"/>
      <c r="J45" s="39"/>
      <c r="K45" s="42"/>
    </row>
    <row r="46" spans="2:11" s="1" customFormat="1" ht="14.45" customHeight="1">
      <c r="B46" s="38"/>
      <c r="C46" s="34" t="s">
        <v>114</v>
      </c>
      <c r="D46" s="39"/>
      <c r="E46" s="39"/>
      <c r="F46" s="39"/>
      <c r="G46" s="39"/>
      <c r="H46" s="39"/>
      <c r="I46" s="116"/>
      <c r="J46" s="39"/>
      <c r="K46" s="42"/>
    </row>
    <row r="47" spans="2:11" s="1" customFormat="1" ht="23.25" customHeight="1">
      <c r="B47" s="38"/>
      <c r="C47" s="39"/>
      <c r="D47" s="39"/>
      <c r="E47" s="353" t="str">
        <f>E9</f>
        <v>01 - Stavba - Veřejné osvětlení v ul. Pásová, Odry</v>
      </c>
      <c r="F47" s="354"/>
      <c r="G47" s="354"/>
      <c r="H47" s="354"/>
      <c r="I47" s="116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6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Odry</v>
      </c>
      <c r="G49" s="39"/>
      <c r="H49" s="39"/>
      <c r="I49" s="117" t="s">
        <v>25</v>
      </c>
      <c r="J49" s="118" t="str">
        <f>IF(J12="","",J12)</f>
        <v>20. 8. 2018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6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Město Odry</v>
      </c>
      <c r="G51" s="39"/>
      <c r="H51" s="39"/>
      <c r="I51" s="117" t="s">
        <v>35</v>
      </c>
      <c r="J51" s="32" t="str">
        <f>E21</f>
        <v>Hydroelko, s.r.o.</v>
      </c>
      <c r="K51" s="42"/>
    </row>
    <row r="52" spans="2:11" s="1" customFormat="1" ht="14.45" customHeight="1">
      <c r="B52" s="38"/>
      <c r="C52" s="34" t="s">
        <v>33</v>
      </c>
      <c r="D52" s="39"/>
      <c r="E52" s="39"/>
      <c r="F52" s="32" t="str">
        <f>IF(E18="","",E18)</f>
        <v/>
      </c>
      <c r="G52" s="39"/>
      <c r="H52" s="39"/>
      <c r="I52" s="116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6"/>
      <c r="J53" s="39"/>
      <c r="K53" s="42"/>
    </row>
    <row r="54" spans="2:11" s="1" customFormat="1" ht="29.25" customHeight="1">
      <c r="B54" s="38"/>
      <c r="C54" s="142" t="s">
        <v>126</v>
      </c>
      <c r="D54" s="130"/>
      <c r="E54" s="130"/>
      <c r="F54" s="130"/>
      <c r="G54" s="130"/>
      <c r="H54" s="130"/>
      <c r="I54" s="143"/>
      <c r="J54" s="144" t="s">
        <v>127</v>
      </c>
      <c r="K54" s="145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6"/>
      <c r="J55" s="39"/>
      <c r="K55" s="42"/>
    </row>
    <row r="56" spans="2:47" s="1" customFormat="1" ht="29.25" customHeight="1">
      <c r="B56" s="38"/>
      <c r="C56" s="146" t="s">
        <v>128</v>
      </c>
      <c r="D56" s="39"/>
      <c r="E56" s="39"/>
      <c r="F56" s="39"/>
      <c r="G56" s="39"/>
      <c r="H56" s="39"/>
      <c r="I56" s="116"/>
      <c r="J56" s="126">
        <f>J87</f>
        <v>0</v>
      </c>
      <c r="K56" s="42"/>
      <c r="AU56" s="21" t="s">
        <v>129</v>
      </c>
    </row>
    <row r="57" spans="2:11" s="7" customFormat="1" ht="24.95" customHeight="1">
      <c r="B57" s="147"/>
      <c r="C57" s="148"/>
      <c r="D57" s="149" t="s">
        <v>130</v>
      </c>
      <c r="E57" s="150"/>
      <c r="F57" s="150"/>
      <c r="G57" s="150"/>
      <c r="H57" s="150"/>
      <c r="I57" s="151"/>
      <c r="J57" s="152">
        <f>J88</f>
        <v>0</v>
      </c>
      <c r="K57" s="153"/>
    </row>
    <row r="58" spans="2:11" s="8" customFormat="1" ht="19.9" customHeight="1">
      <c r="B58" s="154"/>
      <c r="C58" s="155"/>
      <c r="D58" s="156" t="s">
        <v>131</v>
      </c>
      <c r="E58" s="157"/>
      <c r="F58" s="157"/>
      <c r="G58" s="157"/>
      <c r="H58" s="157"/>
      <c r="I58" s="158"/>
      <c r="J58" s="159">
        <f>J89</f>
        <v>0</v>
      </c>
      <c r="K58" s="160"/>
    </row>
    <row r="59" spans="2:11" s="8" customFormat="1" ht="19.9" customHeight="1">
      <c r="B59" s="154"/>
      <c r="C59" s="155"/>
      <c r="D59" s="156" t="s">
        <v>132</v>
      </c>
      <c r="E59" s="157"/>
      <c r="F59" s="157"/>
      <c r="G59" s="157"/>
      <c r="H59" s="157"/>
      <c r="I59" s="158"/>
      <c r="J59" s="159">
        <f>J133</f>
        <v>0</v>
      </c>
      <c r="K59" s="160"/>
    </row>
    <row r="60" spans="2:11" s="8" customFormat="1" ht="19.9" customHeight="1">
      <c r="B60" s="154"/>
      <c r="C60" s="155"/>
      <c r="D60" s="156" t="s">
        <v>133</v>
      </c>
      <c r="E60" s="157"/>
      <c r="F60" s="157"/>
      <c r="G60" s="157"/>
      <c r="H60" s="157"/>
      <c r="I60" s="158"/>
      <c r="J60" s="159">
        <f>J140</f>
        <v>0</v>
      </c>
      <c r="K60" s="160"/>
    </row>
    <row r="61" spans="2:11" s="8" customFormat="1" ht="19.9" customHeight="1">
      <c r="B61" s="154"/>
      <c r="C61" s="155"/>
      <c r="D61" s="156" t="s">
        <v>134</v>
      </c>
      <c r="E61" s="157"/>
      <c r="F61" s="157"/>
      <c r="G61" s="157"/>
      <c r="H61" s="157"/>
      <c r="I61" s="158"/>
      <c r="J61" s="159">
        <f>J144</f>
        <v>0</v>
      </c>
      <c r="K61" s="160"/>
    </row>
    <row r="62" spans="2:11" s="8" customFormat="1" ht="19.9" customHeight="1">
      <c r="B62" s="154"/>
      <c r="C62" s="155"/>
      <c r="D62" s="156" t="s">
        <v>135</v>
      </c>
      <c r="E62" s="157"/>
      <c r="F62" s="157"/>
      <c r="G62" s="157"/>
      <c r="H62" s="157"/>
      <c r="I62" s="158"/>
      <c r="J62" s="159">
        <f>J169</f>
        <v>0</v>
      </c>
      <c r="K62" s="160"/>
    </row>
    <row r="63" spans="2:11" s="8" customFormat="1" ht="19.9" customHeight="1">
      <c r="B63" s="154"/>
      <c r="C63" s="155"/>
      <c r="D63" s="156" t="s">
        <v>136</v>
      </c>
      <c r="E63" s="157"/>
      <c r="F63" s="157"/>
      <c r="G63" s="157"/>
      <c r="H63" s="157"/>
      <c r="I63" s="158"/>
      <c r="J63" s="159">
        <f>J173</f>
        <v>0</v>
      </c>
      <c r="K63" s="160"/>
    </row>
    <row r="64" spans="2:11" s="8" customFormat="1" ht="19.9" customHeight="1">
      <c r="B64" s="154"/>
      <c r="C64" s="155"/>
      <c r="D64" s="156" t="s">
        <v>137</v>
      </c>
      <c r="E64" s="157"/>
      <c r="F64" s="157"/>
      <c r="G64" s="157"/>
      <c r="H64" s="157"/>
      <c r="I64" s="158"/>
      <c r="J64" s="159">
        <f>J188</f>
        <v>0</v>
      </c>
      <c r="K64" s="160"/>
    </row>
    <row r="65" spans="2:11" s="8" customFormat="1" ht="19.9" customHeight="1">
      <c r="B65" s="154"/>
      <c r="C65" s="155"/>
      <c r="D65" s="156" t="s">
        <v>138</v>
      </c>
      <c r="E65" s="157"/>
      <c r="F65" s="157"/>
      <c r="G65" s="157"/>
      <c r="H65" s="157"/>
      <c r="I65" s="158"/>
      <c r="J65" s="159">
        <f>J205</f>
        <v>0</v>
      </c>
      <c r="K65" s="160"/>
    </row>
    <row r="66" spans="2:11" s="7" customFormat="1" ht="24.95" customHeight="1">
      <c r="B66" s="147"/>
      <c r="C66" s="148"/>
      <c r="D66" s="149" t="s">
        <v>139</v>
      </c>
      <c r="E66" s="150"/>
      <c r="F66" s="150"/>
      <c r="G66" s="150"/>
      <c r="H66" s="150"/>
      <c r="I66" s="151"/>
      <c r="J66" s="152">
        <f>J212</f>
        <v>0</v>
      </c>
      <c r="K66" s="153"/>
    </row>
    <row r="67" spans="2:11" s="8" customFormat="1" ht="19.9" customHeight="1">
      <c r="B67" s="154"/>
      <c r="C67" s="155"/>
      <c r="D67" s="156" t="s">
        <v>140</v>
      </c>
      <c r="E67" s="157"/>
      <c r="F67" s="157"/>
      <c r="G67" s="157"/>
      <c r="H67" s="157"/>
      <c r="I67" s="158"/>
      <c r="J67" s="159">
        <f>J213</f>
        <v>0</v>
      </c>
      <c r="K67" s="160"/>
    </row>
    <row r="68" spans="2:11" s="1" customFormat="1" ht="21.75" customHeight="1">
      <c r="B68" s="38"/>
      <c r="C68" s="39"/>
      <c r="D68" s="39"/>
      <c r="E68" s="39"/>
      <c r="F68" s="39"/>
      <c r="G68" s="39"/>
      <c r="H68" s="39"/>
      <c r="I68" s="116"/>
      <c r="J68" s="39"/>
      <c r="K68" s="42"/>
    </row>
    <row r="69" spans="2:11" s="1" customFormat="1" ht="6.95" customHeight="1">
      <c r="B69" s="53"/>
      <c r="C69" s="54"/>
      <c r="D69" s="54"/>
      <c r="E69" s="54"/>
      <c r="F69" s="54"/>
      <c r="G69" s="54"/>
      <c r="H69" s="54"/>
      <c r="I69" s="137"/>
      <c r="J69" s="54"/>
      <c r="K69" s="55"/>
    </row>
    <row r="73" spans="2:12" s="1" customFormat="1" ht="6.95" customHeight="1">
      <c r="B73" s="56"/>
      <c r="C73" s="57"/>
      <c r="D73" s="57"/>
      <c r="E73" s="57"/>
      <c r="F73" s="57"/>
      <c r="G73" s="57"/>
      <c r="H73" s="57"/>
      <c r="I73" s="140"/>
      <c r="J73" s="57"/>
      <c r="K73" s="57"/>
      <c r="L73" s="58"/>
    </row>
    <row r="74" spans="2:12" s="1" customFormat="1" ht="36.95" customHeight="1">
      <c r="B74" s="38"/>
      <c r="C74" s="59" t="s">
        <v>141</v>
      </c>
      <c r="D74" s="60"/>
      <c r="E74" s="60"/>
      <c r="F74" s="60"/>
      <c r="G74" s="60"/>
      <c r="H74" s="60"/>
      <c r="I74" s="161"/>
      <c r="J74" s="60"/>
      <c r="K74" s="60"/>
      <c r="L74" s="58"/>
    </row>
    <row r="75" spans="2:12" s="1" customFormat="1" ht="6.95" customHeight="1">
      <c r="B75" s="38"/>
      <c r="C75" s="60"/>
      <c r="D75" s="60"/>
      <c r="E75" s="60"/>
      <c r="F75" s="60"/>
      <c r="G75" s="60"/>
      <c r="H75" s="60"/>
      <c r="I75" s="161"/>
      <c r="J75" s="60"/>
      <c r="K75" s="60"/>
      <c r="L75" s="58"/>
    </row>
    <row r="76" spans="2:12" s="1" customFormat="1" ht="14.45" customHeight="1">
      <c r="B76" s="38"/>
      <c r="C76" s="62" t="s">
        <v>18</v>
      </c>
      <c r="D76" s="60"/>
      <c r="E76" s="60"/>
      <c r="F76" s="60"/>
      <c r="G76" s="60"/>
      <c r="H76" s="60"/>
      <c r="I76" s="161"/>
      <c r="J76" s="60"/>
      <c r="K76" s="60"/>
      <c r="L76" s="58"/>
    </row>
    <row r="77" spans="2:12" s="1" customFormat="1" ht="22.5" customHeight="1">
      <c r="B77" s="38"/>
      <c r="C77" s="60"/>
      <c r="D77" s="60"/>
      <c r="E77" s="355" t="str">
        <f>E7</f>
        <v>Veřejné osvětlení v ul. Pásová, Odry</v>
      </c>
      <c r="F77" s="356"/>
      <c r="G77" s="356"/>
      <c r="H77" s="356"/>
      <c r="I77" s="161"/>
      <c r="J77" s="60"/>
      <c r="K77" s="60"/>
      <c r="L77" s="58"/>
    </row>
    <row r="78" spans="2:12" s="1" customFormat="1" ht="14.45" customHeight="1">
      <c r="B78" s="38"/>
      <c r="C78" s="62" t="s">
        <v>114</v>
      </c>
      <c r="D78" s="60"/>
      <c r="E78" s="60"/>
      <c r="F78" s="60"/>
      <c r="G78" s="60"/>
      <c r="H78" s="60"/>
      <c r="I78" s="161"/>
      <c r="J78" s="60"/>
      <c r="K78" s="60"/>
      <c r="L78" s="58"/>
    </row>
    <row r="79" spans="2:12" s="1" customFormat="1" ht="23.25" customHeight="1">
      <c r="B79" s="38"/>
      <c r="C79" s="60"/>
      <c r="D79" s="60"/>
      <c r="E79" s="331" t="str">
        <f>E9</f>
        <v>01 - Stavba - Veřejné osvětlení v ul. Pásová, Odry</v>
      </c>
      <c r="F79" s="357"/>
      <c r="G79" s="357"/>
      <c r="H79" s="357"/>
      <c r="I79" s="161"/>
      <c r="J79" s="60"/>
      <c r="K79" s="60"/>
      <c r="L79" s="58"/>
    </row>
    <row r="80" spans="2:12" s="1" customFormat="1" ht="6.95" customHeight="1">
      <c r="B80" s="38"/>
      <c r="C80" s="60"/>
      <c r="D80" s="60"/>
      <c r="E80" s="60"/>
      <c r="F80" s="60"/>
      <c r="G80" s="60"/>
      <c r="H80" s="60"/>
      <c r="I80" s="161"/>
      <c r="J80" s="60"/>
      <c r="K80" s="60"/>
      <c r="L80" s="58"/>
    </row>
    <row r="81" spans="2:12" s="1" customFormat="1" ht="18" customHeight="1">
      <c r="B81" s="38"/>
      <c r="C81" s="62" t="s">
        <v>23</v>
      </c>
      <c r="D81" s="60"/>
      <c r="E81" s="60"/>
      <c r="F81" s="162" t="str">
        <f>F12</f>
        <v>Odry</v>
      </c>
      <c r="G81" s="60"/>
      <c r="H81" s="60"/>
      <c r="I81" s="163" t="s">
        <v>25</v>
      </c>
      <c r="J81" s="70" t="str">
        <f>IF(J12="","",J12)</f>
        <v>20. 8. 2018</v>
      </c>
      <c r="K81" s="60"/>
      <c r="L81" s="58"/>
    </row>
    <row r="82" spans="2:12" s="1" customFormat="1" ht="6.95" customHeight="1">
      <c r="B82" s="38"/>
      <c r="C82" s="60"/>
      <c r="D82" s="60"/>
      <c r="E82" s="60"/>
      <c r="F82" s="60"/>
      <c r="G82" s="60"/>
      <c r="H82" s="60"/>
      <c r="I82" s="161"/>
      <c r="J82" s="60"/>
      <c r="K82" s="60"/>
      <c r="L82" s="58"/>
    </row>
    <row r="83" spans="2:12" s="1" customFormat="1" ht="13.5">
      <c r="B83" s="38"/>
      <c r="C83" s="62" t="s">
        <v>27</v>
      </c>
      <c r="D83" s="60"/>
      <c r="E83" s="60"/>
      <c r="F83" s="162" t="str">
        <f>E15</f>
        <v>Město Odry</v>
      </c>
      <c r="G83" s="60"/>
      <c r="H83" s="60"/>
      <c r="I83" s="163" t="s">
        <v>35</v>
      </c>
      <c r="J83" s="162" t="str">
        <f>E21</f>
        <v>Hydroelko, s.r.o.</v>
      </c>
      <c r="K83" s="60"/>
      <c r="L83" s="58"/>
    </row>
    <row r="84" spans="2:12" s="1" customFormat="1" ht="14.45" customHeight="1">
      <c r="B84" s="38"/>
      <c r="C84" s="62" t="s">
        <v>33</v>
      </c>
      <c r="D84" s="60"/>
      <c r="E84" s="60"/>
      <c r="F84" s="162" t="str">
        <f>IF(E18="","",E18)</f>
        <v/>
      </c>
      <c r="G84" s="60"/>
      <c r="H84" s="60"/>
      <c r="I84" s="161"/>
      <c r="J84" s="60"/>
      <c r="K84" s="60"/>
      <c r="L84" s="58"/>
    </row>
    <row r="85" spans="2:12" s="1" customFormat="1" ht="10.35" customHeight="1">
      <c r="B85" s="38"/>
      <c r="C85" s="60"/>
      <c r="D85" s="60"/>
      <c r="E85" s="60"/>
      <c r="F85" s="60"/>
      <c r="G85" s="60"/>
      <c r="H85" s="60"/>
      <c r="I85" s="161"/>
      <c r="J85" s="60"/>
      <c r="K85" s="60"/>
      <c r="L85" s="58"/>
    </row>
    <row r="86" spans="2:20" s="9" customFormat="1" ht="29.25" customHeight="1">
      <c r="B86" s="164"/>
      <c r="C86" s="165" t="s">
        <v>142</v>
      </c>
      <c r="D86" s="166" t="s">
        <v>61</v>
      </c>
      <c r="E86" s="166" t="s">
        <v>57</v>
      </c>
      <c r="F86" s="166" t="s">
        <v>143</v>
      </c>
      <c r="G86" s="166" t="s">
        <v>144</v>
      </c>
      <c r="H86" s="166" t="s">
        <v>145</v>
      </c>
      <c r="I86" s="167" t="s">
        <v>146</v>
      </c>
      <c r="J86" s="166" t="s">
        <v>127</v>
      </c>
      <c r="K86" s="168" t="s">
        <v>147</v>
      </c>
      <c r="L86" s="169"/>
      <c r="M86" s="78" t="s">
        <v>148</v>
      </c>
      <c r="N86" s="79" t="s">
        <v>46</v>
      </c>
      <c r="O86" s="79" t="s">
        <v>149</v>
      </c>
      <c r="P86" s="79" t="s">
        <v>150</v>
      </c>
      <c r="Q86" s="79" t="s">
        <v>151</v>
      </c>
      <c r="R86" s="79" t="s">
        <v>152</v>
      </c>
      <c r="S86" s="79" t="s">
        <v>153</v>
      </c>
      <c r="T86" s="80" t="s">
        <v>154</v>
      </c>
    </row>
    <row r="87" spans="2:63" s="1" customFormat="1" ht="29.25" customHeight="1">
      <c r="B87" s="38"/>
      <c r="C87" s="84" t="s">
        <v>128</v>
      </c>
      <c r="D87" s="60"/>
      <c r="E87" s="60"/>
      <c r="F87" s="60"/>
      <c r="G87" s="60"/>
      <c r="H87" s="60"/>
      <c r="I87" s="161"/>
      <c r="J87" s="170">
        <f>BK87</f>
        <v>0</v>
      </c>
      <c r="K87" s="60"/>
      <c r="L87" s="58"/>
      <c r="M87" s="81"/>
      <c r="N87" s="82"/>
      <c r="O87" s="82"/>
      <c r="P87" s="171">
        <f>P88+P212</f>
        <v>0</v>
      </c>
      <c r="Q87" s="82"/>
      <c r="R87" s="171">
        <f>R88+R212</f>
        <v>95.26199496000001</v>
      </c>
      <c r="S87" s="82"/>
      <c r="T87" s="172">
        <f>T88+T212</f>
        <v>19.2576</v>
      </c>
      <c r="AT87" s="21" t="s">
        <v>75</v>
      </c>
      <c r="AU87" s="21" t="s">
        <v>129</v>
      </c>
      <c r="BK87" s="173">
        <f>BK88+BK212</f>
        <v>0</v>
      </c>
    </row>
    <row r="88" spans="2:63" s="10" customFormat="1" ht="37.35" customHeight="1">
      <c r="B88" s="174"/>
      <c r="C88" s="175"/>
      <c r="D88" s="176" t="s">
        <v>75</v>
      </c>
      <c r="E88" s="177" t="s">
        <v>155</v>
      </c>
      <c r="F88" s="177" t="s">
        <v>156</v>
      </c>
      <c r="G88" s="175"/>
      <c r="H88" s="175"/>
      <c r="I88" s="178"/>
      <c r="J88" s="179">
        <f>BK88</f>
        <v>0</v>
      </c>
      <c r="K88" s="175"/>
      <c r="L88" s="180"/>
      <c r="M88" s="181"/>
      <c r="N88" s="182"/>
      <c r="O88" s="182"/>
      <c r="P88" s="183">
        <f>P89+P133+P140+P144+P169+P173+P188+P205</f>
        <v>0</v>
      </c>
      <c r="Q88" s="182"/>
      <c r="R88" s="183">
        <f>R89+R133+R140+R144+R169+R173+R188+R205</f>
        <v>93.64951996</v>
      </c>
      <c r="S88" s="182"/>
      <c r="T88" s="184">
        <f>T89+T133+T140+T144+T169+T173+T188+T205</f>
        <v>19.2576</v>
      </c>
      <c r="AR88" s="185" t="s">
        <v>83</v>
      </c>
      <c r="AT88" s="186" t="s">
        <v>75</v>
      </c>
      <c r="AU88" s="186" t="s">
        <v>76</v>
      </c>
      <c r="AY88" s="185" t="s">
        <v>157</v>
      </c>
      <c r="BK88" s="187">
        <f>BK89+BK133+BK140+BK144+BK169+BK173+BK188+BK205</f>
        <v>0</v>
      </c>
    </row>
    <row r="89" spans="2:63" s="10" customFormat="1" ht="19.9" customHeight="1">
      <c r="B89" s="174"/>
      <c r="C89" s="175"/>
      <c r="D89" s="188" t="s">
        <v>75</v>
      </c>
      <c r="E89" s="189" t="s">
        <v>83</v>
      </c>
      <c r="F89" s="189" t="s">
        <v>158</v>
      </c>
      <c r="G89" s="175"/>
      <c r="H89" s="175"/>
      <c r="I89" s="178"/>
      <c r="J89" s="190">
        <f>BK89</f>
        <v>0</v>
      </c>
      <c r="K89" s="175"/>
      <c r="L89" s="180"/>
      <c r="M89" s="181"/>
      <c r="N89" s="182"/>
      <c r="O89" s="182"/>
      <c r="P89" s="183">
        <f>SUM(P90:P132)</f>
        <v>0</v>
      </c>
      <c r="Q89" s="182"/>
      <c r="R89" s="183">
        <f>SUM(R90:R132)</f>
        <v>0</v>
      </c>
      <c r="S89" s="182"/>
      <c r="T89" s="184">
        <f>SUM(T90:T132)</f>
        <v>19.2576</v>
      </c>
      <c r="AR89" s="185" t="s">
        <v>83</v>
      </c>
      <c r="AT89" s="186" t="s">
        <v>75</v>
      </c>
      <c r="AU89" s="186" t="s">
        <v>83</v>
      </c>
      <c r="AY89" s="185" t="s">
        <v>157</v>
      </c>
      <c r="BK89" s="187">
        <f>SUM(BK90:BK132)</f>
        <v>0</v>
      </c>
    </row>
    <row r="90" spans="2:65" s="1" customFormat="1" ht="31.5" customHeight="1">
      <c r="B90" s="38"/>
      <c r="C90" s="191" t="s">
        <v>83</v>
      </c>
      <c r="D90" s="191" t="s">
        <v>159</v>
      </c>
      <c r="E90" s="192" t="s">
        <v>160</v>
      </c>
      <c r="F90" s="193" t="s">
        <v>161</v>
      </c>
      <c r="G90" s="194" t="s">
        <v>162</v>
      </c>
      <c r="H90" s="195">
        <v>45.28</v>
      </c>
      <c r="I90" s="196"/>
      <c r="J90" s="197">
        <f>ROUND(I90*H90,2)</f>
        <v>0</v>
      </c>
      <c r="K90" s="193" t="s">
        <v>163</v>
      </c>
      <c r="L90" s="58"/>
      <c r="M90" s="198" t="s">
        <v>21</v>
      </c>
      <c r="N90" s="199" t="s">
        <v>47</v>
      </c>
      <c r="O90" s="39"/>
      <c r="P90" s="200">
        <f>O90*H90</f>
        <v>0</v>
      </c>
      <c r="Q90" s="200">
        <v>0</v>
      </c>
      <c r="R90" s="200">
        <f>Q90*H90</f>
        <v>0</v>
      </c>
      <c r="S90" s="200">
        <v>0.26</v>
      </c>
      <c r="T90" s="201">
        <f>S90*H90</f>
        <v>11.7728</v>
      </c>
      <c r="AR90" s="21" t="s">
        <v>164</v>
      </c>
      <c r="AT90" s="21" t="s">
        <v>159</v>
      </c>
      <c r="AU90" s="21" t="s">
        <v>85</v>
      </c>
      <c r="AY90" s="21" t="s">
        <v>157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1" t="s">
        <v>83</v>
      </c>
      <c r="BK90" s="202">
        <f>ROUND(I90*H90,2)</f>
        <v>0</v>
      </c>
      <c r="BL90" s="21" t="s">
        <v>164</v>
      </c>
      <c r="BM90" s="21" t="s">
        <v>165</v>
      </c>
    </row>
    <row r="91" spans="2:47" s="1" customFormat="1" ht="40.5">
      <c r="B91" s="38"/>
      <c r="C91" s="60"/>
      <c r="D91" s="203" t="s">
        <v>166</v>
      </c>
      <c r="E91" s="60"/>
      <c r="F91" s="204" t="s">
        <v>167</v>
      </c>
      <c r="G91" s="60"/>
      <c r="H91" s="60"/>
      <c r="I91" s="161"/>
      <c r="J91" s="60"/>
      <c r="K91" s="60"/>
      <c r="L91" s="58"/>
      <c r="M91" s="205"/>
      <c r="N91" s="39"/>
      <c r="O91" s="39"/>
      <c r="P91" s="39"/>
      <c r="Q91" s="39"/>
      <c r="R91" s="39"/>
      <c r="S91" s="39"/>
      <c r="T91" s="75"/>
      <c r="AT91" s="21" t="s">
        <v>166</v>
      </c>
      <c r="AU91" s="21" t="s">
        <v>85</v>
      </c>
    </row>
    <row r="92" spans="2:51" s="11" customFormat="1" ht="13.5">
      <c r="B92" s="206"/>
      <c r="C92" s="207"/>
      <c r="D92" s="208" t="s">
        <v>168</v>
      </c>
      <c r="E92" s="209" t="s">
        <v>115</v>
      </c>
      <c r="F92" s="210" t="s">
        <v>169</v>
      </c>
      <c r="G92" s="207"/>
      <c r="H92" s="211">
        <v>45.28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168</v>
      </c>
      <c r="AU92" s="217" t="s">
        <v>85</v>
      </c>
      <c r="AV92" s="11" t="s">
        <v>85</v>
      </c>
      <c r="AW92" s="11" t="s">
        <v>39</v>
      </c>
      <c r="AX92" s="11" t="s">
        <v>83</v>
      </c>
      <c r="AY92" s="217" t="s">
        <v>157</v>
      </c>
    </row>
    <row r="93" spans="2:65" s="1" customFormat="1" ht="22.5" customHeight="1">
      <c r="B93" s="38"/>
      <c r="C93" s="191" t="s">
        <v>85</v>
      </c>
      <c r="D93" s="191" t="s">
        <v>159</v>
      </c>
      <c r="E93" s="192" t="s">
        <v>170</v>
      </c>
      <c r="F93" s="193" t="s">
        <v>171</v>
      </c>
      <c r="G93" s="194" t="s">
        <v>162</v>
      </c>
      <c r="H93" s="195">
        <v>3.12</v>
      </c>
      <c r="I93" s="196"/>
      <c r="J93" s="197">
        <f>ROUND(I93*H93,2)</f>
        <v>0</v>
      </c>
      <c r="K93" s="193" t="s">
        <v>163</v>
      </c>
      <c r="L93" s="58"/>
      <c r="M93" s="198" t="s">
        <v>21</v>
      </c>
      <c r="N93" s="199" t="s">
        <v>47</v>
      </c>
      <c r="O93" s="39"/>
      <c r="P93" s="200">
        <f>O93*H93</f>
        <v>0</v>
      </c>
      <c r="Q93" s="200">
        <v>0</v>
      </c>
      <c r="R93" s="200">
        <f>Q93*H93</f>
        <v>0</v>
      </c>
      <c r="S93" s="200">
        <v>0.325</v>
      </c>
      <c r="T93" s="201">
        <f>S93*H93</f>
        <v>1.014</v>
      </c>
      <c r="AR93" s="21" t="s">
        <v>164</v>
      </c>
      <c r="AT93" s="21" t="s">
        <v>159</v>
      </c>
      <c r="AU93" s="21" t="s">
        <v>85</v>
      </c>
      <c r="AY93" s="21" t="s">
        <v>157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1" t="s">
        <v>83</v>
      </c>
      <c r="BK93" s="202">
        <f>ROUND(I93*H93,2)</f>
        <v>0</v>
      </c>
      <c r="BL93" s="21" t="s">
        <v>164</v>
      </c>
      <c r="BM93" s="21" t="s">
        <v>172</v>
      </c>
    </row>
    <row r="94" spans="2:47" s="1" customFormat="1" ht="40.5">
      <c r="B94" s="38"/>
      <c r="C94" s="60"/>
      <c r="D94" s="203" t="s">
        <v>166</v>
      </c>
      <c r="E94" s="60"/>
      <c r="F94" s="204" t="s">
        <v>173</v>
      </c>
      <c r="G94" s="60"/>
      <c r="H94" s="60"/>
      <c r="I94" s="161"/>
      <c r="J94" s="60"/>
      <c r="K94" s="60"/>
      <c r="L94" s="58"/>
      <c r="M94" s="205"/>
      <c r="N94" s="39"/>
      <c r="O94" s="39"/>
      <c r="P94" s="39"/>
      <c r="Q94" s="39"/>
      <c r="R94" s="39"/>
      <c r="S94" s="39"/>
      <c r="T94" s="75"/>
      <c r="AT94" s="21" t="s">
        <v>166</v>
      </c>
      <c r="AU94" s="21" t="s">
        <v>85</v>
      </c>
    </row>
    <row r="95" spans="2:51" s="11" customFormat="1" ht="13.5">
      <c r="B95" s="206"/>
      <c r="C95" s="207"/>
      <c r="D95" s="208" t="s">
        <v>168</v>
      </c>
      <c r="E95" s="209" t="s">
        <v>21</v>
      </c>
      <c r="F95" s="210" t="s">
        <v>174</v>
      </c>
      <c r="G95" s="207"/>
      <c r="H95" s="211">
        <v>3.12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168</v>
      </c>
      <c r="AU95" s="217" t="s">
        <v>85</v>
      </c>
      <c r="AV95" s="11" t="s">
        <v>85</v>
      </c>
      <c r="AW95" s="11" t="s">
        <v>39</v>
      </c>
      <c r="AX95" s="11" t="s">
        <v>83</v>
      </c>
      <c r="AY95" s="217" t="s">
        <v>157</v>
      </c>
    </row>
    <row r="96" spans="2:65" s="1" customFormat="1" ht="22.5" customHeight="1">
      <c r="B96" s="38"/>
      <c r="C96" s="191" t="s">
        <v>175</v>
      </c>
      <c r="D96" s="191" t="s">
        <v>159</v>
      </c>
      <c r="E96" s="192" t="s">
        <v>176</v>
      </c>
      <c r="F96" s="193" t="s">
        <v>177</v>
      </c>
      <c r="G96" s="194" t="s">
        <v>162</v>
      </c>
      <c r="H96" s="195">
        <v>8.8</v>
      </c>
      <c r="I96" s="196"/>
      <c r="J96" s="197">
        <f>ROUND(I96*H96,2)</f>
        <v>0</v>
      </c>
      <c r="K96" s="193" t="s">
        <v>163</v>
      </c>
      <c r="L96" s="58"/>
      <c r="M96" s="198" t="s">
        <v>21</v>
      </c>
      <c r="N96" s="199" t="s">
        <v>47</v>
      </c>
      <c r="O96" s="39"/>
      <c r="P96" s="200">
        <f>O96*H96</f>
        <v>0</v>
      </c>
      <c r="Q96" s="200">
        <v>0</v>
      </c>
      <c r="R96" s="200">
        <f>Q96*H96</f>
        <v>0</v>
      </c>
      <c r="S96" s="200">
        <v>0.316</v>
      </c>
      <c r="T96" s="201">
        <f>S96*H96</f>
        <v>2.7808</v>
      </c>
      <c r="AR96" s="21" t="s">
        <v>164</v>
      </c>
      <c r="AT96" s="21" t="s">
        <v>159</v>
      </c>
      <c r="AU96" s="21" t="s">
        <v>85</v>
      </c>
      <c r="AY96" s="21" t="s">
        <v>157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1" t="s">
        <v>83</v>
      </c>
      <c r="BK96" s="202">
        <f>ROUND(I96*H96,2)</f>
        <v>0</v>
      </c>
      <c r="BL96" s="21" t="s">
        <v>164</v>
      </c>
      <c r="BM96" s="21" t="s">
        <v>178</v>
      </c>
    </row>
    <row r="97" spans="2:47" s="1" customFormat="1" ht="40.5">
      <c r="B97" s="38"/>
      <c r="C97" s="60"/>
      <c r="D97" s="203" t="s">
        <v>166</v>
      </c>
      <c r="E97" s="60"/>
      <c r="F97" s="204" t="s">
        <v>179</v>
      </c>
      <c r="G97" s="60"/>
      <c r="H97" s="60"/>
      <c r="I97" s="161"/>
      <c r="J97" s="60"/>
      <c r="K97" s="60"/>
      <c r="L97" s="58"/>
      <c r="M97" s="205"/>
      <c r="N97" s="39"/>
      <c r="O97" s="39"/>
      <c r="P97" s="39"/>
      <c r="Q97" s="39"/>
      <c r="R97" s="39"/>
      <c r="S97" s="39"/>
      <c r="T97" s="75"/>
      <c r="AT97" s="21" t="s">
        <v>166</v>
      </c>
      <c r="AU97" s="21" t="s">
        <v>85</v>
      </c>
    </row>
    <row r="98" spans="2:51" s="11" customFormat="1" ht="13.5">
      <c r="B98" s="206"/>
      <c r="C98" s="207"/>
      <c r="D98" s="208" t="s">
        <v>168</v>
      </c>
      <c r="E98" s="209" t="s">
        <v>21</v>
      </c>
      <c r="F98" s="210" t="s">
        <v>180</v>
      </c>
      <c r="G98" s="207"/>
      <c r="H98" s="211">
        <v>8.8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168</v>
      </c>
      <c r="AU98" s="217" t="s">
        <v>85</v>
      </c>
      <c r="AV98" s="11" t="s">
        <v>85</v>
      </c>
      <c r="AW98" s="11" t="s">
        <v>39</v>
      </c>
      <c r="AX98" s="11" t="s">
        <v>83</v>
      </c>
      <c r="AY98" s="217" t="s">
        <v>157</v>
      </c>
    </row>
    <row r="99" spans="2:65" s="1" customFormat="1" ht="22.5" customHeight="1">
      <c r="B99" s="38"/>
      <c r="C99" s="191" t="s">
        <v>164</v>
      </c>
      <c r="D99" s="191" t="s">
        <v>159</v>
      </c>
      <c r="E99" s="192" t="s">
        <v>181</v>
      </c>
      <c r="F99" s="193" t="s">
        <v>182</v>
      </c>
      <c r="G99" s="194" t="s">
        <v>183</v>
      </c>
      <c r="H99" s="195">
        <v>18</v>
      </c>
      <c r="I99" s="196"/>
      <c r="J99" s="197">
        <f>ROUND(I99*H99,2)</f>
        <v>0</v>
      </c>
      <c r="K99" s="193" t="s">
        <v>163</v>
      </c>
      <c r="L99" s="58"/>
      <c r="M99" s="198" t="s">
        <v>21</v>
      </c>
      <c r="N99" s="199" t="s">
        <v>47</v>
      </c>
      <c r="O99" s="39"/>
      <c r="P99" s="200">
        <f>O99*H99</f>
        <v>0</v>
      </c>
      <c r="Q99" s="200">
        <v>0</v>
      </c>
      <c r="R99" s="200">
        <f>Q99*H99</f>
        <v>0</v>
      </c>
      <c r="S99" s="200">
        <v>0.205</v>
      </c>
      <c r="T99" s="201">
        <f>S99*H99</f>
        <v>3.69</v>
      </c>
      <c r="AR99" s="21" t="s">
        <v>164</v>
      </c>
      <c r="AT99" s="21" t="s">
        <v>159</v>
      </c>
      <c r="AU99" s="21" t="s">
        <v>85</v>
      </c>
      <c r="AY99" s="21" t="s">
        <v>157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1" t="s">
        <v>83</v>
      </c>
      <c r="BK99" s="202">
        <f>ROUND(I99*H99,2)</f>
        <v>0</v>
      </c>
      <c r="BL99" s="21" t="s">
        <v>164</v>
      </c>
      <c r="BM99" s="21" t="s">
        <v>184</v>
      </c>
    </row>
    <row r="100" spans="2:47" s="1" customFormat="1" ht="27">
      <c r="B100" s="38"/>
      <c r="C100" s="60"/>
      <c r="D100" s="203" t="s">
        <v>166</v>
      </c>
      <c r="E100" s="60"/>
      <c r="F100" s="204" t="s">
        <v>185</v>
      </c>
      <c r="G100" s="60"/>
      <c r="H100" s="60"/>
      <c r="I100" s="161"/>
      <c r="J100" s="60"/>
      <c r="K100" s="60"/>
      <c r="L100" s="58"/>
      <c r="M100" s="205"/>
      <c r="N100" s="39"/>
      <c r="O100" s="39"/>
      <c r="P100" s="39"/>
      <c r="Q100" s="39"/>
      <c r="R100" s="39"/>
      <c r="S100" s="39"/>
      <c r="T100" s="75"/>
      <c r="AT100" s="21" t="s">
        <v>166</v>
      </c>
      <c r="AU100" s="21" t="s">
        <v>85</v>
      </c>
    </row>
    <row r="101" spans="2:51" s="11" customFormat="1" ht="13.5">
      <c r="B101" s="206"/>
      <c r="C101" s="207"/>
      <c r="D101" s="208" t="s">
        <v>168</v>
      </c>
      <c r="E101" s="209" t="s">
        <v>21</v>
      </c>
      <c r="F101" s="210" t="s">
        <v>186</v>
      </c>
      <c r="G101" s="207"/>
      <c r="H101" s="211">
        <v>18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168</v>
      </c>
      <c r="AU101" s="217" t="s">
        <v>85</v>
      </c>
      <c r="AV101" s="11" t="s">
        <v>85</v>
      </c>
      <c r="AW101" s="11" t="s">
        <v>39</v>
      </c>
      <c r="AX101" s="11" t="s">
        <v>83</v>
      </c>
      <c r="AY101" s="217" t="s">
        <v>157</v>
      </c>
    </row>
    <row r="102" spans="2:65" s="1" customFormat="1" ht="22.5" customHeight="1">
      <c r="B102" s="38"/>
      <c r="C102" s="191" t="s">
        <v>187</v>
      </c>
      <c r="D102" s="191" t="s">
        <v>159</v>
      </c>
      <c r="E102" s="192" t="s">
        <v>188</v>
      </c>
      <c r="F102" s="193" t="s">
        <v>189</v>
      </c>
      <c r="G102" s="194" t="s">
        <v>190</v>
      </c>
      <c r="H102" s="195">
        <v>5.76</v>
      </c>
      <c r="I102" s="196"/>
      <c r="J102" s="197">
        <f>ROUND(I102*H102,2)</f>
        <v>0</v>
      </c>
      <c r="K102" s="193" t="s">
        <v>163</v>
      </c>
      <c r="L102" s="58"/>
      <c r="M102" s="198" t="s">
        <v>21</v>
      </c>
      <c r="N102" s="199" t="s">
        <v>47</v>
      </c>
      <c r="O102" s="39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21" t="s">
        <v>164</v>
      </c>
      <c r="AT102" s="21" t="s">
        <v>159</v>
      </c>
      <c r="AU102" s="21" t="s">
        <v>85</v>
      </c>
      <c r="AY102" s="21" t="s">
        <v>157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1" t="s">
        <v>83</v>
      </c>
      <c r="BK102" s="202">
        <f>ROUND(I102*H102,2)</f>
        <v>0</v>
      </c>
      <c r="BL102" s="21" t="s">
        <v>164</v>
      </c>
      <c r="BM102" s="21" t="s">
        <v>191</v>
      </c>
    </row>
    <row r="103" spans="2:47" s="1" customFormat="1" ht="27">
      <c r="B103" s="38"/>
      <c r="C103" s="60"/>
      <c r="D103" s="203" t="s">
        <v>166</v>
      </c>
      <c r="E103" s="60"/>
      <c r="F103" s="204" t="s">
        <v>192</v>
      </c>
      <c r="G103" s="60"/>
      <c r="H103" s="60"/>
      <c r="I103" s="161"/>
      <c r="J103" s="60"/>
      <c r="K103" s="60"/>
      <c r="L103" s="58"/>
      <c r="M103" s="205"/>
      <c r="N103" s="39"/>
      <c r="O103" s="39"/>
      <c r="P103" s="39"/>
      <c r="Q103" s="39"/>
      <c r="R103" s="39"/>
      <c r="S103" s="39"/>
      <c r="T103" s="75"/>
      <c r="AT103" s="21" t="s">
        <v>166</v>
      </c>
      <c r="AU103" s="21" t="s">
        <v>85</v>
      </c>
    </row>
    <row r="104" spans="2:51" s="11" customFormat="1" ht="13.5">
      <c r="B104" s="206"/>
      <c r="C104" s="207"/>
      <c r="D104" s="208" t="s">
        <v>168</v>
      </c>
      <c r="E104" s="209" t="s">
        <v>108</v>
      </c>
      <c r="F104" s="210" t="s">
        <v>193</v>
      </c>
      <c r="G104" s="207"/>
      <c r="H104" s="211">
        <v>5.76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168</v>
      </c>
      <c r="AU104" s="217" t="s">
        <v>85</v>
      </c>
      <c r="AV104" s="11" t="s">
        <v>85</v>
      </c>
      <c r="AW104" s="11" t="s">
        <v>39</v>
      </c>
      <c r="AX104" s="11" t="s">
        <v>83</v>
      </c>
      <c r="AY104" s="217" t="s">
        <v>157</v>
      </c>
    </row>
    <row r="105" spans="2:65" s="1" customFormat="1" ht="22.5" customHeight="1">
      <c r="B105" s="38"/>
      <c r="C105" s="191" t="s">
        <v>194</v>
      </c>
      <c r="D105" s="191" t="s">
        <v>159</v>
      </c>
      <c r="E105" s="192" t="s">
        <v>195</v>
      </c>
      <c r="F105" s="193" t="s">
        <v>196</v>
      </c>
      <c r="G105" s="194" t="s">
        <v>190</v>
      </c>
      <c r="H105" s="195">
        <v>5.76</v>
      </c>
      <c r="I105" s="196"/>
      <c r="J105" s="197">
        <f>ROUND(I105*H105,2)</f>
        <v>0</v>
      </c>
      <c r="K105" s="193" t="s">
        <v>163</v>
      </c>
      <c r="L105" s="58"/>
      <c r="M105" s="198" t="s">
        <v>21</v>
      </c>
      <c r="N105" s="199" t="s">
        <v>47</v>
      </c>
      <c r="O105" s="39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21" t="s">
        <v>164</v>
      </c>
      <c r="AT105" s="21" t="s">
        <v>159</v>
      </c>
      <c r="AU105" s="21" t="s">
        <v>85</v>
      </c>
      <c r="AY105" s="21" t="s">
        <v>157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1" t="s">
        <v>83</v>
      </c>
      <c r="BK105" s="202">
        <f>ROUND(I105*H105,2)</f>
        <v>0</v>
      </c>
      <c r="BL105" s="21" t="s">
        <v>164</v>
      </c>
      <c r="BM105" s="21" t="s">
        <v>197</v>
      </c>
    </row>
    <row r="106" spans="2:47" s="1" customFormat="1" ht="27">
      <c r="B106" s="38"/>
      <c r="C106" s="60"/>
      <c r="D106" s="203" t="s">
        <v>166</v>
      </c>
      <c r="E106" s="60"/>
      <c r="F106" s="204" t="s">
        <v>198</v>
      </c>
      <c r="G106" s="60"/>
      <c r="H106" s="60"/>
      <c r="I106" s="161"/>
      <c r="J106" s="60"/>
      <c r="K106" s="60"/>
      <c r="L106" s="58"/>
      <c r="M106" s="205"/>
      <c r="N106" s="39"/>
      <c r="O106" s="39"/>
      <c r="P106" s="39"/>
      <c r="Q106" s="39"/>
      <c r="R106" s="39"/>
      <c r="S106" s="39"/>
      <c r="T106" s="75"/>
      <c r="AT106" s="21" t="s">
        <v>166</v>
      </c>
      <c r="AU106" s="21" t="s">
        <v>85</v>
      </c>
    </row>
    <row r="107" spans="2:51" s="11" customFormat="1" ht="13.5">
      <c r="B107" s="206"/>
      <c r="C107" s="207"/>
      <c r="D107" s="208" t="s">
        <v>168</v>
      </c>
      <c r="E107" s="209" t="s">
        <v>21</v>
      </c>
      <c r="F107" s="210" t="s">
        <v>108</v>
      </c>
      <c r="G107" s="207"/>
      <c r="H107" s="211">
        <v>5.76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168</v>
      </c>
      <c r="AU107" s="217" t="s">
        <v>85</v>
      </c>
      <c r="AV107" s="11" t="s">
        <v>85</v>
      </c>
      <c r="AW107" s="11" t="s">
        <v>39</v>
      </c>
      <c r="AX107" s="11" t="s">
        <v>83</v>
      </c>
      <c r="AY107" s="217" t="s">
        <v>157</v>
      </c>
    </row>
    <row r="108" spans="2:65" s="1" customFormat="1" ht="22.5" customHeight="1">
      <c r="B108" s="38"/>
      <c r="C108" s="191" t="s">
        <v>199</v>
      </c>
      <c r="D108" s="191" t="s">
        <v>159</v>
      </c>
      <c r="E108" s="192" t="s">
        <v>200</v>
      </c>
      <c r="F108" s="193" t="s">
        <v>201</v>
      </c>
      <c r="G108" s="194" t="s">
        <v>190</v>
      </c>
      <c r="H108" s="195">
        <v>89.4</v>
      </c>
      <c r="I108" s="196"/>
      <c r="J108" s="197">
        <f>ROUND(I108*H108,2)</f>
        <v>0</v>
      </c>
      <c r="K108" s="193" t="s">
        <v>163</v>
      </c>
      <c r="L108" s="58"/>
      <c r="M108" s="198" t="s">
        <v>21</v>
      </c>
      <c r="N108" s="199" t="s">
        <v>47</v>
      </c>
      <c r="O108" s="39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21" t="s">
        <v>164</v>
      </c>
      <c r="AT108" s="21" t="s">
        <v>159</v>
      </c>
      <c r="AU108" s="21" t="s">
        <v>85</v>
      </c>
      <c r="AY108" s="21" t="s">
        <v>157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1" t="s">
        <v>83</v>
      </c>
      <c r="BK108" s="202">
        <f>ROUND(I108*H108,2)</f>
        <v>0</v>
      </c>
      <c r="BL108" s="21" t="s">
        <v>164</v>
      </c>
      <c r="BM108" s="21" t="s">
        <v>202</v>
      </c>
    </row>
    <row r="109" spans="2:47" s="1" customFormat="1" ht="27">
      <c r="B109" s="38"/>
      <c r="C109" s="60"/>
      <c r="D109" s="203" t="s">
        <v>166</v>
      </c>
      <c r="E109" s="60"/>
      <c r="F109" s="204" t="s">
        <v>203</v>
      </c>
      <c r="G109" s="60"/>
      <c r="H109" s="60"/>
      <c r="I109" s="161"/>
      <c r="J109" s="60"/>
      <c r="K109" s="60"/>
      <c r="L109" s="58"/>
      <c r="M109" s="205"/>
      <c r="N109" s="39"/>
      <c r="O109" s="39"/>
      <c r="P109" s="39"/>
      <c r="Q109" s="39"/>
      <c r="R109" s="39"/>
      <c r="S109" s="39"/>
      <c r="T109" s="75"/>
      <c r="AT109" s="21" t="s">
        <v>166</v>
      </c>
      <c r="AU109" s="21" t="s">
        <v>85</v>
      </c>
    </row>
    <row r="110" spans="2:51" s="11" customFormat="1" ht="13.5">
      <c r="B110" s="206"/>
      <c r="C110" s="207"/>
      <c r="D110" s="208" t="s">
        <v>168</v>
      </c>
      <c r="E110" s="209" t="s">
        <v>98</v>
      </c>
      <c r="F110" s="210" t="s">
        <v>204</v>
      </c>
      <c r="G110" s="207"/>
      <c r="H110" s="211">
        <v>89.4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168</v>
      </c>
      <c r="AU110" s="217" t="s">
        <v>85</v>
      </c>
      <c r="AV110" s="11" t="s">
        <v>85</v>
      </c>
      <c r="AW110" s="11" t="s">
        <v>39</v>
      </c>
      <c r="AX110" s="11" t="s">
        <v>83</v>
      </c>
      <c r="AY110" s="217" t="s">
        <v>157</v>
      </c>
    </row>
    <row r="111" spans="2:65" s="1" customFormat="1" ht="22.5" customHeight="1">
      <c r="B111" s="38"/>
      <c r="C111" s="191" t="s">
        <v>205</v>
      </c>
      <c r="D111" s="191" t="s">
        <v>159</v>
      </c>
      <c r="E111" s="192" t="s">
        <v>206</v>
      </c>
      <c r="F111" s="193" t="s">
        <v>207</v>
      </c>
      <c r="G111" s="194" t="s">
        <v>190</v>
      </c>
      <c r="H111" s="195">
        <v>89.4</v>
      </c>
      <c r="I111" s="196"/>
      <c r="J111" s="197">
        <f>ROUND(I111*H111,2)</f>
        <v>0</v>
      </c>
      <c r="K111" s="193" t="s">
        <v>163</v>
      </c>
      <c r="L111" s="58"/>
      <c r="M111" s="198" t="s">
        <v>21</v>
      </c>
      <c r="N111" s="199" t="s">
        <v>47</v>
      </c>
      <c r="O111" s="39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AR111" s="21" t="s">
        <v>164</v>
      </c>
      <c r="AT111" s="21" t="s">
        <v>159</v>
      </c>
      <c r="AU111" s="21" t="s">
        <v>85</v>
      </c>
      <c r="AY111" s="21" t="s">
        <v>157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1" t="s">
        <v>83</v>
      </c>
      <c r="BK111" s="202">
        <f>ROUND(I111*H111,2)</f>
        <v>0</v>
      </c>
      <c r="BL111" s="21" t="s">
        <v>164</v>
      </c>
      <c r="BM111" s="21" t="s">
        <v>208</v>
      </c>
    </row>
    <row r="112" spans="2:47" s="1" customFormat="1" ht="27">
      <c r="B112" s="38"/>
      <c r="C112" s="60"/>
      <c r="D112" s="203" t="s">
        <v>166</v>
      </c>
      <c r="E112" s="60"/>
      <c r="F112" s="204" t="s">
        <v>209</v>
      </c>
      <c r="G112" s="60"/>
      <c r="H112" s="60"/>
      <c r="I112" s="161"/>
      <c r="J112" s="60"/>
      <c r="K112" s="60"/>
      <c r="L112" s="58"/>
      <c r="M112" s="205"/>
      <c r="N112" s="39"/>
      <c r="O112" s="39"/>
      <c r="P112" s="39"/>
      <c r="Q112" s="39"/>
      <c r="R112" s="39"/>
      <c r="S112" s="39"/>
      <c r="T112" s="75"/>
      <c r="AT112" s="21" t="s">
        <v>166</v>
      </c>
      <c r="AU112" s="21" t="s">
        <v>85</v>
      </c>
    </row>
    <row r="113" spans="2:51" s="11" customFormat="1" ht="13.5">
      <c r="B113" s="206"/>
      <c r="C113" s="207"/>
      <c r="D113" s="208" t="s">
        <v>168</v>
      </c>
      <c r="E113" s="209" t="s">
        <v>21</v>
      </c>
      <c r="F113" s="210" t="s">
        <v>98</v>
      </c>
      <c r="G113" s="207"/>
      <c r="H113" s="211">
        <v>89.4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168</v>
      </c>
      <c r="AU113" s="217" t="s">
        <v>85</v>
      </c>
      <c r="AV113" s="11" t="s">
        <v>85</v>
      </c>
      <c r="AW113" s="11" t="s">
        <v>39</v>
      </c>
      <c r="AX113" s="11" t="s">
        <v>83</v>
      </c>
      <c r="AY113" s="217" t="s">
        <v>157</v>
      </c>
    </row>
    <row r="114" spans="2:65" s="1" customFormat="1" ht="22.5" customHeight="1">
      <c r="B114" s="38"/>
      <c r="C114" s="191" t="s">
        <v>210</v>
      </c>
      <c r="D114" s="191" t="s">
        <v>159</v>
      </c>
      <c r="E114" s="192" t="s">
        <v>211</v>
      </c>
      <c r="F114" s="193" t="s">
        <v>212</v>
      </c>
      <c r="G114" s="194" t="s">
        <v>190</v>
      </c>
      <c r="H114" s="195">
        <v>1.2</v>
      </c>
      <c r="I114" s="196"/>
      <c r="J114" s="197">
        <f>ROUND(I114*H114,2)</f>
        <v>0</v>
      </c>
      <c r="K114" s="193" t="s">
        <v>163</v>
      </c>
      <c r="L114" s="58"/>
      <c r="M114" s="198" t="s">
        <v>21</v>
      </c>
      <c r="N114" s="199" t="s">
        <v>47</v>
      </c>
      <c r="O114" s="39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AR114" s="21" t="s">
        <v>164</v>
      </c>
      <c r="AT114" s="21" t="s">
        <v>159</v>
      </c>
      <c r="AU114" s="21" t="s">
        <v>85</v>
      </c>
      <c r="AY114" s="21" t="s">
        <v>157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21" t="s">
        <v>83</v>
      </c>
      <c r="BK114" s="202">
        <f>ROUND(I114*H114,2)</f>
        <v>0</v>
      </c>
      <c r="BL114" s="21" t="s">
        <v>164</v>
      </c>
      <c r="BM114" s="21" t="s">
        <v>213</v>
      </c>
    </row>
    <row r="115" spans="2:47" s="1" customFormat="1" ht="27">
      <c r="B115" s="38"/>
      <c r="C115" s="60"/>
      <c r="D115" s="203" t="s">
        <v>166</v>
      </c>
      <c r="E115" s="60"/>
      <c r="F115" s="204" t="s">
        <v>214</v>
      </c>
      <c r="G115" s="60"/>
      <c r="H115" s="60"/>
      <c r="I115" s="161"/>
      <c r="J115" s="60"/>
      <c r="K115" s="60"/>
      <c r="L115" s="58"/>
      <c r="M115" s="205"/>
      <c r="N115" s="39"/>
      <c r="O115" s="39"/>
      <c r="P115" s="39"/>
      <c r="Q115" s="39"/>
      <c r="R115" s="39"/>
      <c r="S115" s="39"/>
      <c r="T115" s="75"/>
      <c r="AT115" s="21" t="s">
        <v>166</v>
      </c>
      <c r="AU115" s="21" t="s">
        <v>85</v>
      </c>
    </row>
    <row r="116" spans="2:51" s="11" customFormat="1" ht="13.5">
      <c r="B116" s="206"/>
      <c r="C116" s="207"/>
      <c r="D116" s="208" t="s">
        <v>168</v>
      </c>
      <c r="E116" s="209" t="s">
        <v>102</v>
      </c>
      <c r="F116" s="210" t="s">
        <v>215</v>
      </c>
      <c r="G116" s="207"/>
      <c r="H116" s="211">
        <v>1.2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168</v>
      </c>
      <c r="AU116" s="217" t="s">
        <v>85</v>
      </c>
      <c r="AV116" s="11" t="s">
        <v>85</v>
      </c>
      <c r="AW116" s="11" t="s">
        <v>39</v>
      </c>
      <c r="AX116" s="11" t="s">
        <v>83</v>
      </c>
      <c r="AY116" s="217" t="s">
        <v>157</v>
      </c>
    </row>
    <row r="117" spans="2:65" s="1" customFormat="1" ht="31.5" customHeight="1">
      <c r="B117" s="38"/>
      <c r="C117" s="191" t="s">
        <v>216</v>
      </c>
      <c r="D117" s="191" t="s">
        <v>159</v>
      </c>
      <c r="E117" s="192" t="s">
        <v>217</v>
      </c>
      <c r="F117" s="193" t="s">
        <v>218</v>
      </c>
      <c r="G117" s="194" t="s">
        <v>190</v>
      </c>
      <c r="H117" s="195">
        <v>1.2</v>
      </c>
      <c r="I117" s="196"/>
      <c r="J117" s="197">
        <f>ROUND(I117*H117,2)</f>
        <v>0</v>
      </c>
      <c r="K117" s="193" t="s">
        <v>163</v>
      </c>
      <c r="L117" s="58"/>
      <c r="M117" s="198" t="s">
        <v>21</v>
      </c>
      <c r="N117" s="199" t="s">
        <v>47</v>
      </c>
      <c r="O117" s="39"/>
      <c r="P117" s="200">
        <f>O117*H117</f>
        <v>0</v>
      </c>
      <c r="Q117" s="200">
        <v>0</v>
      </c>
      <c r="R117" s="200">
        <f>Q117*H117</f>
        <v>0</v>
      </c>
      <c r="S117" s="200">
        <v>0</v>
      </c>
      <c r="T117" s="201">
        <f>S117*H117</f>
        <v>0</v>
      </c>
      <c r="AR117" s="21" t="s">
        <v>164</v>
      </c>
      <c r="AT117" s="21" t="s">
        <v>159</v>
      </c>
      <c r="AU117" s="21" t="s">
        <v>85</v>
      </c>
      <c r="AY117" s="21" t="s">
        <v>157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1" t="s">
        <v>83</v>
      </c>
      <c r="BK117" s="202">
        <f>ROUND(I117*H117,2)</f>
        <v>0</v>
      </c>
      <c r="BL117" s="21" t="s">
        <v>164</v>
      </c>
      <c r="BM117" s="21" t="s">
        <v>219</v>
      </c>
    </row>
    <row r="118" spans="2:47" s="1" customFormat="1" ht="40.5">
      <c r="B118" s="38"/>
      <c r="C118" s="60"/>
      <c r="D118" s="203" t="s">
        <v>166</v>
      </c>
      <c r="E118" s="60"/>
      <c r="F118" s="204" t="s">
        <v>220</v>
      </c>
      <c r="G118" s="60"/>
      <c r="H118" s="60"/>
      <c r="I118" s="161"/>
      <c r="J118" s="60"/>
      <c r="K118" s="60"/>
      <c r="L118" s="58"/>
      <c r="M118" s="205"/>
      <c r="N118" s="39"/>
      <c r="O118" s="39"/>
      <c r="P118" s="39"/>
      <c r="Q118" s="39"/>
      <c r="R118" s="39"/>
      <c r="S118" s="39"/>
      <c r="T118" s="75"/>
      <c r="AT118" s="21" t="s">
        <v>166</v>
      </c>
      <c r="AU118" s="21" t="s">
        <v>85</v>
      </c>
    </row>
    <row r="119" spans="2:51" s="11" customFormat="1" ht="13.5">
      <c r="B119" s="206"/>
      <c r="C119" s="207"/>
      <c r="D119" s="208" t="s">
        <v>168</v>
      </c>
      <c r="E119" s="209" t="s">
        <v>21</v>
      </c>
      <c r="F119" s="210" t="s">
        <v>102</v>
      </c>
      <c r="G119" s="207"/>
      <c r="H119" s="211">
        <v>1.2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168</v>
      </c>
      <c r="AU119" s="217" t="s">
        <v>85</v>
      </c>
      <c r="AV119" s="11" t="s">
        <v>85</v>
      </c>
      <c r="AW119" s="11" t="s">
        <v>39</v>
      </c>
      <c r="AX119" s="11" t="s">
        <v>83</v>
      </c>
      <c r="AY119" s="217" t="s">
        <v>157</v>
      </c>
    </row>
    <row r="120" spans="2:65" s="1" customFormat="1" ht="22.5" customHeight="1">
      <c r="B120" s="38"/>
      <c r="C120" s="191" t="s">
        <v>221</v>
      </c>
      <c r="D120" s="191" t="s">
        <v>159</v>
      </c>
      <c r="E120" s="192" t="s">
        <v>222</v>
      </c>
      <c r="F120" s="193" t="s">
        <v>223</v>
      </c>
      <c r="G120" s="194" t="s">
        <v>190</v>
      </c>
      <c r="H120" s="195">
        <v>57.078</v>
      </c>
      <c r="I120" s="196"/>
      <c r="J120" s="197">
        <f>ROUND(I120*H120,2)</f>
        <v>0</v>
      </c>
      <c r="K120" s="193" t="s">
        <v>163</v>
      </c>
      <c r="L120" s="58"/>
      <c r="M120" s="198" t="s">
        <v>21</v>
      </c>
      <c r="N120" s="199" t="s">
        <v>47</v>
      </c>
      <c r="O120" s="39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AR120" s="21" t="s">
        <v>164</v>
      </c>
      <c r="AT120" s="21" t="s">
        <v>159</v>
      </c>
      <c r="AU120" s="21" t="s">
        <v>85</v>
      </c>
      <c r="AY120" s="21" t="s">
        <v>157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1" t="s">
        <v>83</v>
      </c>
      <c r="BK120" s="202">
        <f>ROUND(I120*H120,2)</f>
        <v>0</v>
      </c>
      <c r="BL120" s="21" t="s">
        <v>164</v>
      </c>
      <c r="BM120" s="21" t="s">
        <v>224</v>
      </c>
    </row>
    <row r="121" spans="2:47" s="1" customFormat="1" ht="40.5">
      <c r="B121" s="38"/>
      <c r="C121" s="60"/>
      <c r="D121" s="203" t="s">
        <v>166</v>
      </c>
      <c r="E121" s="60"/>
      <c r="F121" s="204" t="s">
        <v>225</v>
      </c>
      <c r="G121" s="60"/>
      <c r="H121" s="60"/>
      <c r="I121" s="161"/>
      <c r="J121" s="60"/>
      <c r="K121" s="60"/>
      <c r="L121" s="58"/>
      <c r="M121" s="205"/>
      <c r="N121" s="39"/>
      <c r="O121" s="39"/>
      <c r="P121" s="39"/>
      <c r="Q121" s="39"/>
      <c r="R121" s="39"/>
      <c r="S121" s="39"/>
      <c r="T121" s="75"/>
      <c r="AT121" s="21" t="s">
        <v>166</v>
      </c>
      <c r="AU121" s="21" t="s">
        <v>85</v>
      </c>
    </row>
    <row r="122" spans="2:51" s="11" customFormat="1" ht="13.5">
      <c r="B122" s="206"/>
      <c r="C122" s="207"/>
      <c r="D122" s="208" t="s">
        <v>168</v>
      </c>
      <c r="E122" s="209" t="s">
        <v>21</v>
      </c>
      <c r="F122" s="210" t="s">
        <v>226</v>
      </c>
      <c r="G122" s="207"/>
      <c r="H122" s="211">
        <v>57.078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168</v>
      </c>
      <c r="AU122" s="217" t="s">
        <v>85</v>
      </c>
      <c r="AV122" s="11" t="s">
        <v>85</v>
      </c>
      <c r="AW122" s="11" t="s">
        <v>39</v>
      </c>
      <c r="AX122" s="11" t="s">
        <v>83</v>
      </c>
      <c r="AY122" s="217" t="s">
        <v>157</v>
      </c>
    </row>
    <row r="123" spans="2:65" s="1" customFormat="1" ht="31.5" customHeight="1">
      <c r="B123" s="38"/>
      <c r="C123" s="191" t="s">
        <v>227</v>
      </c>
      <c r="D123" s="191" t="s">
        <v>159</v>
      </c>
      <c r="E123" s="192" t="s">
        <v>228</v>
      </c>
      <c r="F123" s="193" t="s">
        <v>229</v>
      </c>
      <c r="G123" s="194" t="s">
        <v>190</v>
      </c>
      <c r="H123" s="195">
        <v>285.39</v>
      </c>
      <c r="I123" s="196"/>
      <c r="J123" s="197">
        <f>ROUND(I123*H123,2)</f>
        <v>0</v>
      </c>
      <c r="K123" s="193" t="s">
        <v>163</v>
      </c>
      <c r="L123" s="58"/>
      <c r="M123" s="198" t="s">
        <v>21</v>
      </c>
      <c r="N123" s="199" t="s">
        <v>47</v>
      </c>
      <c r="O123" s="39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1" t="s">
        <v>164</v>
      </c>
      <c r="AT123" s="21" t="s">
        <v>159</v>
      </c>
      <c r="AU123" s="21" t="s">
        <v>85</v>
      </c>
      <c r="AY123" s="21" t="s">
        <v>157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1" t="s">
        <v>83</v>
      </c>
      <c r="BK123" s="202">
        <f>ROUND(I123*H123,2)</f>
        <v>0</v>
      </c>
      <c r="BL123" s="21" t="s">
        <v>164</v>
      </c>
      <c r="BM123" s="21" t="s">
        <v>230</v>
      </c>
    </row>
    <row r="124" spans="2:47" s="1" customFormat="1" ht="40.5">
      <c r="B124" s="38"/>
      <c r="C124" s="60"/>
      <c r="D124" s="203" t="s">
        <v>166</v>
      </c>
      <c r="E124" s="60"/>
      <c r="F124" s="204" t="s">
        <v>231</v>
      </c>
      <c r="G124" s="60"/>
      <c r="H124" s="60"/>
      <c r="I124" s="161"/>
      <c r="J124" s="60"/>
      <c r="K124" s="60"/>
      <c r="L124" s="58"/>
      <c r="M124" s="205"/>
      <c r="N124" s="39"/>
      <c r="O124" s="39"/>
      <c r="P124" s="39"/>
      <c r="Q124" s="39"/>
      <c r="R124" s="39"/>
      <c r="S124" s="39"/>
      <c r="T124" s="75"/>
      <c r="AT124" s="21" t="s">
        <v>166</v>
      </c>
      <c r="AU124" s="21" t="s">
        <v>85</v>
      </c>
    </row>
    <row r="125" spans="2:51" s="11" customFormat="1" ht="13.5">
      <c r="B125" s="206"/>
      <c r="C125" s="207"/>
      <c r="D125" s="203" t="s">
        <v>168</v>
      </c>
      <c r="E125" s="218" t="s">
        <v>21</v>
      </c>
      <c r="F125" s="219" t="s">
        <v>226</v>
      </c>
      <c r="G125" s="207"/>
      <c r="H125" s="220">
        <v>57.078</v>
      </c>
      <c r="I125" s="212"/>
      <c r="J125" s="207"/>
      <c r="K125" s="207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168</v>
      </c>
      <c r="AU125" s="217" t="s">
        <v>85</v>
      </c>
      <c r="AV125" s="11" t="s">
        <v>85</v>
      </c>
      <c r="AW125" s="11" t="s">
        <v>39</v>
      </c>
      <c r="AX125" s="11" t="s">
        <v>83</v>
      </c>
      <c r="AY125" s="217" t="s">
        <v>157</v>
      </c>
    </row>
    <row r="126" spans="2:51" s="11" customFormat="1" ht="13.5">
      <c r="B126" s="206"/>
      <c r="C126" s="207"/>
      <c r="D126" s="208" t="s">
        <v>168</v>
      </c>
      <c r="E126" s="207"/>
      <c r="F126" s="210" t="s">
        <v>232</v>
      </c>
      <c r="G126" s="207"/>
      <c r="H126" s="211">
        <v>285.39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168</v>
      </c>
      <c r="AU126" s="217" t="s">
        <v>85</v>
      </c>
      <c r="AV126" s="11" t="s">
        <v>85</v>
      </c>
      <c r="AW126" s="11" t="s">
        <v>6</v>
      </c>
      <c r="AX126" s="11" t="s">
        <v>83</v>
      </c>
      <c r="AY126" s="217" t="s">
        <v>157</v>
      </c>
    </row>
    <row r="127" spans="2:65" s="1" customFormat="1" ht="22.5" customHeight="1">
      <c r="B127" s="38"/>
      <c r="C127" s="191" t="s">
        <v>233</v>
      </c>
      <c r="D127" s="191" t="s">
        <v>159</v>
      </c>
      <c r="E127" s="192" t="s">
        <v>234</v>
      </c>
      <c r="F127" s="193" t="s">
        <v>235</v>
      </c>
      <c r="G127" s="194" t="s">
        <v>236</v>
      </c>
      <c r="H127" s="195">
        <v>117.01</v>
      </c>
      <c r="I127" s="196"/>
      <c r="J127" s="197">
        <f>ROUND(I127*H127,2)</f>
        <v>0</v>
      </c>
      <c r="K127" s="193" t="s">
        <v>163</v>
      </c>
      <c r="L127" s="58"/>
      <c r="M127" s="198" t="s">
        <v>21</v>
      </c>
      <c r="N127" s="199" t="s">
        <v>47</v>
      </c>
      <c r="O127" s="39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1" t="s">
        <v>164</v>
      </c>
      <c r="AT127" s="21" t="s">
        <v>159</v>
      </c>
      <c r="AU127" s="21" t="s">
        <v>85</v>
      </c>
      <c r="AY127" s="21" t="s">
        <v>157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1" t="s">
        <v>83</v>
      </c>
      <c r="BK127" s="202">
        <f>ROUND(I127*H127,2)</f>
        <v>0</v>
      </c>
      <c r="BL127" s="21" t="s">
        <v>164</v>
      </c>
      <c r="BM127" s="21" t="s">
        <v>237</v>
      </c>
    </row>
    <row r="128" spans="2:47" s="1" customFormat="1" ht="13.5">
      <c r="B128" s="38"/>
      <c r="C128" s="60"/>
      <c r="D128" s="203" t="s">
        <v>166</v>
      </c>
      <c r="E128" s="60"/>
      <c r="F128" s="204" t="s">
        <v>238</v>
      </c>
      <c r="G128" s="60"/>
      <c r="H128" s="60"/>
      <c r="I128" s="161"/>
      <c r="J128" s="60"/>
      <c r="K128" s="60"/>
      <c r="L128" s="58"/>
      <c r="M128" s="205"/>
      <c r="N128" s="39"/>
      <c r="O128" s="39"/>
      <c r="P128" s="39"/>
      <c r="Q128" s="39"/>
      <c r="R128" s="39"/>
      <c r="S128" s="39"/>
      <c r="T128" s="75"/>
      <c r="AT128" s="21" t="s">
        <v>166</v>
      </c>
      <c r="AU128" s="21" t="s">
        <v>85</v>
      </c>
    </row>
    <row r="129" spans="2:51" s="11" customFormat="1" ht="13.5">
      <c r="B129" s="206"/>
      <c r="C129" s="207"/>
      <c r="D129" s="208" t="s">
        <v>168</v>
      </c>
      <c r="E129" s="209" t="s">
        <v>21</v>
      </c>
      <c r="F129" s="210" t="s">
        <v>239</v>
      </c>
      <c r="G129" s="207"/>
      <c r="H129" s="211">
        <v>117.01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168</v>
      </c>
      <c r="AU129" s="217" t="s">
        <v>85</v>
      </c>
      <c r="AV129" s="11" t="s">
        <v>85</v>
      </c>
      <c r="AW129" s="11" t="s">
        <v>39</v>
      </c>
      <c r="AX129" s="11" t="s">
        <v>83</v>
      </c>
      <c r="AY129" s="217" t="s">
        <v>157</v>
      </c>
    </row>
    <row r="130" spans="2:65" s="1" customFormat="1" ht="22.5" customHeight="1">
      <c r="B130" s="38"/>
      <c r="C130" s="191" t="s">
        <v>240</v>
      </c>
      <c r="D130" s="191" t="s">
        <v>159</v>
      </c>
      <c r="E130" s="192" t="s">
        <v>241</v>
      </c>
      <c r="F130" s="193" t="s">
        <v>242</v>
      </c>
      <c r="G130" s="194" t="s">
        <v>190</v>
      </c>
      <c r="H130" s="195">
        <v>33.522</v>
      </c>
      <c r="I130" s="196"/>
      <c r="J130" s="197">
        <f>ROUND(I130*H130,2)</f>
        <v>0</v>
      </c>
      <c r="K130" s="193" t="s">
        <v>163</v>
      </c>
      <c r="L130" s="58"/>
      <c r="M130" s="198" t="s">
        <v>21</v>
      </c>
      <c r="N130" s="199" t="s">
        <v>47</v>
      </c>
      <c r="O130" s="39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1" t="s">
        <v>164</v>
      </c>
      <c r="AT130" s="21" t="s">
        <v>159</v>
      </c>
      <c r="AU130" s="21" t="s">
        <v>85</v>
      </c>
      <c r="AY130" s="21" t="s">
        <v>157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1" t="s">
        <v>83</v>
      </c>
      <c r="BK130" s="202">
        <f>ROUND(I130*H130,2)</f>
        <v>0</v>
      </c>
      <c r="BL130" s="21" t="s">
        <v>164</v>
      </c>
      <c r="BM130" s="21" t="s">
        <v>243</v>
      </c>
    </row>
    <row r="131" spans="2:47" s="1" customFormat="1" ht="27">
      <c r="B131" s="38"/>
      <c r="C131" s="60"/>
      <c r="D131" s="203" t="s">
        <v>166</v>
      </c>
      <c r="E131" s="60"/>
      <c r="F131" s="204" t="s">
        <v>244</v>
      </c>
      <c r="G131" s="60"/>
      <c r="H131" s="60"/>
      <c r="I131" s="161"/>
      <c r="J131" s="60"/>
      <c r="K131" s="60"/>
      <c r="L131" s="58"/>
      <c r="M131" s="205"/>
      <c r="N131" s="39"/>
      <c r="O131" s="39"/>
      <c r="P131" s="39"/>
      <c r="Q131" s="39"/>
      <c r="R131" s="39"/>
      <c r="S131" s="39"/>
      <c r="T131" s="75"/>
      <c r="AT131" s="21" t="s">
        <v>166</v>
      </c>
      <c r="AU131" s="21" t="s">
        <v>85</v>
      </c>
    </row>
    <row r="132" spans="2:51" s="11" customFormat="1" ht="13.5">
      <c r="B132" s="206"/>
      <c r="C132" s="207"/>
      <c r="D132" s="203" t="s">
        <v>168</v>
      </c>
      <c r="E132" s="218" t="s">
        <v>111</v>
      </c>
      <c r="F132" s="219" t="s">
        <v>245</v>
      </c>
      <c r="G132" s="207"/>
      <c r="H132" s="220">
        <v>33.522</v>
      </c>
      <c r="I132" s="212"/>
      <c r="J132" s="207"/>
      <c r="K132" s="207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168</v>
      </c>
      <c r="AU132" s="217" t="s">
        <v>85</v>
      </c>
      <c r="AV132" s="11" t="s">
        <v>85</v>
      </c>
      <c r="AW132" s="11" t="s">
        <v>39</v>
      </c>
      <c r="AX132" s="11" t="s">
        <v>83</v>
      </c>
      <c r="AY132" s="217" t="s">
        <v>157</v>
      </c>
    </row>
    <row r="133" spans="2:63" s="10" customFormat="1" ht="29.85" customHeight="1">
      <c r="B133" s="174"/>
      <c r="C133" s="175"/>
      <c r="D133" s="188" t="s">
        <v>75</v>
      </c>
      <c r="E133" s="189" t="s">
        <v>85</v>
      </c>
      <c r="F133" s="189" t="s">
        <v>246</v>
      </c>
      <c r="G133" s="175"/>
      <c r="H133" s="175"/>
      <c r="I133" s="178"/>
      <c r="J133" s="190">
        <f>BK133</f>
        <v>0</v>
      </c>
      <c r="K133" s="175"/>
      <c r="L133" s="180"/>
      <c r="M133" s="181"/>
      <c r="N133" s="182"/>
      <c r="O133" s="182"/>
      <c r="P133" s="183">
        <f>SUM(P134:P139)</f>
        <v>0</v>
      </c>
      <c r="Q133" s="182"/>
      <c r="R133" s="183">
        <f>SUM(R134:R139)</f>
        <v>14.162542199999999</v>
      </c>
      <c r="S133" s="182"/>
      <c r="T133" s="184">
        <f>SUM(T134:T139)</f>
        <v>0</v>
      </c>
      <c r="AR133" s="185" t="s">
        <v>83</v>
      </c>
      <c r="AT133" s="186" t="s">
        <v>75</v>
      </c>
      <c r="AU133" s="186" t="s">
        <v>83</v>
      </c>
      <c r="AY133" s="185" t="s">
        <v>157</v>
      </c>
      <c r="BK133" s="187">
        <f>SUM(BK134:BK139)</f>
        <v>0</v>
      </c>
    </row>
    <row r="134" spans="2:65" s="1" customFormat="1" ht="22.5" customHeight="1">
      <c r="B134" s="38"/>
      <c r="C134" s="191" t="s">
        <v>10</v>
      </c>
      <c r="D134" s="191" t="s">
        <v>159</v>
      </c>
      <c r="E134" s="192" t="s">
        <v>247</v>
      </c>
      <c r="F134" s="193" t="s">
        <v>248</v>
      </c>
      <c r="G134" s="194" t="s">
        <v>190</v>
      </c>
      <c r="H134" s="195">
        <v>5.76</v>
      </c>
      <c r="I134" s="196"/>
      <c r="J134" s="197">
        <f>ROUND(I134*H134,2)</f>
        <v>0</v>
      </c>
      <c r="K134" s="193" t="s">
        <v>163</v>
      </c>
      <c r="L134" s="58"/>
      <c r="M134" s="198" t="s">
        <v>21</v>
      </c>
      <c r="N134" s="199" t="s">
        <v>47</v>
      </c>
      <c r="O134" s="39"/>
      <c r="P134" s="200">
        <f>O134*H134</f>
        <v>0</v>
      </c>
      <c r="Q134" s="200">
        <v>2.45329</v>
      </c>
      <c r="R134" s="200">
        <f>Q134*H134</f>
        <v>14.1309504</v>
      </c>
      <c r="S134" s="200">
        <v>0</v>
      </c>
      <c r="T134" s="201">
        <f>S134*H134</f>
        <v>0</v>
      </c>
      <c r="AR134" s="21" t="s">
        <v>164</v>
      </c>
      <c r="AT134" s="21" t="s">
        <v>159</v>
      </c>
      <c r="AU134" s="21" t="s">
        <v>85</v>
      </c>
      <c r="AY134" s="21" t="s">
        <v>157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1" t="s">
        <v>83</v>
      </c>
      <c r="BK134" s="202">
        <f>ROUND(I134*H134,2)</f>
        <v>0</v>
      </c>
      <c r="BL134" s="21" t="s">
        <v>164</v>
      </c>
      <c r="BM134" s="21" t="s">
        <v>249</v>
      </c>
    </row>
    <row r="135" spans="2:47" s="1" customFormat="1" ht="27">
      <c r="B135" s="38"/>
      <c r="C135" s="60"/>
      <c r="D135" s="203" t="s">
        <v>166</v>
      </c>
      <c r="E135" s="60"/>
      <c r="F135" s="204" t="s">
        <v>250</v>
      </c>
      <c r="G135" s="60"/>
      <c r="H135" s="60"/>
      <c r="I135" s="161"/>
      <c r="J135" s="60"/>
      <c r="K135" s="60"/>
      <c r="L135" s="58"/>
      <c r="M135" s="205"/>
      <c r="N135" s="39"/>
      <c r="O135" s="39"/>
      <c r="P135" s="39"/>
      <c r="Q135" s="39"/>
      <c r="R135" s="39"/>
      <c r="S135" s="39"/>
      <c r="T135" s="75"/>
      <c r="AT135" s="21" t="s">
        <v>166</v>
      </c>
      <c r="AU135" s="21" t="s">
        <v>85</v>
      </c>
    </row>
    <row r="136" spans="2:51" s="11" customFormat="1" ht="13.5">
      <c r="B136" s="206"/>
      <c r="C136" s="207"/>
      <c r="D136" s="208" t="s">
        <v>168</v>
      </c>
      <c r="E136" s="209" t="s">
        <v>21</v>
      </c>
      <c r="F136" s="210" t="s">
        <v>251</v>
      </c>
      <c r="G136" s="207"/>
      <c r="H136" s="211">
        <v>5.76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168</v>
      </c>
      <c r="AU136" s="217" t="s">
        <v>85</v>
      </c>
      <c r="AV136" s="11" t="s">
        <v>85</v>
      </c>
      <c r="AW136" s="11" t="s">
        <v>39</v>
      </c>
      <c r="AX136" s="11" t="s">
        <v>83</v>
      </c>
      <c r="AY136" s="217" t="s">
        <v>157</v>
      </c>
    </row>
    <row r="137" spans="2:65" s="1" customFormat="1" ht="22.5" customHeight="1">
      <c r="B137" s="38"/>
      <c r="C137" s="191" t="s">
        <v>252</v>
      </c>
      <c r="D137" s="191" t="s">
        <v>159</v>
      </c>
      <c r="E137" s="192" t="s">
        <v>253</v>
      </c>
      <c r="F137" s="193" t="s">
        <v>254</v>
      </c>
      <c r="G137" s="194" t="s">
        <v>236</v>
      </c>
      <c r="H137" s="195">
        <v>0.03</v>
      </c>
      <c r="I137" s="196"/>
      <c r="J137" s="197">
        <f>ROUND(I137*H137,2)</f>
        <v>0</v>
      </c>
      <c r="K137" s="193" t="s">
        <v>163</v>
      </c>
      <c r="L137" s="58"/>
      <c r="M137" s="198" t="s">
        <v>21</v>
      </c>
      <c r="N137" s="199" t="s">
        <v>47</v>
      </c>
      <c r="O137" s="39"/>
      <c r="P137" s="200">
        <f>O137*H137</f>
        <v>0</v>
      </c>
      <c r="Q137" s="200">
        <v>1.05306</v>
      </c>
      <c r="R137" s="200">
        <f>Q137*H137</f>
        <v>0.0315918</v>
      </c>
      <c r="S137" s="200">
        <v>0</v>
      </c>
      <c r="T137" s="201">
        <f>S137*H137</f>
        <v>0</v>
      </c>
      <c r="AR137" s="21" t="s">
        <v>164</v>
      </c>
      <c r="AT137" s="21" t="s">
        <v>159</v>
      </c>
      <c r="AU137" s="21" t="s">
        <v>85</v>
      </c>
      <c r="AY137" s="21" t="s">
        <v>157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1" t="s">
        <v>83</v>
      </c>
      <c r="BK137" s="202">
        <f>ROUND(I137*H137,2)</f>
        <v>0</v>
      </c>
      <c r="BL137" s="21" t="s">
        <v>164</v>
      </c>
      <c r="BM137" s="21" t="s">
        <v>255</v>
      </c>
    </row>
    <row r="138" spans="2:47" s="1" customFormat="1" ht="13.5">
      <c r="B138" s="38"/>
      <c r="C138" s="60"/>
      <c r="D138" s="203" t="s">
        <v>166</v>
      </c>
      <c r="E138" s="60"/>
      <c r="F138" s="204" t="s">
        <v>256</v>
      </c>
      <c r="G138" s="60"/>
      <c r="H138" s="60"/>
      <c r="I138" s="161"/>
      <c r="J138" s="60"/>
      <c r="K138" s="60"/>
      <c r="L138" s="58"/>
      <c r="M138" s="205"/>
      <c r="N138" s="39"/>
      <c r="O138" s="39"/>
      <c r="P138" s="39"/>
      <c r="Q138" s="39"/>
      <c r="R138" s="39"/>
      <c r="S138" s="39"/>
      <c r="T138" s="75"/>
      <c r="AT138" s="21" t="s">
        <v>166</v>
      </c>
      <c r="AU138" s="21" t="s">
        <v>85</v>
      </c>
    </row>
    <row r="139" spans="2:51" s="11" customFormat="1" ht="13.5">
      <c r="B139" s="206"/>
      <c r="C139" s="207"/>
      <c r="D139" s="203" t="s">
        <v>168</v>
      </c>
      <c r="E139" s="218" t="s">
        <v>21</v>
      </c>
      <c r="F139" s="219" t="s">
        <v>257</v>
      </c>
      <c r="G139" s="207"/>
      <c r="H139" s="220">
        <v>0.03</v>
      </c>
      <c r="I139" s="212"/>
      <c r="J139" s="207"/>
      <c r="K139" s="207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168</v>
      </c>
      <c r="AU139" s="217" t="s">
        <v>85</v>
      </c>
      <c r="AV139" s="11" t="s">
        <v>85</v>
      </c>
      <c r="AW139" s="11" t="s">
        <v>39</v>
      </c>
      <c r="AX139" s="11" t="s">
        <v>83</v>
      </c>
      <c r="AY139" s="217" t="s">
        <v>157</v>
      </c>
    </row>
    <row r="140" spans="2:63" s="10" customFormat="1" ht="29.85" customHeight="1">
      <c r="B140" s="174"/>
      <c r="C140" s="175"/>
      <c r="D140" s="188" t="s">
        <v>75</v>
      </c>
      <c r="E140" s="189" t="s">
        <v>164</v>
      </c>
      <c r="F140" s="189" t="s">
        <v>258</v>
      </c>
      <c r="G140" s="175"/>
      <c r="H140" s="175"/>
      <c r="I140" s="178"/>
      <c r="J140" s="190">
        <f>BK140</f>
        <v>0</v>
      </c>
      <c r="K140" s="175"/>
      <c r="L140" s="180"/>
      <c r="M140" s="181"/>
      <c r="N140" s="182"/>
      <c r="O140" s="182"/>
      <c r="P140" s="183">
        <f>SUM(P141:P143)</f>
        <v>0</v>
      </c>
      <c r="Q140" s="182"/>
      <c r="R140" s="183">
        <f>SUM(R141:R143)</f>
        <v>30.834677160000002</v>
      </c>
      <c r="S140" s="182"/>
      <c r="T140" s="184">
        <f>SUM(T141:T143)</f>
        <v>0</v>
      </c>
      <c r="AR140" s="185" t="s">
        <v>83</v>
      </c>
      <c r="AT140" s="186" t="s">
        <v>75</v>
      </c>
      <c r="AU140" s="186" t="s">
        <v>83</v>
      </c>
      <c r="AY140" s="185" t="s">
        <v>157</v>
      </c>
      <c r="BK140" s="187">
        <f>SUM(BK141:BK143)</f>
        <v>0</v>
      </c>
    </row>
    <row r="141" spans="2:65" s="1" customFormat="1" ht="22.5" customHeight="1">
      <c r="B141" s="38"/>
      <c r="C141" s="191" t="s">
        <v>259</v>
      </c>
      <c r="D141" s="191" t="s">
        <v>159</v>
      </c>
      <c r="E141" s="192" t="s">
        <v>260</v>
      </c>
      <c r="F141" s="193" t="s">
        <v>261</v>
      </c>
      <c r="G141" s="194" t="s">
        <v>190</v>
      </c>
      <c r="H141" s="195">
        <v>16.308</v>
      </c>
      <c r="I141" s="196"/>
      <c r="J141" s="197">
        <f>ROUND(I141*H141,2)</f>
        <v>0</v>
      </c>
      <c r="K141" s="193" t="s">
        <v>163</v>
      </c>
      <c r="L141" s="58"/>
      <c r="M141" s="198" t="s">
        <v>21</v>
      </c>
      <c r="N141" s="199" t="s">
        <v>47</v>
      </c>
      <c r="O141" s="39"/>
      <c r="P141" s="200">
        <f>O141*H141</f>
        <v>0</v>
      </c>
      <c r="Q141" s="200">
        <v>1.89077</v>
      </c>
      <c r="R141" s="200">
        <f>Q141*H141</f>
        <v>30.834677160000002</v>
      </c>
      <c r="S141" s="200">
        <v>0</v>
      </c>
      <c r="T141" s="201">
        <f>S141*H141</f>
        <v>0</v>
      </c>
      <c r="AR141" s="21" t="s">
        <v>164</v>
      </c>
      <c r="AT141" s="21" t="s">
        <v>159</v>
      </c>
      <c r="AU141" s="21" t="s">
        <v>85</v>
      </c>
      <c r="AY141" s="21" t="s">
        <v>157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1" t="s">
        <v>83</v>
      </c>
      <c r="BK141" s="202">
        <f>ROUND(I141*H141,2)</f>
        <v>0</v>
      </c>
      <c r="BL141" s="21" t="s">
        <v>164</v>
      </c>
      <c r="BM141" s="21" t="s">
        <v>262</v>
      </c>
    </row>
    <row r="142" spans="2:47" s="1" customFormat="1" ht="27">
      <c r="B142" s="38"/>
      <c r="C142" s="60"/>
      <c r="D142" s="203" t="s">
        <v>166</v>
      </c>
      <c r="E142" s="60"/>
      <c r="F142" s="204" t="s">
        <v>263</v>
      </c>
      <c r="G142" s="60"/>
      <c r="H142" s="60"/>
      <c r="I142" s="161"/>
      <c r="J142" s="60"/>
      <c r="K142" s="60"/>
      <c r="L142" s="58"/>
      <c r="M142" s="205"/>
      <c r="N142" s="39"/>
      <c r="O142" s="39"/>
      <c r="P142" s="39"/>
      <c r="Q142" s="39"/>
      <c r="R142" s="39"/>
      <c r="S142" s="39"/>
      <c r="T142" s="75"/>
      <c r="AT142" s="21" t="s">
        <v>166</v>
      </c>
      <c r="AU142" s="21" t="s">
        <v>85</v>
      </c>
    </row>
    <row r="143" spans="2:51" s="11" customFormat="1" ht="13.5">
      <c r="B143" s="206"/>
      <c r="C143" s="207"/>
      <c r="D143" s="203" t="s">
        <v>168</v>
      </c>
      <c r="E143" s="218" t="s">
        <v>105</v>
      </c>
      <c r="F143" s="219" t="s">
        <v>264</v>
      </c>
      <c r="G143" s="207"/>
      <c r="H143" s="220">
        <v>16.308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168</v>
      </c>
      <c r="AU143" s="217" t="s">
        <v>85</v>
      </c>
      <c r="AV143" s="11" t="s">
        <v>85</v>
      </c>
      <c r="AW143" s="11" t="s">
        <v>39</v>
      </c>
      <c r="AX143" s="11" t="s">
        <v>83</v>
      </c>
      <c r="AY143" s="217" t="s">
        <v>157</v>
      </c>
    </row>
    <row r="144" spans="2:63" s="10" customFormat="1" ht="29.85" customHeight="1">
      <c r="B144" s="174"/>
      <c r="C144" s="175"/>
      <c r="D144" s="188" t="s">
        <v>75</v>
      </c>
      <c r="E144" s="189" t="s">
        <v>187</v>
      </c>
      <c r="F144" s="189" t="s">
        <v>265</v>
      </c>
      <c r="G144" s="175"/>
      <c r="H144" s="175"/>
      <c r="I144" s="178"/>
      <c r="J144" s="190">
        <f>BK144</f>
        <v>0</v>
      </c>
      <c r="K144" s="175"/>
      <c r="L144" s="180"/>
      <c r="M144" s="181"/>
      <c r="N144" s="182"/>
      <c r="O144" s="182"/>
      <c r="P144" s="183">
        <f>SUM(P145:P168)</f>
        <v>0</v>
      </c>
      <c r="Q144" s="182"/>
      <c r="R144" s="183">
        <f>SUM(R145:R168)</f>
        <v>44.795011599999995</v>
      </c>
      <c r="S144" s="182"/>
      <c r="T144" s="184">
        <f>SUM(T145:T168)</f>
        <v>0</v>
      </c>
      <c r="AR144" s="185" t="s">
        <v>83</v>
      </c>
      <c r="AT144" s="186" t="s">
        <v>75</v>
      </c>
      <c r="AU144" s="186" t="s">
        <v>83</v>
      </c>
      <c r="AY144" s="185" t="s">
        <v>157</v>
      </c>
      <c r="BK144" s="187">
        <f>SUM(BK145:BK168)</f>
        <v>0</v>
      </c>
    </row>
    <row r="145" spans="2:65" s="1" customFormat="1" ht="22.5" customHeight="1">
      <c r="B145" s="38"/>
      <c r="C145" s="191" t="s">
        <v>266</v>
      </c>
      <c r="D145" s="191" t="s">
        <v>159</v>
      </c>
      <c r="E145" s="192" t="s">
        <v>267</v>
      </c>
      <c r="F145" s="193" t="s">
        <v>268</v>
      </c>
      <c r="G145" s="194" t="s">
        <v>162</v>
      </c>
      <c r="H145" s="195">
        <v>28.6</v>
      </c>
      <c r="I145" s="196"/>
      <c r="J145" s="197">
        <f>ROUND(I145*H145,2)</f>
        <v>0</v>
      </c>
      <c r="K145" s="193" t="s">
        <v>163</v>
      </c>
      <c r="L145" s="58"/>
      <c r="M145" s="198" t="s">
        <v>21</v>
      </c>
      <c r="N145" s="199" t="s">
        <v>47</v>
      </c>
      <c r="O145" s="39"/>
      <c r="P145" s="200">
        <f>O145*H145</f>
        <v>0</v>
      </c>
      <c r="Q145" s="200">
        <v>0.27994</v>
      </c>
      <c r="R145" s="200">
        <f>Q145*H145</f>
        <v>8.006284</v>
      </c>
      <c r="S145" s="200">
        <v>0</v>
      </c>
      <c r="T145" s="201">
        <f>S145*H145</f>
        <v>0</v>
      </c>
      <c r="AR145" s="21" t="s">
        <v>164</v>
      </c>
      <c r="AT145" s="21" t="s">
        <v>159</v>
      </c>
      <c r="AU145" s="21" t="s">
        <v>85</v>
      </c>
      <c r="AY145" s="21" t="s">
        <v>157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1" t="s">
        <v>83</v>
      </c>
      <c r="BK145" s="202">
        <f>ROUND(I145*H145,2)</f>
        <v>0</v>
      </c>
      <c r="BL145" s="21" t="s">
        <v>164</v>
      </c>
      <c r="BM145" s="21" t="s">
        <v>269</v>
      </c>
    </row>
    <row r="146" spans="2:47" s="1" customFormat="1" ht="27">
      <c r="B146" s="38"/>
      <c r="C146" s="60"/>
      <c r="D146" s="203" t="s">
        <v>166</v>
      </c>
      <c r="E146" s="60"/>
      <c r="F146" s="204" t="s">
        <v>270</v>
      </c>
      <c r="G146" s="60"/>
      <c r="H146" s="60"/>
      <c r="I146" s="161"/>
      <c r="J146" s="60"/>
      <c r="K146" s="60"/>
      <c r="L146" s="58"/>
      <c r="M146" s="205"/>
      <c r="N146" s="39"/>
      <c r="O146" s="39"/>
      <c r="P146" s="39"/>
      <c r="Q146" s="39"/>
      <c r="R146" s="39"/>
      <c r="S146" s="39"/>
      <c r="T146" s="75"/>
      <c r="AT146" s="21" t="s">
        <v>166</v>
      </c>
      <c r="AU146" s="21" t="s">
        <v>85</v>
      </c>
    </row>
    <row r="147" spans="2:51" s="11" customFormat="1" ht="27">
      <c r="B147" s="206"/>
      <c r="C147" s="207"/>
      <c r="D147" s="208" t="s">
        <v>168</v>
      </c>
      <c r="E147" s="209" t="s">
        <v>21</v>
      </c>
      <c r="F147" s="210" t="s">
        <v>271</v>
      </c>
      <c r="G147" s="207"/>
      <c r="H147" s="211">
        <v>28.6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168</v>
      </c>
      <c r="AU147" s="217" t="s">
        <v>85</v>
      </c>
      <c r="AV147" s="11" t="s">
        <v>85</v>
      </c>
      <c r="AW147" s="11" t="s">
        <v>39</v>
      </c>
      <c r="AX147" s="11" t="s">
        <v>83</v>
      </c>
      <c r="AY147" s="217" t="s">
        <v>157</v>
      </c>
    </row>
    <row r="148" spans="2:65" s="1" customFormat="1" ht="31.5" customHeight="1">
      <c r="B148" s="38"/>
      <c r="C148" s="191" t="s">
        <v>272</v>
      </c>
      <c r="D148" s="191" t="s">
        <v>159</v>
      </c>
      <c r="E148" s="192" t="s">
        <v>273</v>
      </c>
      <c r="F148" s="193" t="s">
        <v>274</v>
      </c>
      <c r="G148" s="194" t="s">
        <v>162</v>
      </c>
      <c r="H148" s="195">
        <v>28.6</v>
      </c>
      <c r="I148" s="196"/>
      <c r="J148" s="197">
        <f>ROUND(I148*H148,2)</f>
        <v>0</v>
      </c>
      <c r="K148" s="193" t="s">
        <v>163</v>
      </c>
      <c r="L148" s="58"/>
      <c r="M148" s="198" t="s">
        <v>21</v>
      </c>
      <c r="N148" s="199" t="s">
        <v>47</v>
      </c>
      <c r="O148" s="39"/>
      <c r="P148" s="200">
        <f>O148*H148</f>
        <v>0</v>
      </c>
      <c r="Q148" s="200">
        <v>0.34763</v>
      </c>
      <c r="R148" s="200">
        <f>Q148*H148</f>
        <v>9.942218</v>
      </c>
      <c r="S148" s="200">
        <v>0</v>
      </c>
      <c r="T148" s="201">
        <f>S148*H148</f>
        <v>0</v>
      </c>
      <c r="AR148" s="21" t="s">
        <v>164</v>
      </c>
      <c r="AT148" s="21" t="s">
        <v>159</v>
      </c>
      <c r="AU148" s="21" t="s">
        <v>85</v>
      </c>
      <c r="AY148" s="21" t="s">
        <v>157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21" t="s">
        <v>83</v>
      </c>
      <c r="BK148" s="202">
        <f>ROUND(I148*H148,2)</f>
        <v>0</v>
      </c>
      <c r="BL148" s="21" t="s">
        <v>164</v>
      </c>
      <c r="BM148" s="21" t="s">
        <v>275</v>
      </c>
    </row>
    <row r="149" spans="2:47" s="1" customFormat="1" ht="27">
      <c r="B149" s="38"/>
      <c r="C149" s="60"/>
      <c r="D149" s="203" t="s">
        <v>166</v>
      </c>
      <c r="E149" s="60"/>
      <c r="F149" s="204" t="s">
        <v>276</v>
      </c>
      <c r="G149" s="60"/>
      <c r="H149" s="60"/>
      <c r="I149" s="161"/>
      <c r="J149" s="60"/>
      <c r="K149" s="60"/>
      <c r="L149" s="58"/>
      <c r="M149" s="205"/>
      <c r="N149" s="39"/>
      <c r="O149" s="39"/>
      <c r="P149" s="39"/>
      <c r="Q149" s="39"/>
      <c r="R149" s="39"/>
      <c r="S149" s="39"/>
      <c r="T149" s="75"/>
      <c r="AT149" s="21" t="s">
        <v>166</v>
      </c>
      <c r="AU149" s="21" t="s">
        <v>85</v>
      </c>
    </row>
    <row r="150" spans="2:51" s="11" customFormat="1" ht="27">
      <c r="B150" s="206"/>
      <c r="C150" s="207"/>
      <c r="D150" s="208" t="s">
        <v>168</v>
      </c>
      <c r="E150" s="209" t="s">
        <v>21</v>
      </c>
      <c r="F150" s="210" t="s">
        <v>271</v>
      </c>
      <c r="G150" s="207"/>
      <c r="H150" s="211">
        <v>28.6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168</v>
      </c>
      <c r="AU150" s="217" t="s">
        <v>85</v>
      </c>
      <c r="AV150" s="11" t="s">
        <v>85</v>
      </c>
      <c r="AW150" s="11" t="s">
        <v>39</v>
      </c>
      <c r="AX150" s="11" t="s">
        <v>83</v>
      </c>
      <c r="AY150" s="217" t="s">
        <v>157</v>
      </c>
    </row>
    <row r="151" spans="2:65" s="1" customFormat="1" ht="31.5" customHeight="1">
      <c r="B151" s="38"/>
      <c r="C151" s="191" t="s">
        <v>277</v>
      </c>
      <c r="D151" s="191" t="s">
        <v>159</v>
      </c>
      <c r="E151" s="192" t="s">
        <v>278</v>
      </c>
      <c r="F151" s="193" t="s">
        <v>279</v>
      </c>
      <c r="G151" s="194" t="s">
        <v>162</v>
      </c>
      <c r="H151" s="195">
        <v>11.92</v>
      </c>
      <c r="I151" s="196"/>
      <c r="J151" s="197">
        <f>ROUND(I151*H151,2)</f>
        <v>0</v>
      </c>
      <c r="K151" s="193" t="s">
        <v>163</v>
      </c>
      <c r="L151" s="58"/>
      <c r="M151" s="198" t="s">
        <v>21</v>
      </c>
      <c r="N151" s="199" t="s">
        <v>47</v>
      </c>
      <c r="O151" s="39"/>
      <c r="P151" s="200">
        <f>O151*H151</f>
        <v>0</v>
      </c>
      <c r="Q151" s="200">
        <v>0.13188</v>
      </c>
      <c r="R151" s="200">
        <f>Q151*H151</f>
        <v>1.5720096</v>
      </c>
      <c r="S151" s="200">
        <v>0</v>
      </c>
      <c r="T151" s="201">
        <f>S151*H151</f>
        <v>0</v>
      </c>
      <c r="AR151" s="21" t="s">
        <v>164</v>
      </c>
      <c r="AT151" s="21" t="s">
        <v>159</v>
      </c>
      <c r="AU151" s="21" t="s">
        <v>85</v>
      </c>
      <c r="AY151" s="21" t="s">
        <v>157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1" t="s">
        <v>83</v>
      </c>
      <c r="BK151" s="202">
        <f>ROUND(I151*H151,2)</f>
        <v>0</v>
      </c>
      <c r="BL151" s="21" t="s">
        <v>164</v>
      </c>
      <c r="BM151" s="21" t="s">
        <v>280</v>
      </c>
    </row>
    <row r="152" spans="2:47" s="1" customFormat="1" ht="27">
      <c r="B152" s="38"/>
      <c r="C152" s="60"/>
      <c r="D152" s="203" t="s">
        <v>166</v>
      </c>
      <c r="E152" s="60"/>
      <c r="F152" s="204" t="s">
        <v>281</v>
      </c>
      <c r="G152" s="60"/>
      <c r="H152" s="60"/>
      <c r="I152" s="161"/>
      <c r="J152" s="60"/>
      <c r="K152" s="60"/>
      <c r="L152" s="58"/>
      <c r="M152" s="205"/>
      <c r="N152" s="39"/>
      <c r="O152" s="39"/>
      <c r="P152" s="39"/>
      <c r="Q152" s="39"/>
      <c r="R152" s="39"/>
      <c r="S152" s="39"/>
      <c r="T152" s="75"/>
      <c r="AT152" s="21" t="s">
        <v>166</v>
      </c>
      <c r="AU152" s="21" t="s">
        <v>85</v>
      </c>
    </row>
    <row r="153" spans="2:51" s="11" customFormat="1" ht="13.5">
      <c r="B153" s="206"/>
      <c r="C153" s="207"/>
      <c r="D153" s="208" t="s">
        <v>168</v>
      </c>
      <c r="E153" s="209" t="s">
        <v>119</v>
      </c>
      <c r="F153" s="210" t="s">
        <v>282</v>
      </c>
      <c r="G153" s="207"/>
      <c r="H153" s="211">
        <v>11.92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168</v>
      </c>
      <c r="AU153" s="217" t="s">
        <v>85</v>
      </c>
      <c r="AV153" s="11" t="s">
        <v>85</v>
      </c>
      <c r="AW153" s="11" t="s">
        <v>39</v>
      </c>
      <c r="AX153" s="11" t="s">
        <v>83</v>
      </c>
      <c r="AY153" s="217" t="s">
        <v>157</v>
      </c>
    </row>
    <row r="154" spans="2:65" s="1" customFormat="1" ht="31.5" customHeight="1">
      <c r="B154" s="38"/>
      <c r="C154" s="191" t="s">
        <v>9</v>
      </c>
      <c r="D154" s="191" t="s">
        <v>159</v>
      </c>
      <c r="E154" s="192" t="s">
        <v>283</v>
      </c>
      <c r="F154" s="193" t="s">
        <v>284</v>
      </c>
      <c r="G154" s="194" t="s">
        <v>162</v>
      </c>
      <c r="H154" s="195">
        <v>11.92</v>
      </c>
      <c r="I154" s="196"/>
      <c r="J154" s="197">
        <f>ROUND(I154*H154,2)</f>
        <v>0</v>
      </c>
      <c r="K154" s="193" t="s">
        <v>163</v>
      </c>
      <c r="L154" s="58"/>
      <c r="M154" s="198" t="s">
        <v>21</v>
      </c>
      <c r="N154" s="199" t="s">
        <v>47</v>
      </c>
      <c r="O154" s="39"/>
      <c r="P154" s="200">
        <f>O154*H154</f>
        <v>0</v>
      </c>
      <c r="Q154" s="200">
        <v>0.20745</v>
      </c>
      <c r="R154" s="200">
        <f>Q154*H154</f>
        <v>2.472804</v>
      </c>
      <c r="S154" s="200">
        <v>0</v>
      </c>
      <c r="T154" s="201">
        <f>S154*H154</f>
        <v>0</v>
      </c>
      <c r="AR154" s="21" t="s">
        <v>164</v>
      </c>
      <c r="AT154" s="21" t="s">
        <v>159</v>
      </c>
      <c r="AU154" s="21" t="s">
        <v>85</v>
      </c>
      <c r="AY154" s="21" t="s">
        <v>157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21" t="s">
        <v>83</v>
      </c>
      <c r="BK154" s="202">
        <f>ROUND(I154*H154,2)</f>
        <v>0</v>
      </c>
      <c r="BL154" s="21" t="s">
        <v>164</v>
      </c>
      <c r="BM154" s="21" t="s">
        <v>285</v>
      </c>
    </row>
    <row r="155" spans="2:47" s="1" customFormat="1" ht="27">
      <c r="B155" s="38"/>
      <c r="C155" s="60"/>
      <c r="D155" s="203" t="s">
        <v>166</v>
      </c>
      <c r="E155" s="60"/>
      <c r="F155" s="204" t="s">
        <v>286</v>
      </c>
      <c r="G155" s="60"/>
      <c r="H155" s="60"/>
      <c r="I155" s="161"/>
      <c r="J155" s="60"/>
      <c r="K155" s="60"/>
      <c r="L155" s="58"/>
      <c r="M155" s="205"/>
      <c r="N155" s="39"/>
      <c r="O155" s="39"/>
      <c r="P155" s="39"/>
      <c r="Q155" s="39"/>
      <c r="R155" s="39"/>
      <c r="S155" s="39"/>
      <c r="T155" s="75"/>
      <c r="AT155" s="21" t="s">
        <v>166</v>
      </c>
      <c r="AU155" s="21" t="s">
        <v>85</v>
      </c>
    </row>
    <row r="156" spans="2:51" s="11" customFormat="1" ht="13.5">
      <c r="B156" s="206"/>
      <c r="C156" s="207"/>
      <c r="D156" s="208" t="s">
        <v>168</v>
      </c>
      <c r="E156" s="209" t="s">
        <v>21</v>
      </c>
      <c r="F156" s="210" t="s">
        <v>119</v>
      </c>
      <c r="G156" s="207"/>
      <c r="H156" s="211">
        <v>11.92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168</v>
      </c>
      <c r="AU156" s="217" t="s">
        <v>85</v>
      </c>
      <c r="AV156" s="11" t="s">
        <v>85</v>
      </c>
      <c r="AW156" s="11" t="s">
        <v>39</v>
      </c>
      <c r="AX156" s="11" t="s">
        <v>83</v>
      </c>
      <c r="AY156" s="217" t="s">
        <v>157</v>
      </c>
    </row>
    <row r="157" spans="2:65" s="1" customFormat="1" ht="22.5" customHeight="1">
      <c r="B157" s="38"/>
      <c r="C157" s="191" t="s">
        <v>287</v>
      </c>
      <c r="D157" s="191" t="s">
        <v>159</v>
      </c>
      <c r="E157" s="192" t="s">
        <v>288</v>
      </c>
      <c r="F157" s="193" t="s">
        <v>289</v>
      </c>
      <c r="G157" s="194" t="s">
        <v>162</v>
      </c>
      <c r="H157" s="195">
        <v>69.35</v>
      </c>
      <c r="I157" s="196"/>
      <c r="J157" s="197">
        <f>ROUND(I157*H157,2)</f>
        <v>0</v>
      </c>
      <c r="K157" s="193" t="s">
        <v>163</v>
      </c>
      <c r="L157" s="58"/>
      <c r="M157" s="198" t="s">
        <v>21</v>
      </c>
      <c r="N157" s="199" t="s">
        <v>47</v>
      </c>
      <c r="O157" s="39"/>
      <c r="P157" s="200">
        <f>O157*H157</f>
        <v>0</v>
      </c>
      <c r="Q157" s="200">
        <v>0.19536</v>
      </c>
      <c r="R157" s="200">
        <f>Q157*H157</f>
        <v>13.548216</v>
      </c>
      <c r="S157" s="200">
        <v>0</v>
      </c>
      <c r="T157" s="201">
        <f>S157*H157</f>
        <v>0</v>
      </c>
      <c r="AR157" s="21" t="s">
        <v>164</v>
      </c>
      <c r="AT157" s="21" t="s">
        <v>159</v>
      </c>
      <c r="AU157" s="21" t="s">
        <v>85</v>
      </c>
      <c r="AY157" s="21" t="s">
        <v>157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1" t="s">
        <v>83</v>
      </c>
      <c r="BK157" s="202">
        <f>ROUND(I157*H157,2)</f>
        <v>0</v>
      </c>
      <c r="BL157" s="21" t="s">
        <v>164</v>
      </c>
      <c r="BM157" s="21" t="s">
        <v>290</v>
      </c>
    </row>
    <row r="158" spans="2:47" s="1" customFormat="1" ht="27">
      <c r="B158" s="38"/>
      <c r="C158" s="60"/>
      <c r="D158" s="203" t="s">
        <v>166</v>
      </c>
      <c r="E158" s="60"/>
      <c r="F158" s="204" t="s">
        <v>291</v>
      </c>
      <c r="G158" s="60"/>
      <c r="H158" s="60"/>
      <c r="I158" s="161"/>
      <c r="J158" s="60"/>
      <c r="K158" s="60"/>
      <c r="L158" s="58"/>
      <c r="M158" s="205"/>
      <c r="N158" s="39"/>
      <c r="O158" s="39"/>
      <c r="P158" s="39"/>
      <c r="Q158" s="39"/>
      <c r="R158" s="39"/>
      <c r="S158" s="39"/>
      <c r="T158" s="75"/>
      <c r="AT158" s="21" t="s">
        <v>166</v>
      </c>
      <c r="AU158" s="21" t="s">
        <v>85</v>
      </c>
    </row>
    <row r="159" spans="2:51" s="11" customFormat="1" ht="13.5">
      <c r="B159" s="206"/>
      <c r="C159" s="207"/>
      <c r="D159" s="208" t="s">
        <v>168</v>
      </c>
      <c r="E159" s="209" t="s">
        <v>21</v>
      </c>
      <c r="F159" s="210" t="s">
        <v>292</v>
      </c>
      <c r="G159" s="207"/>
      <c r="H159" s="211">
        <v>69.35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168</v>
      </c>
      <c r="AU159" s="217" t="s">
        <v>85</v>
      </c>
      <c r="AV159" s="11" t="s">
        <v>85</v>
      </c>
      <c r="AW159" s="11" t="s">
        <v>39</v>
      </c>
      <c r="AX159" s="11" t="s">
        <v>83</v>
      </c>
      <c r="AY159" s="217" t="s">
        <v>157</v>
      </c>
    </row>
    <row r="160" spans="2:65" s="1" customFormat="1" ht="22.5" customHeight="1">
      <c r="B160" s="38"/>
      <c r="C160" s="221" t="s">
        <v>293</v>
      </c>
      <c r="D160" s="221" t="s">
        <v>294</v>
      </c>
      <c r="E160" s="222" t="s">
        <v>295</v>
      </c>
      <c r="F160" s="223" t="s">
        <v>296</v>
      </c>
      <c r="G160" s="224" t="s">
        <v>236</v>
      </c>
      <c r="H160" s="225">
        <v>4.85</v>
      </c>
      <c r="I160" s="226"/>
      <c r="J160" s="227">
        <f>ROUND(I160*H160,2)</f>
        <v>0</v>
      </c>
      <c r="K160" s="223" t="s">
        <v>163</v>
      </c>
      <c r="L160" s="228"/>
      <c r="M160" s="229" t="s">
        <v>21</v>
      </c>
      <c r="N160" s="230" t="s">
        <v>47</v>
      </c>
      <c r="O160" s="39"/>
      <c r="P160" s="200">
        <f>O160*H160</f>
        <v>0</v>
      </c>
      <c r="Q160" s="200">
        <v>1</v>
      </c>
      <c r="R160" s="200">
        <f>Q160*H160</f>
        <v>4.85</v>
      </c>
      <c r="S160" s="200">
        <v>0</v>
      </c>
      <c r="T160" s="201">
        <f>S160*H160</f>
        <v>0</v>
      </c>
      <c r="AR160" s="21" t="s">
        <v>205</v>
      </c>
      <c r="AT160" s="21" t="s">
        <v>294</v>
      </c>
      <c r="AU160" s="21" t="s">
        <v>85</v>
      </c>
      <c r="AY160" s="21" t="s">
        <v>157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1" t="s">
        <v>83</v>
      </c>
      <c r="BK160" s="202">
        <f>ROUND(I160*H160,2)</f>
        <v>0</v>
      </c>
      <c r="BL160" s="21" t="s">
        <v>164</v>
      </c>
      <c r="BM160" s="21" t="s">
        <v>297</v>
      </c>
    </row>
    <row r="161" spans="2:47" s="1" customFormat="1" ht="13.5">
      <c r="B161" s="38"/>
      <c r="C161" s="60"/>
      <c r="D161" s="203" t="s">
        <v>166</v>
      </c>
      <c r="E161" s="60"/>
      <c r="F161" s="204" t="s">
        <v>296</v>
      </c>
      <c r="G161" s="60"/>
      <c r="H161" s="60"/>
      <c r="I161" s="161"/>
      <c r="J161" s="60"/>
      <c r="K161" s="60"/>
      <c r="L161" s="58"/>
      <c r="M161" s="205"/>
      <c r="N161" s="39"/>
      <c r="O161" s="39"/>
      <c r="P161" s="39"/>
      <c r="Q161" s="39"/>
      <c r="R161" s="39"/>
      <c r="S161" s="39"/>
      <c r="T161" s="75"/>
      <c r="AT161" s="21" t="s">
        <v>166</v>
      </c>
      <c r="AU161" s="21" t="s">
        <v>85</v>
      </c>
    </row>
    <row r="162" spans="2:51" s="11" customFormat="1" ht="13.5">
      <c r="B162" s="206"/>
      <c r="C162" s="207"/>
      <c r="D162" s="203" t="s">
        <v>168</v>
      </c>
      <c r="E162" s="218" t="s">
        <v>21</v>
      </c>
      <c r="F162" s="219" t="s">
        <v>298</v>
      </c>
      <c r="G162" s="207"/>
      <c r="H162" s="220">
        <v>14.564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168</v>
      </c>
      <c r="AU162" s="217" t="s">
        <v>85</v>
      </c>
      <c r="AV162" s="11" t="s">
        <v>85</v>
      </c>
      <c r="AW162" s="11" t="s">
        <v>39</v>
      </c>
      <c r="AX162" s="11" t="s">
        <v>83</v>
      </c>
      <c r="AY162" s="217" t="s">
        <v>157</v>
      </c>
    </row>
    <row r="163" spans="2:51" s="11" customFormat="1" ht="13.5">
      <c r="B163" s="206"/>
      <c r="C163" s="207"/>
      <c r="D163" s="208" t="s">
        <v>168</v>
      </c>
      <c r="E163" s="207"/>
      <c r="F163" s="210" t="s">
        <v>299</v>
      </c>
      <c r="G163" s="207"/>
      <c r="H163" s="211">
        <v>4.85</v>
      </c>
      <c r="I163" s="212"/>
      <c r="J163" s="207"/>
      <c r="K163" s="207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168</v>
      </c>
      <c r="AU163" s="217" t="s">
        <v>85</v>
      </c>
      <c r="AV163" s="11" t="s">
        <v>85</v>
      </c>
      <c r="AW163" s="11" t="s">
        <v>6</v>
      </c>
      <c r="AX163" s="11" t="s">
        <v>83</v>
      </c>
      <c r="AY163" s="217" t="s">
        <v>157</v>
      </c>
    </row>
    <row r="164" spans="2:65" s="1" customFormat="1" ht="22.5" customHeight="1">
      <c r="B164" s="38"/>
      <c r="C164" s="191" t="s">
        <v>300</v>
      </c>
      <c r="D164" s="191" t="s">
        <v>159</v>
      </c>
      <c r="E164" s="192" t="s">
        <v>301</v>
      </c>
      <c r="F164" s="193" t="s">
        <v>302</v>
      </c>
      <c r="G164" s="194" t="s">
        <v>162</v>
      </c>
      <c r="H164" s="195">
        <v>45.28</v>
      </c>
      <c r="I164" s="196"/>
      <c r="J164" s="197">
        <f>ROUND(I164*H164,2)</f>
        <v>0</v>
      </c>
      <c r="K164" s="193" t="s">
        <v>163</v>
      </c>
      <c r="L164" s="58"/>
      <c r="M164" s="198" t="s">
        <v>21</v>
      </c>
      <c r="N164" s="199" t="s">
        <v>47</v>
      </c>
      <c r="O164" s="39"/>
      <c r="P164" s="200">
        <f>O164*H164</f>
        <v>0</v>
      </c>
      <c r="Q164" s="200">
        <v>0.08425</v>
      </c>
      <c r="R164" s="200">
        <f>Q164*H164</f>
        <v>3.8148400000000002</v>
      </c>
      <c r="S164" s="200">
        <v>0</v>
      </c>
      <c r="T164" s="201">
        <f>S164*H164</f>
        <v>0</v>
      </c>
      <c r="AR164" s="21" t="s">
        <v>164</v>
      </c>
      <c r="AT164" s="21" t="s">
        <v>159</v>
      </c>
      <c r="AU164" s="21" t="s">
        <v>85</v>
      </c>
      <c r="AY164" s="21" t="s">
        <v>157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21" t="s">
        <v>83</v>
      </c>
      <c r="BK164" s="202">
        <f>ROUND(I164*H164,2)</f>
        <v>0</v>
      </c>
      <c r="BL164" s="21" t="s">
        <v>164</v>
      </c>
      <c r="BM164" s="21" t="s">
        <v>303</v>
      </c>
    </row>
    <row r="165" spans="2:47" s="1" customFormat="1" ht="40.5">
      <c r="B165" s="38"/>
      <c r="C165" s="60"/>
      <c r="D165" s="203" t="s">
        <v>166</v>
      </c>
      <c r="E165" s="60"/>
      <c r="F165" s="204" t="s">
        <v>304</v>
      </c>
      <c r="G165" s="60"/>
      <c r="H165" s="60"/>
      <c r="I165" s="161"/>
      <c r="J165" s="60"/>
      <c r="K165" s="60"/>
      <c r="L165" s="58"/>
      <c r="M165" s="205"/>
      <c r="N165" s="39"/>
      <c r="O165" s="39"/>
      <c r="P165" s="39"/>
      <c r="Q165" s="39"/>
      <c r="R165" s="39"/>
      <c r="S165" s="39"/>
      <c r="T165" s="75"/>
      <c r="AT165" s="21" t="s">
        <v>166</v>
      </c>
      <c r="AU165" s="21" t="s">
        <v>85</v>
      </c>
    </row>
    <row r="166" spans="2:51" s="11" customFormat="1" ht="13.5">
      <c r="B166" s="206"/>
      <c r="C166" s="207"/>
      <c r="D166" s="208" t="s">
        <v>168</v>
      </c>
      <c r="E166" s="209" t="s">
        <v>21</v>
      </c>
      <c r="F166" s="210" t="s">
        <v>115</v>
      </c>
      <c r="G166" s="207"/>
      <c r="H166" s="211">
        <v>45.28</v>
      </c>
      <c r="I166" s="212"/>
      <c r="J166" s="207"/>
      <c r="K166" s="207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168</v>
      </c>
      <c r="AU166" s="217" t="s">
        <v>85</v>
      </c>
      <c r="AV166" s="11" t="s">
        <v>85</v>
      </c>
      <c r="AW166" s="11" t="s">
        <v>39</v>
      </c>
      <c r="AX166" s="11" t="s">
        <v>83</v>
      </c>
      <c r="AY166" s="217" t="s">
        <v>157</v>
      </c>
    </row>
    <row r="167" spans="2:65" s="1" customFormat="1" ht="22.5" customHeight="1">
      <c r="B167" s="38"/>
      <c r="C167" s="221" t="s">
        <v>305</v>
      </c>
      <c r="D167" s="221" t="s">
        <v>294</v>
      </c>
      <c r="E167" s="222" t="s">
        <v>306</v>
      </c>
      <c r="F167" s="223" t="s">
        <v>307</v>
      </c>
      <c r="G167" s="224" t="s">
        <v>162</v>
      </c>
      <c r="H167" s="225">
        <v>4.528</v>
      </c>
      <c r="I167" s="226"/>
      <c r="J167" s="227">
        <f>ROUND(I167*H167,2)</f>
        <v>0</v>
      </c>
      <c r="K167" s="223" t="s">
        <v>163</v>
      </c>
      <c r="L167" s="228"/>
      <c r="M167" s="229" t="s">
        <v>21</v>
      </c>
      <c r="N167" s="230" t="s">
        <v>47</v>
      </c>
      <c r="O167" s="39"/>
      <c r="P167" s="200">
        <f>O167*H167</f>
        <v>0</v>
      </c>
      <c r="Q167" s="200">
        <v>0.13</v>
      </c>
      <c r="R167" s="200">
        <f>Q167*H167</f>
        <v>0.5886399999999999</v>
      </c>
      <c r="S167" s="200">
        <v>0</v>
      </c>
      <c r="T167" s="201">
        <f>S167*H167</f>
        <v>0</v>
      </c>
      <c r="AR167" s="21" t="s">
        <v>205</v>
      </c>
      <c r="AT167" s="21" t="s">
        <v>294</v>
      </c>
      <c r="AU167" s="21" t="s">
        <v>85</v>
      </c>
      <c r="AY167" s="21" t="s">
        <v>157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1" t="s">
        <v>83</v>
      </c>
      <c r="BK167" s="202">
        <f>ROUND(I167*H167,2)</f>
        <v>0</v>
      </c>
      <c r="BL167" s="21" t="s">
        <v>164</v>
      </c>
      <c r="BM167" s="21" t="s">
        <v>308</v>
      </c>
    </row>
    <row r="168" spans="2:47" s="1" customFormat="1" ht="13.5">
      <c r="B168" s="38"/>
      <c r="C168" s="60"/>
      <c r="D168" s="203" t="s">
        <v>166</v>
      </c>
      <c r="E168" s="60"/>
      <c r="F168" s="204" t="s">
        <v>309</v>
      </c>
      <c r="G168" s="60"/>
      <c r="H168" s="60"/>
      <c r="I168" s="161"/>
      <c r="J168" s="60"/>
      <c r="K168" s="60"/>
      <c r="L168" s="58"/>
      <c r="M168" s="205"/>
      <c r="N168" s="39"/>
      <c r="O168" s="39"/>
      <c r="P168" s="39"/>
      <c r="Q168" s="39"/>
      <c r="R168" s="39"/>
      <c r="S168" s="39"/>
      <c r="T168" s="75"/>
      <c r="AT168" s="21" t="s">
        <v>166</v>
      </c>
      <c r="AU168" s="21" t="s">
        <v>85</v>
      </c>
    </row>
    <row r="169" spans="2:63" s="10" customFormat="1" ht="29.85" customHeight="1">
      <c r="B169" s="174"/>
      <c r="C169" s="175"/>
      <c r="D169" s="188" t="s">
        <v>75</v>
      </c>
      <c r="E169" s="189" t="s">
        <v>205</v>
      </c>
      <c r="F169" s="189" t="s">
        <v>310</v>
      </c>
      <c r="G169" s="175"/>
      <c r="H169" s="175"/>
      <c r="I169" s="178"/>
      <c r="J169" s="190">
        <f>BK169</f>
        <v>0</v>
      </c>
      <c r="K169" s="175"/>
      <c r="L169" s="180"/>
      <c r="M169" s="181"/>
      <c r="N169" s="182"/>
      <c r="O169" s="182"/>
      <c r="P169" s="183">
        <f>SUM(P170:P172)</f>
        <v>0</v>
      </c>
      <c r="Q169" s="182"/>
      <c r="R169" s="183">
        <f>SUM(R170:R172)</f>
        <v>0.015854999999999998</v>
      </c>
      <c r="S169" s="182"/>
      <c r="T169" s="184">
        <f>SUM(T170:T172)</f>
        <v>0</v>
      </c>
      <c r="AR169" s="185" t="s">
        <v>83</v>
      </c>
      <c r="AT169" s="186" t="s">
        <v>75</v>
      </c>
      <c r="AU169" s="186" t="s">
        <v>83</v>
      </c>
      <c r="AY169" s="185" t="s">
        <v>157</v>
      </c>
      <c r="BK169" s="187">
        <f>SUM(BK170:BK172)</f>
        <v>0</v>
      </c>
    </row>
    <row r="170" spans="2:65" s="1" customFormat="1" ht="22.5" customHeight="1">
      <c r="B170" s="38"/>
      <c r="C170" s="191" t="s">
        <v>311</v>
      </c>
      <c r="D170" s="191" t="s">
        <v>159</v>
      </c>
      <c r="E170" s="192" t="s">
        <v>312</v>
      </c>
      <c r="F170" s="193" t="s">
        <v>313</v>
      </c>
      <c r="G170" s="194" t="s">
        <v>183</v>
      </c>
      <c r="H170" s="195">
        <v>226.5</v>
      </c>
      <c r="I170" s="196"/>
      <c r="J170" s="197">
        <f>ROUND(I170*H170,2)</f>
        <v>0</v>
      </c>
      <c r="K170" s="193" t="s">
        <v>163</v>
      </c>
      <c r="L170" s="58"/>
      <c r="M170" s="198" t="s">
        <v>21</v>
      </c>
      <c r="N170" s="199" t="s">
        <v>47</v>
      </c>
      <c r="O170" s="39"/>
      <c r="P170" s="200">
        <f>O170*H170</f>
        <v>0</v>
      </c>
      <c r="Q170" s="200">
        <v>7E-05</v>
      </c>
      <c r="R170" s="200">
        <f>Q170*H170</f>
        <v>0.015854999999999998</v>
      </c>
      <c r="S170" s="200">
        <v>0</v>
      </c>
      <c r="T170" s="201">
        <f>S170*H170</f>
        <v>0</v>
      </c>
      <c r="AR170" s="21" t="s">
        <v>164</v>
      </c>
      <c r="AT170" s="21" t="s">
        <v>159</v>
      </c>
      <c r="AU170" s="21" t="s">
        <v>85</v>
      </c>
      <c r="AY170" s="21" t="s">
        <v>157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21" t="s">
        <v>83</v>
      </c>
      <c r="BK170" s="202">
        <f>ROUND(I170*H170,2)</f>
        <v>0</v>
      </c>
      <c r="BL170" s="21" t="s">
        <v>164</v>
      </c>
      <c r="BM170" s="21" t="s">
        <v>314</v>
      </c>
    </row>
    <row r="171" spans="2:47" s="1" customFormat="1" ht="13.5">
      <c r="B171" s="38"/>
      <c r="C171" s="60"/>
      <c r="D171" s="203" t="s">
        <v>166</v>
      </c>
      <c r="E171" s="60"/>
      <c r="F171" s="204" t="s">
        <v>315</v>
      </c>
      <c r="G171" s="60"/>
      <c r="H171" s="60"/>
      <c r="I171" s="161"/>
      <c r="J171" s="60"/>
      <c r="K171" s="60"/>
      <c r="L171" s="58"/>
      <c r="M171" s="205"/>
      <c r="N171" s="39"/>
      <c r="O171" s="39"/>
      <c r="P171" s="39"/>
      <c r="Q171" s="39"/>
      <c r="R171" s="39"/>
      <c r="S171" s="39"/>
      <c r="T171" s="75"/>
      <c r="AT171" s="21" t="s">
        <v>166</v>
      </c>
      <c r="AU171" s="21" t="s">
        <v>85</v>
      </c>
    </row>
    <row r="172" spans="2:51" s="11" customFormat="1" ht="13.5">
      <c r="B172" s="206"/>
      <c r="C172" s="207"/>
      <c r="D172" s="203" t="s">
        <v>168</v>
      </c>
      <c r="E172" s="218" t="s">
        <v>21</v>
      </c>
      <c r="F172" s="219" t="s">
        <v>316</v>
      </c>
      <c r="G172" s="207"/>
      <c r="H172" s="220">
        <v>226.5</v>
      </c>
      <c r="I172" s="212"/>
      <c r="J172" s="207"/>
      <c r="K172" s="207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168</v>
      </c>
      <c r="AU172" s="217" t="s">
        <v>85</v>
      </c>
      <c r="AV172" s="11" t="s">
        <v>85</v>
      </c>
      <c r="AW172" s="11" t="s">
        <v>39</v>
      </c>
      <c r="AX172" s="11" t="s">
        <v>83</v>
      </c>
      <c r="AY172" s="217" t="s">
        <v>157</v>
      </c>
    </row>
    <row r="173" spans="2:63" s="10" customFormat="1" ht="29.85" customHeight="1">
      <c r="B173" s="174"/>
      <c r="C173" s="175"/>
      <c r="D173" s="188" t="s">
        <v>75</v>
      </c>
      <c r="E173" s="189" t="s">
        <v>210</v>
      </c>
      <c r="F173" s="189" t="s">
        <v>317</v>
      </c>
      <c r="G173" s="175"/>
      <c r="H173" s="175"/>
      <c r="I173" s="178"/>
      <c r="J173" s="190">
        <f>BK173</f>
        <v>0</v>
      </c>
      <c r="K173" s="175"/>
      <c r="L173" s="180"/>
      <c r="M173" s="181"/>
      <c r="N173" s="182"/>
      <c r="O173" s="182"/>
      <c r="P173" s="183">
        <f>SUM(P174:P187)</f>
        <v>0</v>
      </c>
      <c r="Q173" s="182"/>
      <c r="R173" s="183">
        <f>SUM(R174:R187)</f>
        <v>3.841434</v>
      </c>
      <c r="S173" s="182"/>
      <c r="T173" s="184">
        <f>SUM(T174:T187)</f>
        <v>0</v>
      </c>
      <c r="AR173" s="185" t="s">
        <v>83</v>
      </c>
      <c r="AT173" s="186" t="s">
        <v>75</v>
      </c>
      <c r="AU173" s="186" t="s">
        <v>83</v>
      </c>
      <c r="AY173" s="185" t="s">
        <v>157</v>
      </c>
      <c r="BK173" s="187">
        <f>SUM(BK174:BK187)</f>
        <v>0</v>
      </c>
    </row>
    <row r="174" spans="2:65" s="1" customFormat="1" ht="31.5" customHeight="1">
      <c r="B174" s="38"/>
      <c r="C174" s="191" t="s">
        <v>318</v>
      </c>
      <c r="D174" s="191" t="s">
        <v>159</v>
      </c>
      <c r="E174" s="192" t="s">
        <v>319</v>
      </c>
      <c r="F174" s="193" t="s">
        <v>320</v>
      </c>
      <c r="G174" s="194" t="s">
        <v>183</v>
      </c>
      <c r="H174" s="195">
        <v>18</v>
      </c>
      <c r="I174" s="196"/>
      <c r="J174" s="197">
        <f>ROUND(I174*H174,2)</f>
        <v>0</v>
      </c>
      <c r="K174" s="193" t="s">
        <v>163</v>
      </c>
      <c r="L174" s="58"/>
      <c r="M174" s="198" t="s">
        <v>21</v>
      </c>
      <c r="N174" s="199" t="s">
        <v>47</v>
      </c>
      <c r="O174" s="39"/>
      <c r="P174" s="200">
        <f>O174*H174</f>
        <v>0</v>
      </c>
      <c r="Q174" s="200">
        <v>0.1554</v>
      </c>
      <c r="R174" s="200">
        <f>Q174*H174</f>
        <v>2.7972</v>
      </c>
      <c r="S174" s="200">
        <v>0</v>
      </c>
      <c r="T174" s="201">
        <f>S174*H174</f>
        <v>0</v>
      </c>
      <c r="AR174" s="21" t="s">
        <v>164</v>
      </c>
      <c r="AT174" s="21" t="s">
        <v>159</v>
      </c>
      <c r="AU174" s="21" t="s">
        <v>85</v>
      </c>
      <c r="AY174" s="21" t="s">
        <v>157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1" t="s">
        <v>83</v>
      </c>
      <c r="BK174" s="202">
        <f>ROUND(I174*H174,2)</f>
        <v>0</v>
      </c>
      <c r="BL174" s="21" t="s">
        <v>164</v>
      </c>
      <c r="BM174" s="21" t="s">
        <v>321</v>
      </c>
    </row>
    <row r="175" spans="2:47" s="1" customFormat="1" ht="40.5">
      <c r="B175" s="38"/>
      <c r="C175" s="60"/>
      <c r="D175" s="203" t="s">
        <v>166</v>
      </c>
      <c r="E175" s="60"/>
      <c r="F175" s="204" t="s">
        <v>322</v>
      </c>
      <c r="G175" s="60"/>
      <c r="H175" s="60"/>
      <c r="I175" s="161"/>
      <c r="J175" s="60"/>
      <c r="K175" s="60"/>
      <c r="L175" s="58"/>
      <c r="M175" s="205"/>
      <c r="N175" s="39"/>
      <c r="O175" s="39"/>
      <c r="P175" s="39"/>
      <c r="Q175" s="39"/>
      <c r="R175" s="39"/>
      <c r="S175" s="39"/>
      <c r="T175" s="75"/>
      <c r="AT175" s="21" t="s">
        <v>166</v>
      </c>
      <c r="AU175" s="21" t="s">
        <v>85</v>
      </c>
    </row>
    <row r="176" spans="2:51" s="11" customFormat="1" ht="13.5">
      <c r="B176" s="206"/>
      <c r="C176" s="207"/>
      <c r="D176" s="208" t="s">
        <v>168</v>
      </c>
      <c r="E176" s="209" t="s">
        <v>21</v>
      </c>
      <c r="F176" s="210" t="s">
        <v>266</v>
      </c>
      <c r="G176" s="207"/>
      <c r="H176" s="211">
        <v>18</v>
      </c>
      <c r="I176" s="212"/>
      <c r="J176" s="207"/>
      <c r="K176" s="207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168</v>
      </c>
      <c r="AU176" s="217" t="s">
        <v>85</v>
      </c>
      <c r="AV176" s="11" t="s">
        <v>85</v>
      </c>
      <c r="AW176" s="11" t="s">
        <v>39</v>
      </c>
      <c r="AX176" s="11" t="s">
        <v>83</v>
      </c>
      <c r="AY176" s="217" t="s">
        <v>157</v>
      </c>
    </row>
    <row r="177" spans="2:65" s="1" customFormat="1" ht="22.5" customHeight="1">
      <c r="B177" s="38"/>
      <c r="C177" s="221" t="s">
        <v>323</v>
      </c>
      <c r="D177" s="221" t="s">
        <v>294</v>
      </c>
      <c r="E177" s="222" t="s">
        <v>324</v>
      </c>
      <c r="F177" s="223" t="s">
        <v>325</v>
      </c>
      <c r="G177" s="224" t="s">
        <v>326</v>
      </c>
      <c r="H177" s="225">
        <v>18</v>
      </c>
      <c r="I177" s="226"/>
      <c r="J177" s="227">
        <f>ROUND(I177*H177,2)</f>
        <v>0</v>
      </c>
      <c r="K177" s="223" t="s">
        <v>163</v>
      </c>
      <c r="L177" s="228"/>
      <c r="M177" s="229" t="s">
        <v>21</v>
      </c>
      <c r="N177" s="230" t="s">
        <v>47</v>
      </c>
      <c r="O177" s="39"/>
      <c r="P177" s="200">
        <f>O177*H177</f>
        <v>0</v>
      </c>
      <c r="Q177" s="200">
        <v>0.058</v>
      </c>
      <c r="R177" s="200">
        <f>Q177*H177</f>
        <v>1.044</v>
      </c>
      <c r="S177" s="200">
        <v>0</v>
      </c>
      <c r="T177" s="201">
        <f>S177*H177</f>
        <v>0</v>
      </c>
      <c r="AR177" s="21" t="s">
        <v>205</v>
      </c>
      <c r="AT177" s="21" t="s">
        <v>294</v>
      </c>
      <c r="AU177" s="21" t="s">
        <v>85</v>
      </c>
      <c r="AY177" s="21" t="s">
        <v>157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21" t="s">
        <v>83</v>
      </c>
      <c r="BK177" s="202">
        <f>ROUND(I177*H177,2)</f>
        <v>0</v>
      </c>
      <c r="BL177" s="21" t="s">
        <v>164</v>
      </c>
      <c r="BM177" s="21" t="s">
        <v>327</v>
      </c>
    </row>
    <row r="178" spans="2:47" s="1" customFormat="1" ht="13.5">
      <c r="B178" s="38"/>
      <c r="C178" s="60"/>
      <c r="D178" s="208" t="s">
        <v>166</v>
      </c>
      <c r="E178" s="60"/>
      <c r="F178" s="231" t="s">
        <v>328</v>
      </c>
      <c r="G178" s="60"/>
      <c r="H178" s="60"/>
      <c r="I178" s="161"/>
      <c r="J178" s="60"/>
      <c r="K178" s="60"/>
      <c r="L178" s="58"/>
      <c r="M178" s="205"/>
      <c r="N178" s="39"/>
      <c r="O178" s="39"/>
      <c r="P178" s="39"/>
      <c r="Q178" s="39"/>
      <c r="R178" s="39"/>
      <c r="S178" s="39"/>
      <c r="T178" s="75"/>
      <c r="AT178" s="21" t="s">
        <v>166</v>
      </c>
      <c r="AU178" s="21" t="s">
        <v>85</v>
      </c>
    </row>
    <row r="179" spans="2:65" s="1" customFormat="1" ht="22.5" customHeight="1">
      <c r="B179" s="38"/>
      <c r="C179" s="191" t="s">
        <v>329</v>
      </c>
      <c r="D179" s="191" t="s">
        <v>159</v>
      </c>
      <c r="E179" s="192" t="s">
        <v>330</v>
      </c>
      <c r="F179" s="193" t="s">
        <v>331</v>
      </c>
      <c r="G179" s="194" t="s">
        <v>183</v>
      </c>
      <c r="H179" s="195">
        <v>22</v>
      </c>
      <c r="I179" s="196"/>
      <c r="J179" s="197">
        <f>ROUND(I179*H179,2)</f>
        <v>0</v>
      </c>
      <c r="K179" s="193" t="s">
        <v>163</v>
      </c>
      <c r="L179" s="58"/>
      <c r="M179" s="198" t="s">
        <v>21</v>
      </c>
      <c r="N179" s="199" t="s">
        <v>47</v>
      </c>
      <c r="O179" s="39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AR179" s="21" t="s">
        <v>164</v>
      </c>
      <c r="AT179" s="21" t="s">
        <v>159</v>
      </c>
      <c r="AU179" s="21" t="s">
        <v>85</v>
      </c>
      <c r="AY179" s="21" t="s">
        <v>157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1" t="s">
        <v>83</v>
      </c>
      <c r="BK179" s="202">
        <f>ROUND(I179*H179,2)</f>
        <v>0</v>
      </c>
      <c r="BL179" s="21" t="s">
        <v>164</v>
      </c>
      <c r="BM179" s="21" t="s">
        <v>332</v>
      </c>
    </row>
    <row r="180" spans="2:47" s="1" customFormat="1" ht="13.5">
      <c r="B180" s="38"/>
      <c r="C180" s="60"/>
      <c r="D180" s="203" t="s">
        <v>166</v>
      </c>
      <c r="E180" s="60"/>
      <c r="F180" s="204" t="s">
        <v>333</v>
      </c>
      <c r="G180" s="60"/>
      <c r="H180" s="60"/>
      <c r="I180" s="161"/>
      <c r="J180" s="60"/>
      <c r="K180" s="60"/>
      <c r="L180" s="58"/>
      <c r="M180" s="205"/>
      <c r="N180" s="39"/>
      <c r="O180" s="39"/>
      <c r="P180" s="39"/>
      <c r="Q180" s="39"/>
      <c r="R180" s="39"/>
      <c r="S180" s="39"/>
      <c r="T180" s="75"/>
      <c r="AT180" s="21" t="s">
        <v>166</v>
      </c>
      <c r="AU180" s="21" t="s">
        <v>85</v>
      </c>
    </row>
    <row r="181" spans="2:51" s="11" customFormat="1" ht="13.5">
      <c r="B181" s="206"/>
      <c r="C181" s="207"/>
      <c r="D181" s="208" t="s">
        <v>168</v>
      </c>
      <c r="E181" s="209" t="s">
        <v>21</v>
      </c>
      <c r="F181" s="210" t="s">
        <v>334</v>
      </c>
      <c r="G181" s="207"/>
      <c r="H181" s="211">
        <v>22</v>
      </c>
      <c r="I181" s="212"/>
      <c r="J181" s="207"/>
      <c r="K181" s="207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168</v>
      </c>
      <c r="AU181" s="217" t="s">
        <v>85</v>
      </c>
      <c r="AV181" s="11" t="s">
        <v>85</v>
      </c>
      <c r="AW181" s="11" t="s">
        <v>39</v>
      </c>
      <c r="AX181" s="11" t="s">
        <v>83</v>
      </c>
      <c r="AY181" s="217" t="s">
        <v>157</v>
      </c>
    </row>
    <row r="182" spans="2:65" s="1" customFormat="1" ht="22.5" customHeight="1">
      <c r="B182" s="38"/>
      <c r="C182" s="191" t="s">
        <v>335</v>
      </c>
      <c r="D182" s="191" t="s">
        <v>159</v>
      </c>
      <c r="E182" s="192" t="s">
        <v>336</v>
      </c>
      <c r="F182" s="193" t="s">
        <v>337</v>
      </c>
      <c r="G182" s="194" t="s">
        <v>183</v>
      </c>
      <c r="H182" s="195">
        <v>7.8</v>
      </c>
      <c r="I182" s="196"/>
      <c r="J182" s="197">
        <f>ROUND(I182*H182,2)</f>
        <v>0</v>
      </c>
      <c r="K182" s="193" t="s">
        <v>163</v>
      </c>
      <c r="L182" s="58"/>
      <c r="M182" s="198" t="s">
        <v>21</v>
      </c>
      <c r="N182" s="199" t="s">
        <v>47</v>
      </c>
      <c r="O182" s="39"/>
      <c r="P182" s="200">
        <f>O182*H182</f>
        <v>0</v>
      </c>
      <c r="Q182" s="200">
        <v>3E-05</v>
      </c>
      <c r="R182" s="200">
        <f>Q182*H182</f>
        <v>0.000234</v>
      </c>
      <c r="S182" s="200">
        <v>0</v>
      </c>
      <c r="T182" s="201">
        <f>S182*H182</f>
        <v>0</v>
      </c>
      <c r="AR182" s="21" t="s">
        <v>164</v>
      </c>
      <c r="AT182" s="21" t="s">
        <v>159</v>
      </c>
      <c r="AU182" s="21" t="s">
        <v>85</v>
      </c>
      <c r="AY182" s="21" t="s">
        <v>157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1" t="s">
        <v>83</v>
      </c>
      <c r="BK182" s="202">
        <f>ROUND(I182*H182,2)</f>
        <v>0</v>
      </c>
      <c r="BL182" s="21" t="s">
        <v>164</v>
      </c>
      <c r="BM182" s="21" t="s">
        <v>338</v>
      </c>
    </row>
    <row r="183" spans="2:47" s="1" customFormat="1" ht="13.5">
      <c r="B183" s="38"/>
      <c r="C183" s="60"/>
      <c r="D183" s="203" t="s">
        <v>166</v>
      </c>
      <c r="E183" s="60"/>
      <c r="F183" s="204" t="s">
        <v>339</v>
      </c>
      <c r="G183" s="60"/>
      <c r="H183" s="60"/>
      <c r="I183" s="161"/>
      <c r="J183" s="60"/>
      <c r="K183" s="60"/>
      <c r="L183" s="58"/>
      <c r="M183" s="205"/>
      <c r="N183" s="39"/>
      <c r="O183" s="39"/>
      <c r="P183" s="39"/>
      <c r="Q183" s="39"/>
      <c r="R183" s="39"/>
      <c r="S183" s="39"/>
      <c r="T183" s="75"/>
      <c r="AT183" s="21" t="s">
        <v>166</v>
      </c>
      <c r="AU183" s="21" t="s">
        <v>85</v>
      </c>
    </row>
    <row r="184" spans="2:51" s="11" customFormat="1" ht="13.5">
      <c r="B184" s="206"/>
      <c r="C184" s="207"/>
      <c r="D184" s="208" t="s">
        <v>168</v>
      </c>
      <c r="E184" s="209" t="s">
        <v>21</v>
      </c>
      <c r="F184" s="210" t="s">
        <v>340</v>
      </c>
      <c r="G184" s="207"/>
      <c r="H184" s="211">
        <v>7.8</v>
      </c>
      <c r="I184" s="212"/>
      <c r="J184" s="207"/>
      <c r="K184" s="207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168</v>
      </c>
      <c r="AU184" s="217" t="s">
        <v>85</v>
      </c>
      <c r="AV184" s="11" t="s">
        <v>85</v>
      </c>
      <c r="AW184" s="11" t="s">
        <v>39</v>
      </c>
      <c r="AX184" s="11" t="s">
        <v>83</v>
      </c>
      <c r="AY184" s="217" t="s">
        <v>157</v>
      </c>
    </row>
    <row r="185" spans="2:65" s="1" customFormat="1" ht="31.5" customHeight="1">
      <c r="B185" s="38"/>
      <c r="C185" s="191" t="s">
        <v>341</v>
      </c>
      <c r="D185" s="191" t="s">
        <v>159</v>
      </c>
      <c r="E185" s="192" t="s">
        <v>342</v>
      </c>
      <c r="F185" s="193" t="s">
        <v>343</v>
      </c>
      <c r="G185" s="194" t="s">
        <v>162</v>
      </c>
      <c r="H185" s="195">
        <v>45.28</v>
      </c>
      <c r="I185" s="196"/>
      <c r="J185" s="197">
        <f>ROUND(I185*H185,2)</f>
        <v>0</v>
      </c>
      <c r="K185" s="193" t="s">
        <v>163</v>
      </c>
      <c r="L185" s="58"/>
      <c r="M185" s="198" t="s">
        <v>21</v>
      </c>
      <c r="N185" s="199" t="s">
        <v>47</v>
      </c>
      <c r="O185" s="39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AR185" s="21" t="s">
        <v>164</v>
      </c>
      <c r="AT185" s="21" t="s">
        <v>159</v>
      </c>
      <c r="AU185" s="21" t="s">
        <v>85</v>
      </c>
      <c r="AY185" s="21" t="s">
        <v>157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21" t="s">
        <v>83</v>
      </c>
      <c r="BK185" s="202">
        <f>ROUND(I185*H185,2)</f>
        <v>0</v>
      </c>
      <c r="BL185" s="21" t="s">
        <v>164</v>
      </c>
      <c r="BM185" s="21" t="s">
        <v>344</v>
      </c>
    </row>
    <row r="186" spans="2:47" s="1" customFormat="1" ht="40.5">
      <c r="B186" s="38"/>
      <c r="C186" s="60"/>
      <c r="D186" s="203" t="s">
        <v>166</v>
      </c>
      <c r="E186" s="60"/>
      <c r="F186" s="204" t="s">
        <v>345</v>
      </c>
      <c r="G186" s="60"/>
      <c r="H186" s="60"/>
      <c r="I186" s="161"/>
      <c r="J186" s="60"/>
      <c r="K186" s="60"/>
      <c r="L186" s="58"/>
      <c r="M186" s="205"/>
      <c r="N186" s="39"/>
      <c r="O186" s="39"/>
      <c r="P186" s="39"/>
      <c r="Q186" s="39"/>
      <c r="R186" s="39"/>
      <c r="S186" s="39"/>
      <c r="T186" s="75"/>
      <c r="AT186" s="21" t="s">
        <v>166</v>
      </c>
      <c r="AU186" s="21" t="s">
        <v>85</v>
      </c>
    </row>
    <row r="187" spans="2:51" s="11" customFormat="1" ht="13.5">
      <c r="B187" s="206"/>
      <c r="C187" s="207"/>
      <c r="D187" s="203" t="s">
        <v>168</v>
      </c>
      <c r="E187" s="218" t="s">
        <v>21</v>
      </c>
      <c r="F187" s="219" t="s">
        <v>115</v>
      </c>
      <c r="G187" s="207"/>
      <c r="H187" s="220">
        <v>45.28</v>
      </c>
      <c r="I187" s="212"/>
      <c r="J187" s="207"/>
      <c r="K187" s="207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168</v>
      </c>
      <c r="AU187" s="217" t="s">
        <v>85</v>
      </c>
      <c r="AV187" s="11" t="s">
        <v>85</v>
      </c>
      <c r="AW187" s="11" t="s">
        <v>39</v>
      </c>
      <c r="AX187" s="11" t="s">
        <v>83</v>
      </c>
      <c r="AY187" s="217" t="s">
        <v>157</v>
      </c>
    </row>
    <row r="188" spans="2:63" s="10" customFormat="1" ht="29.85" customHeight="1">
      <c r="B188" s="174"/>
      <c r="C188" s="175"/>
      <c r="D188" s="188" t="s">
        <v>75</v>
      </c>
      <c r="E188" s="189" t="s">
        <v>346</v>
      </c>
      <c r="F188" s="189" t="s">
        <v>347</v>
      </c>
      <c r="G188" s="175"/>
      <c r="H188" s="175"/>
      <c r="I188" s="178"/>
      <c r="J188" s="190">
        <f>BK188</f>
        <v>0</v>
      </c>
      <c r="K188" s="175"/>
      <c r="L188" s="180"/>
      <c r="M188" s="181"/>
      <c r="N188" s="182"/>
      <c r="O188" s="182"/>
      <c r="P188" s="183">
        <f>SUM(P189:P204)</f>
        <v>0</v>
      </c>
      <c r="Q188" s="182"/>
      <c r="R188" s="183">
        <f>SUM(R189:R204)</f>
        <v>0</v>
      </c>
      <c r="S188" s="182"/>
      <c r="T188" s="184">
        <f>SUM(T189:T204)</f>
        <v>0</v>
      </c>
      <c r="AR188" s="185" t="s">
        <v>83</v>
      </c>
      <c r="AT188" s="186" t="s">
        <v>75</v>
      </c>
      <c r="AU188" s="186" t="s">
        <v>83</v>
      </c>
      <c r="AY188" s="185" t="s">
        <v>157</v>
      </c>
      <c r="BK188" s="187">
        <f>SUM(BK189:BK204)</f>
        <v>0</v>
      </c>
    </row>
    <row r="189" spans="2:65" s="1" customFormat="1" ht="22.5" customHeight="1">
      <c r="B189" s="38"/>
      <c r="C189" s="191" t="s">
        <v>348</v>
      </c>
      <c r="D189" s="191" t="s">
        <v>159</v>
      </c>
      <c r="E189" s="192" t="s">
        <v>349</v>
      </c>
      <c r="F189" s="193" t="s">
        <v>350</v>
      </c>
      <c r="G189" s="194" t="s">
        <v>236</v>
      </c>
      <c r="H189" s="195">
        <v>8.662</v>
      </c>
      <c r="I189" s="196"/>
      <c r="J189" s="197">
        <f>ROUND(I189*H189,2)</f>
        <v>0</v>
      </c>
      <c r="K189" s="193" t="s">
        <v>163</v>
      </c>
      <c r="L189" s="58"/>
      <c r="M189" s="198" t="s">
        <v>21</v>
      </c>
      <c r="N189" s="199" t="s">
        <v>47</v>
      </c>
      <c r="O189" s="39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AR189" s="21" t="s">
        <v>164</v>
      </c>
      <c r="AT189" s="21" t="s">
        <v>159</v>
      </c>
      <c r="AU189" s="21" t="s">
        <v>85</v>
      </c>
      <c r="AY189" s="21" t="s">
        <v>157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21" t="s">
        <v>83</v>
      </c>
      <c r="BK189" s="202">
        <f>ROUND(I189*H189,2)</f>
        <v>0</v>
      </c>
      <c r="BL189" s="21" t="s">
        <v>164</v>
      </c>
      <c r="BM189" s="21" t="s">
        <v>351</v>
      </c>
    </row>
    <row r="190" spans="2:47" s="1" customFormat="1" ht="27">
      <c r="B190" s="38"/>
      <c r="C190" s="60"/>
      <c r="D190" s="203" t="s">
        <v>166</v>
      </c>
      <c r="E190" s="60"/>
      <c r="F190" s="204" t="s">
        <v>352</v>
      </c>
      <c r="G190" s="60"/>
      <c r="H190" s="60"/>
      <c r="I190" s="161"/>
      <c r="J190" s="60"/>
      <c r="K190" s="60"/>
      <c r="L190" s="58"/>
      <c r="M190" s="205"/>
      <c r="N190" s="39"/>
      <c r="O190" s="39"/>
      <c r="P190" s="39"/>
      <c r="Q190" s="39"/>
      <c r="R190" s="39"/>
      <c r="S190" s="39"/>
      <c r="T190" s="75"/>
      <c r="AT190" s="21" t="s">
        <v>166</v>
      </c>
      <c r="AU190" s="21" t="s">
        <v>85</v>
      </c>
    </row>
    <row r="191" spans="2:51" s="11" customFormat="1" ht="13.5">
      <c r="B191" s="206"/>
      <c r="C191" s="207"/>
      <c r="D191" s="208" t="s">
        <v>168</v>
      </c>
      <c r="E191" s="209" t="s">
        <v>21</v>
      </c>
      <c r="F191" s="210" t="s">
        <v>353</v>
      </c>
      <c r="G191" s="207"/>
      <c r="H191" s="211">
        <v>8.662</v>
      </c>
      <c r="I191" s="212"/>
      <c r="J191" s="207"/>
      <c r="K191" s="207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168</v>
      </c>
      <c r="AU191" s="217" t="s">
        <v>85</v>
      </c>
      <c r="AV191" s="11" t="s">
        <v>85</v>
      </c>
      <c r="AW191" s="11" t="s">
        <v>39</v>
      </c>
      <c r="AX191" s="11" t="s">
        <v>83</v>
      </c>
      <c r="AY191" s="217" t="s">
        <v>157</v>
      </c>
    </row>
    <row r="192" spans="2:65" s="1" customFormat="1" ht="22.5" customHeight="1">
      <c r="B192" s="38"/>
      <c r="C192" s="191" t="s">
        <v>354</v>
      </c>
      <c r="D192" s="191" t="s">
        <v>159</v>
      </c>
      <c r="E192" s="192" t="s">
        <v>355</v>
      </c>
      <c r="F192" s="193" t="s">
        <v>356</v>
      </c>
      <c r="G192" s="194" t="s">
        <v>236</v>
      </c>
      <c r="H192" s="195">
        <v>121.268</v>
      </c>
      <c r="I192" s="196"/>
      <c r="J192" s="197">
        <f>ROUND(I192*H192,2)</f>
        <v>0</v>
      </c>
      <c r="K192" s="193" t="s">
        <v>163</v>
      </c>
      <c r="L192" s="58"/>
      <c r="M192" s="198" t="s">
        <v>21</v>
      </c>
      <c r="N192" s="199" t="s">
        <v>47</v>
      </c>
      <c r="O192" s="39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AR192" s="21" t="s">
        <v>164</v>
      </c>
      <c r="AT192" s="21" t="s">
        <v>159</v>
      </c>
      <c r="AU192" s="21" t="s">
        <v>85</v>
      </c>
      <c r="AY192" s="21" t="s">
        <v>157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21" t="s">
        <v>83</v>
      </c>
      <c r="BK192" s="202">
        <f>ROUND(I192*H192,2)</f>
        <v>0</v>
      </c>
      <c r="BL192" s="21" t="s">
        <v>164</v>
      </c>
      <c r="BM192" s="21" t="s">
        <v>357</v>
      </c>
    </row>
    <row r="193" spans="2:47" s="1" customFormat="1" ht="27">
      <c r="B193" s="38"/>
      <c r="C193" s="60"/>
      <c r="D193" s="203" t="s">
        <v>166</v>
      </c>
      <c r="E193" s="60"/>
      <c r="F193" s="204" t="s">
        <v>358</v>
      </c>
      <c r="G193" s="60"/>
      <c r="H193" s="60"/>
      <c r="I193" s="161"/>
      <c r="J193" s="60"/>
      <c r="K193" s="60"/>
      <c r="L193" s="58"/>
      <c r="M193" s="205"/>
      <c r="N193" s="39"/>
      <c r="O193" s="39"/>
      <c r="P193" s="39"/>
      <c r="Q193" s="39"/>
      <c r="R193" s="39"/>
      <c r="S193" s="39"/>
      <c r="T193" s="75"/>
      <c r="AT193" s="21" t="s">
        <v>166</v>
      </c>
      <c r="AU193" s="21" t="s">
        <v>85</v>
      </c>
    </row>
    <row r="194" spans="2:51" s="11" customFormat="1" ht="13.5">
      <c r="B194" s="206"/>
      <c r="C194" s="207"/>
      <c r="D194" s="203" t="s">
        <v>168</v>
      </c>
      <c r="E194" s="218" t="s">
        <v>21</v>
      </c>
      <c r="F194" s="219" t="s">
        <v>353</v>
      </c>
      <c r="G194" s="207"/>
      <c r="H194" s="220">
        <v>8.662</v>
      </c>
      <c r="I194" s="212"/>
      <c r="J194" s="207"/>
      <c r="K194" s="207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168</v>
      </c>
      <c r="AU194" s="217" t="s">
        <v>85</v>
      </c>
      <c r="AV194" s="11" t="s">
        <v>85</v>
      </c>
      <c r="AW194" s="11" t="s">
        <v>39</v>
      </c>
      <c r="AX194" s="11" t="s">
        <v>83</v>
      </c>
      <c r="AY194" s="217" t="s">
        <v>157</v>
      </c>
    </row>
    <row r="195" spans="2:51" s="11" customFormat="1" ht="13.5">
      <c r="B195" s="206"/>
      <c r="C195" s="207"/>
      <c r="D195" s="208" t="s">
        <v>168</v>
      </c>
      <c r="E195" s="207"/>
      <c r="F195" s="210" t="s">
        <v>359</v>
      </c>
      <c r="G195" s="207"/>
      <c r="H195" s="211">
        <v>121.268</v>
      </c>
      <c r="I195" s="212"/>
      <c r="J195" s="207"/>
      <c r="K195" s="207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168</v>
      </c>
      <c r="AU195" s="217" t="s">
        <v>85</v>
      </c>
      <c r="AV195" s="11" t="s">
        <v>85</v>
      </c>
      <c r="AW195" s="11" t="s">
        <v>6</v>
      </c>
      <c r="AX195" s="11" t="s">
        <v>83</v>
      </c>
      <c r="AY195" s="217" t="s">
        <v>157</v>
      </c>
    </row>
    <row r="196" spans="2:65" s="1" customFormat="1" ht="22.5" customHeight="1">
      <c r="B196" s="38"/>
      <c r="C196" s="191" t="s">
        <v>360</v>
      </c>
      <c r="D196" s="191" t="s">
        <v>159</v>
      </c>
      <c r="E196" s="192" t="s">
        <v>361</v>
      </c>
      <c r="F196" s="193" t="s">
        <v>362</v>
      </c>
      <c r="G196" s="194" t="s">
        <v>236</v>
      </c>
      <c r="H196" s="195">
        <v>8.662</v>
      </c>
      <c r="I196" s="196"/>
      <c r="J196" s="197">
        <f>ROUND(I196*H196,2)</f>
        <v>0</v>
      </c>
      <c r="K196" s="193" t="s">
        <v>163</v>
      </c>
      <c r="L196" s="58"/>
      <c r="M196" s="198" t="s">
        <v>21</v>
      </c>
      <c r="N196" s="199" t="s">
        <v>47</v>
      </c>
      <c r="O196" s="39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AR196" s="21" t="s">
        <v>164</v>
      </c>
      <c r="AT196" s="21" t="s">
        <v>159</v>
      </c>
      <c r="AU196" s="21" t="s">
        <v>85</v>
      </c>
      <c r="AY196" s="21" t="s">
        <v>157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21" t="s">
        <v>83</v>
      </c>
      <c r="BK196" s="202">
        <f>ROUND(I196*H196,2)</f>
        <v>0</v>
      </c>
      <c r="BL196" s="21" t="s">
        <v>164</v>
      </c>
      <c r="BM196" s="21" t="s">
        <v>363</v>
      </c>
    </row>
    <row r="197" spans="2:47" s="1" customFormat="1" ht="13.5">
      <c r="B197" s="38"/>
      <c r="C197" s="60"/>
      <c r="D197" s="203" t="s">
        <v>166</v>
      </c>
      <c r="E197" s="60"/>
      <c r="F197" s="204" t="s">
        <v>364</v>
      </c>
      <c r="G197" s="60"/>
      <c r="H197" s="60"/>
      <c r="I197" s="161"/>
      <c r="J197" s="60"/>
      <c r="K197" s="60"/>
      <c r="L197" s="58"/>
      <c r="M197" s="205"/>
      <c r="N197" s="39"/>
      <c r="O197" s="39"/>
      <c r="P197" s="39"/>
      <c r="Q197" s="39"/>
      <c r="R197" s="39"/>
      <c r="S197" s="39"/>
      <c r="T197" s="75"/>
      <c r="AT197" s="21" t="s">
        <v>166</v>
      </c>
      <c r="AU197" s="21" t="s">
        <v>85</v>
      </c>
    </row>
    <row r="198" spans="2:51" s="11" customFormat="1" ht="13.5">
      <c r="B198" s="206"/>
      <c r="C198" s="207"/>
      <c r="D198" s="208" t="s">
        <v>168</v>
      </c>
      <c r="E198" s="209" t="s">
        <v>21</v>
      </c>
      <c r="F198" s="210" t="s">
        <v>353</v>
      </c>
      <c r="G198" s="207"/>
      <c r="H198" s="211">
        <v>8.662</v>
      </c>
      <c r="I198" s="212"/>
      <c r="J198" s="207"/>
      <c r="K198" s="207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168</v>
      </c>
      <c r="AU198" s="217" t="s">
        <v>85</v>
      </c>
      <c r="AV198" s="11" t="s">
        <v>85</v>
      </c>
      <c r="AW198" s="11" t="s">
        <v>39</v>
      </c>
      <c r="AX198" s="11" t="s">
        <v>83</v>
      </c>
      <c r="AY198" s="217" t="s">
        <v>157</v>
      </c>
    </row>
    <row r="199" spans="2:65" s="1" customFormat="1" ht="22.5" customHeight="1">
      <c r="B199" s="38"/>
      <c r="C199" s="191" t="s">
        <v>365</v>
      </c>
      <c r="D199" s="191" t="s">
        <v>159</v>
      </c>
      <c r="E199" s="192" t="s">
        <v>366</v>
      </c>
      <c r="F199" s="193" t="s">
        <v>367</v>
      </c>
      <c r="G199" s="194" t="s">
        <v>236</v>
      </c>
      <c r="H199" s="195">
        <v>4.383</v>
      </c>
      <c r="I199" s="196"/>
      <c r="J199" s="197">
        <f>ROUND(I199*H199,2)</f>
        <v>0</v>
      </c>
      <c r="K199" s="193" t="s">
        <v>163</v>
      </c>
      <c r="L199" s="58"/>
      <c r="M199" s="198" t="s">
        <v>21</v>
      </c>
      <c r="N199" s="199" t="s">
        <v>47</v>
      </c>
      <c r="O199" s="39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AR199" s="21" t="s">
        <v>164</v>
      </c>
      <c r="AT199" s="21" t="s">
        <v>159</v>
      </c>
      <c r="AU199" s="21" t="s">
        <v>85</v>
      </c>
      <c r="AY199" s="21" t="s">
        <v>157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21" t="s">
        <v>83</v>
      </c>
      <c r="BK199" s="202">
        <f>ROUND(I199*H199,2)</f>
        <v>0</v>
      </c>
      <c r="BL199" s="21" t="s">
        <v>164</v>
      </c>
      <c r="BM199" s="21" t="s">
        <v>368</v>
      </c>
    </row>
    <row r="200" spans="2:47" s="1" customFormat="1" ht="13.5">
      <c r="B200" s="38"/>
      <c r="C200" s="60"/>
      <c r="D200" s="203" t="s">
        <v>166</v>
      </c>
      <c r="E200" s="60"/>
      <c r="F200" s="204" t="s">
        <v>369</v>
      </c>
      <c r="G200" s="60"/>
      <c r="H200" s="60"/>
      <c r="I200" s="161"/>
      <c r="J200" s="60"/>
      <c r="K200" s="60"/>
      <c r="L200" s="58"/>
      <c r="M200" s="205"/>
      <c r="N200" s="39"/>
      <c r="O200" s="39"/>
      <c r="P200" s="39"/>
      <c r="Q200" s="39"/>
      <c r="R200" s="39"/>
      <c r="S200" s="39"/>
      <c r="T200" s="75"/>
      <c r="AT200" s="21" t="s">
        <v>166</v>
      </c>
      <c r="AU200" s="21" t="s">
        <v>85</v>
      </c>
    </row>
    <row r="201" spans="2:51" s="11" customFormat="1" ht="13.5">
      <c r="B201" s="206"/>
      <c r="C201" s="207"/>
      <c r="D201" s="208" t="s">
        <v>168</v>
      </c>
      <c r="E201" s="209" t="s">
        <v>122</v>
      </c>
      <c r="F201" s="210" t="s">
        <v>124</v>
      </c>
      <c r="G201" s="207"/>
      <c r="H201" s="211">
        <v>4.383</v>
      </c>
      <c r="I201" s="212"/>
      <c r="J201" s="207"/>
      <c r="K201" s="207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168</v>
      </c>
      <c r="AU201" s="217" t="s">
        <v>85</v>
      </c>
      <c r="AV201" s="11" t="s">
        <v>85</v>
      </c>
      <c r="AW201" s="11" t="s">
        <v>39</v>
      </c>
      <c r="AX201" s="11" t="s">
        <v>83</v>
      </c>
      <c r="AY201" s="217" t="s">
        <v>157</v>
      </c>
    </row>
    <row r="202" spans="2:65" s="1" customFormat="1" ht="22.5" customHeight="1">
      <c r="B202" s="38"/>
      <c r="C202" s="191" t="s">
        <v>370</v>
      </c>
      <c r="D202" s="191" t="s">
        <v>159</v>
      </c>
      <c r="E202" s="192" t="s">
        <v>371</v>
      </c>
      <c r="F202" s="193" t="s">
        <v>372</v>
      </c>
      <c r="G202" s="194" t="s">
        <v>236</v>
      </c>
      <c r="H202" s="195">
        <v>4.279</v>
      </c>
      <c r="I202" s="196"/>
      <c r="J202" s="197">
        <f>ROUND(I202*H202,2)</f>
        <v>0</v>
      </c>
      <c r="K202" s="193" t="s">
        <v>163</v>
      </c>
      <c r="L202" s="58"/>
      <c r="M202" s="198" t="s">
        <v>21</v>
      </c>
      <c r="N202" s="199" t="s">
        <v>47</v>
      </c>
      <c r="O202" s="39"/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AR202" s="21" t="s">
        <v>164</v>
      </c>
      <c r="AT202" s="21" t="s">
        <v>159</v>
      </c>
      <c r="AU202" s="21" t="s">
        <v>85</v>
      </c>
      <c r="AY202" s="21" t="s">
        <v>157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21" t="s">
        <v>83</v>
      </c>
      <c r="BK202" s="202">
        <f>ROUND(I202*H202,2)</f>
        <v>0</v>
      </c>
      <c r="BL202" s="21" t="s">
        <v>164</v>
      </c>
      <c r="BM202" s="21" t="s">
        <v>373</v>
      </c>
    </row>
    <row r="203" spans="2:47" s="1" customFormat="1" ht="13.5">
      <c r="B203" s="38"/>
      <c r="C203" s="60"/>
      <c r="D203" s="203" t="s">
        <v>166</v>
      </c>
      <c r="E203" s="60"/>
      <c r="F203" s="204" t="s">
        <v>374</v>
      </c>
      <c r="G203" s="60"/>
      <c r="H203" s="60"/>
      <c r="I203" s="161"/>
      <c r="J203" s="60"/>
      <c r="K203" s="60"/>
      <c r="L203" s="58"/>
      <c r="M203" s="205"/>
      <c r="N203" s="39"/>
      <c r="O203" s="39"/>
      <c r="P203" s="39"/>
      <c r="Q203" s="39"/>
      <c r="R203" s="39"/>
      <c r="S203" s="39"/>
      <c r="T203" s="75"/>
      <c r="AT203" s="21" t="s">
        <v>166</v>
      </c>
      <c r="AU203" s="21" t="s">
        <v>85</v>
      </c>
    </row>
    <row r="204" spans="2:51" s="11" customFormat="1" ht="13.5">
      <c r="B204" s="206"/>
      <c r="C204" s="207"/>
      <c r="D204" s="203" t="s">
        <v>168</v>
      </c>
      <c r="E204" s="218" t="s">
        <v>21</v>
      </c>
      <c r="F204" s="219" t="s">
        <v>375</v>
      </c>
      <c r="G204" s="207"/>
      <c r="H204" s="220">
        <v>4.279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168</v>
      </c>
      <c r="AU204" s="217" t="s">
        <v>85</v>
      </c>
      <c r="AV204" s="11" t="s">
        <v>85</v>
      </c>
      <c r="AW204" s="11" t="s">
        <v>39</v>
      </c>
      <c r="AX204" s="11" t="s">
        <v>83</v>
      </c>
      <c r="AY204" s="217" t="s">
        <v>157</v>
      </c>
    </row>
    <row r="205" spans="2:63" s="10" customFormat="1" ht="29.85" customHeight="1">
      <c r="B205" s="174"/>
      <c r="C205" s="175"/>
      <c r="D205" s="188" t="s">
        <v>75</v>
      </c>
      <c r="E205" s="189" t="s">
        <v>376</v>
      </c>
      <c r="F205" s="189" t="s">
        <v>377</v>
      </c>
      <c r="G205" s="175"/>
      <c r="H205" s="175"/>
      <c r="I205" s="178"/>
      <c r="J205" s="190">
        <f>BK205</f>
        <v>0</v>
      </c>
      <c r="K205" s="175"/>
      <c r="L205" s="180"/>
      <c r="M205" s="181"/>
      <c r="N205" s="182"/>
      <c r="O205" s="182"/>
      <c r="P205" s="183">
        <f>SUM(P206:P211)</f>
        <v>0</v>
      </c>
      <c r="Q205" s="182"/>
      <c r="R205" s="183">
        <f>SUM(R206:R211)</f>
        <v>0</v>
      </c>
      <c r="S205" s="182"/>
      <c r="T205" s="184">
        <f>SUM(T206:T211)</f>
        <v>0</v>
      </c>
      <c r="AR205" s="185" t="s">
        <v>83</v>
      </c>
      <c r="AT205" s="186" t="s">
        <v>75</v>
      </c>
      <c r="AU205" s="186" t="s">
        <v>83</v>
      </c>
      <c r="AY205" s="185" t="s">
        <v>157</v>
      </c>
      <c r="BK205" s="187">
        <f>SUM(BK206:BK211)</f>
        <v>0</v>
      </c>
    </row>
    <row r="206" spans="2:65" s="1" customFormat="1" ht="22.5" customHeight="1">
      <c r="B206" s="38"/>
      <c r="C206" s="191" t="s">
        <v>378</v>
      </c>
      <c r="D206" s="191" t="s">
        <v>159</v>
      </c>
      <c r="E206" s="192" t="s">
        <v>379</v>
      </c>
      <c r="F206" s="193" t="s">
        <v>380</v>
      </c>
      <c r="G206" s="194" t="s">
        <v>236</v>
      </c>
      <c r="H206" s="195">
        <v>0.016</v>
      </c>
      <c r="I206" s="196"/>
      <c r="J206" s="197">
        <f>ROUND(I206*H206,2)</f>
        <v>0</v>
      </c>
      <c r="K206" s="193" t="s">
        <v>163</v>
      </c>
      <c r="L206" s="58"/>
      <c r="M206" s="198" t="s">
        <v>21</v>
      </c>
      <c r="N206" s="199" t="s">
        <v>47</v>
      </c>
      <c r="O206" s="39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AR206" s="21" t="s">
        <v>164</v>
      </c>
      <c r="AT206" s="21" t="s">
        <v>159</v>
      </c>
      <c r="AU206" s="21" t="s">
        <v>85</v>
      </c>
      <c r="AY206" s="21" t="s">
        <v>157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21" t="s">
        <v>83</v>
      </c>
      <c r="BK206" s="202">
        <f>ROUND(I206*H206,2)</f>
        <v>0</v>
      </c>
      <c r="BL206" s="21" t="s">
        <v>164</v>
      </c>
      <c r="BM206" s="21" t="s">
        <v>381</v>
      </c>
    </row>
    <row r="207" spans="2:47" s="1" customFormat="1" ht="27">
      <c r="B207" s="38"/>
      <c r="C207" s="60"/>
      <c r="D207" s="203" t="s">
        <v>166</v>
      </c>
      <c r="E207" s="60"/>
      <c r="F207" s="204" t="s">
        <v>382</v>
      </c>
      <c r="G207" s="60"/>
      <c r="H207" s="60"/>
      <c r="I207" s="161"/>
      <c r="J207" s="60"/>
      <c r="K207" s="60"/>
      <c r="L207" s="58"/>
      <c r="M207" s="205"/>
      <c r="N207" s="39"/>
      <c r="O207" s="39"/>
      <c r="P207" s="39"/>
      <c r="Q207" s="39"/>
      <c r="R207" s="39"/>
      <c r="S207" s="39"/>
      <c r="T207" s="75"/>
      <c r="AT207" s="21" t="s">
        <v>166</v>
      </c>
      <c r="AU207" s="21" t="s">
        <v>85</v>
      </c>
    </row>
    <row r="208" spans="2:51" s="11" customFormat="1" ht="13.5">
      <c r="B208" s="206"/>
      <c r="C208" s="207"/>
      <c r="D208" s="208" t="s">
        <v>168</v>
      </c>
      <c r="E208" s="209" t="s">
        <v>383</v>
      </c>
      <c r="F208" s="210" t="s">
        <v>384</v>
      </c>
      <c r="G208" s="207"/>
      <c r="H208" s="211">
        <v>0.016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168</v>
      </c>
      <c r="AU208" s="217" t="s">
        <v>85</v>
      </c>
      <c r="AV208" s="11" t="s">
        <v>85</v>
      </c>
      <c r="AW208" s="11" t="s">
        <v>39</v>
      </c>
      <c r="AX208" s="11" t="s">
        <v>83</v>
      </c>
      <c r="AY208" s="217" t="s">
        <v>157</v>
      </c>
    </row>
    <row r="209" spans="2:65" s="1" customFormat="1" ht="31.5" customHeight="1">
      <c r="B209" s="38"/>
      <c r="C209" s="191" t="s">
        <v>385</v>
      </c>
      <c r="D209" s="191" t="s">
        <v>159</v>
      </c>
      <c r="E209" s="192" t="s">
        <v>386</v>
      </c>
      <c r="F209" s="193" t="s">
        <v>387</v>
      </c>
      <c r="G209" s="194" t="s">
        <v>236</v>
      </c>
      <c r="H209" s="195">
        <v>0.016</v>
      </c>
      <c r="I209" s="196"/>
      <c r="J209" s="197">
        <f>ROUND(I209*H209,2)</f>
        <v>0</v>
      </c>
      <c r="K209" s="193" t="s">
        <v>163</v>
      </c>
      <c r="L209" s="58"/>
      <c r="M209" s="198" t="s">
        <v>21</v>
      </c>
      <c r="N209" s="199" t="s">
        <v>47</v>
      </c>
      <c r="O209" s="39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AR209" s="21" t="s">
        <v>164</v>
      </c>
      <c r="AT209" s="21" t="s">
        <v>159</v>
      </c>
      <c r="AU209" s="21" t="s">
        <v>85</v>
      </c>
      <c r="AY209" s="21" t="s">
        <v>157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21" t="s">
        <v>83</v>
      </c>
      <c r="BK209" s="202">
        <f>ROUND(I209*H209,2)</f>
        <v>0</v>
      </c>
      <c r="BL209" s="21" t="s">
        <v>164</v>
      </c>
      <c r="BM209" s="21" t="s">
        <v>388</v>
      </c>
    </row>
    <row r="210" spans="2:47" s="1" customFormat="1" ht="27">
      <c r="B210" s="38"/>
      <c r="C210" s="60"/>
      <c r="D210" s="203" t="s">
        <v>166</v>
      </c>
      <c r="E210" s="60"/>
      <c r="F210" s="204" t="s">
        <v>389</v>
      </c>
      <c r="G210" s="60"/>
      <c r="H210" s="60"/>
      <c r="I210" s="161"/>
      <c r="J210" s="60"/>
      <c r="K210" s="60"/>
      <c r="L210" s="58"/>
      <c r="M210" s="205"/>
      <c r="N210" s="39"/>
      <c r="O210" s="39"/>
      <c r="P210" s="39"/>
      <c r="Q210" s="39"/>
      <c r="R210" s="39"/>
      <c r="S210" s="39"/>
      <c r="T210" s="75"/>
      <c r="AT210" s="21" t="s">
        <v>166</v>
      </c>
      <c r="AU210" s="21" t="s">
        <v>85</v>
      </c>
    </row>
    <row r="211" spans="2:51" s="11" customFormat="1" ht="13.5">
      <c r="B211" s="206"/>
      <c r="C211" s="207"/>
      <c r="D211" s="203" t="s">
        <v>168</v>
      </c>
      <c r="E211" s="218" t="s">
        <v>21</v>
      </c>
      <c r="F211" s="219" t="s">
        <v>384</v>
      </c>
      <c r="G211" s="207"/>
      <c r="H211" s="220">
        <v>0.016</v>
      </c>
      <c r="I211" s="212"/>
      <c r="J211" s="207"/>
      <c r="K211" s="207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168</v>
      </c>
      <c r="AU211" s="217" t="s">
        <v>85</v>
      </c>
      <c r="AV211" s="11" t="s">
        <v>85</v>
      </c>
      <c r="AW211" s="11" t="s">
        <v>39</v>
      </c>
      <c r="AX211" s="11" t="s">
        <v>83</v>
      </c>
      <c r="AY211" s="217" t="s">
        <v>157</v>
      </c>
    </row>
    <row r="212" spans="2:63" s="10" customFormat="1" ht="37.35" customHeight="1">
      <c r="B212" s="174"/>
      <c r="C212" s="175"/>
      <c r="D212" s="176" t="s">
        <v>75</v>
      </c>
      <c r="E212" s="177" t="s">
        <v>390</v>
      </c>
      <c r="F212" s="177" t="s">
        <v>391</v>
      </c>
      <c r="G212" s="175"/>
      <c r="H212" s="175"/>
      <c r="I212" s="178"/>
      <c r="J212" s="179">
        <f>BK212</f>
        <v>0</v>
      </c>
      <c r="K212" s="175"/>
      <c r="L212" s="180"/>
      <c r="M212" s="181"/>
      <c r="N212" s="182"/>
      <c r="O212" s="182"/>
      <c r="P212" s="183">
        <f>P213</f>
        <v>0</v>
      </c>
      <c r="Q212" s="182"/>
      <c r="R212" s="183">
        <f>R213</f>
        <v>1.6124749999999999</v>
      </c>
      <c r="S212" s="182"/>
      <c r="T212" s="184">
        <f>T213</f>
        <v>0</v>
      </c>
      <c r="AR212" s="185" t="s">
        <v>85</v>
      </c>
      <c r="AT212" s="186" t="s">
        <v>75</v>
      </c>
      <c r="AU212" s="186" t="s">
        <v>76</v>
      </c>
      <c r="AY212" s="185" t="s">
        <v>157</v>
      </c>
      <c r="BK212" s="187">
        <f>BK213</f>
        <v>0</v>
      </c>
    </row>
    <row r="213" spans="2:63" s="10" customFormat="1" ht="19.9" customHeight="1">
      <c r="B213" s="174"/>
      <c r="C213" s="175"/>
      <c r="D213" s="188" t="s">
        <v>75</v>
      </c>
      <c r="E213" s="189" t="s">
        <v>392</v>
      </c>
      <c r="F213" s="189" t="s">
        <v>393</v>
      </c>
      <c r="G213" s="175"/>
      <c r="H213" s="175"/>
      <c r="I213" s="178"/>
      <c r="J213" s="190">
        <f>BK213</f>
        <v>0</v>
      </c>
      <c r="K213" s="175"/>
      <c r="L213" s="180"/>
      <c r="M213" s="181"/>
      <c r="N213" s="182"/>
      <c r="O213" s="182"/>
      <c r="P213" s="183">
        <f>SUM(P214:P263)</f>
        <v>0</v>
      </c>
      <c r="Q213" s="182"/>
      <c r="R213" s="183">
        <f>SUM(R214:R263)</f>
        <v>1.6124749999999999</v>
      </c>
      <c r="S213" s="182"/>
      <c r="T213" s="184">
        <f>SUM(T214:T263)</f>
        <v>0</v>
      </c>
      <c r="AR213" s="185" t="s">
        <v>85</v>
      </c>
      <c r="AT213" s="186" t="s">
        <v>75</v>
      </c>
      <c r="AU213" s="186" t="s">
        <v>83</v>
      </c>
      <c r="AY213" s="185" t="s">
        <v>157</v>
      </c>
      <c r="BK213" s="187">
        <f>SUM(BK214:BK263)</f>
        <v>0</v>
      </c>
    </row>
    <row r="214" spans="2:65" s="1" customFormat="1" ht="22.5" customHeight="1">
      <c r="B214" s="38"/>
      <c r="C214" s="191" t="s">
        <v>394</v>
      </c>
      <c r="D214" s="191" t="s">
        <v>159</v>
      </c>
      <c r="E214" s="192" t="s">
        <v>395</v>
      </c>
      <c r="F214" s="193" t="s">
        <v>396</v>
      </c>
      <c r="G214" s="194" t="s">
        <v>183</v>
      </c>
      <c r="H214" s="195">
        <v>268.7</v>
      </c>
      <c r="I214" s="196"/>
      <c r="J214" s="197">
        <f>ROUND(I214*H214,2)</f>
        <v>0</v>
      </c>
      <c r="K214" s="193" t="s">
        <v>163</v>
      </c>
      <c r="L214" s="58"/>
      <c r="M214" s="198" t="s">
        <v>21</v>
      </c>
      <c r="N214" s="199" t="s">
        <v>47</v>
      </c>
      <c r="O214" s="39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AR214" s="21" t="s">
        <v>252</v>
      </c>
      <c r="AT214" s="21" t="s">
        <v>159</v>
      </c>
      <c r="AU214" s="21" t="s">
        <v>85</v>
      </c>
      <c r="AY214" s="21" t="s">
        <v>157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21" t="s">
        <v>83</v>
      </c>
      <c r="BK214" s="202">
        <f>ROUND(I214*H214,2)</f>
        <v>0</v>
      </c>
      <c r="BL214" s="21" t="s">
        <v>252</v>
      </c>
      <c r="BM214" s="21" t="s">
        <v>397</v>
      </c>
    </row>
    <row r="215" spans="2:47" s="1" customFormat="1" ht="27">
      <c r="B215" s="38"/>
      <c r="C215" s="60"/>
      <c r="D215" s="203" t="s">
        <v>166</v>
      </c>
      <c r="E215" s="60"/>
      <c r="F215" s="204" t="s">
        <v>398</v>
      </c>
      <c r="G215" s="60"/>
      <c r="H215" s="60"/>
      <c r="I215" s="161"/>
      <c r="J215" s="60"/>
      <c r="K215" s="60"/>
      <c r="L215" s="58"/>
      <c r="M215" s="205"/>
      <c r="N215" s="39"/>
      <c r="O215" s="39"/>
      <c r="P215" s="39"/>
      <c r="Q215" s="39"/>
      <c r="R215" s="39"/>
      <c r="S215" s="39"/>
      <c r="T215" s="75"/>
      <c r="AT215" s="21" t="s">
        <v>166</v>
      </c>
      <c r="AU215" s="21" t="s">
        <v>85</v>
      </c>
    </row>
    <row r="216" spans="2:51" s="11" customFormat="1" ht="13.5">
      <c r="B216" s="206"/>
      <c r="C216" s="207"/>
      <c r="D216" s="208" t="s">
        <v>168</v>
      </c>
      <c r="E216" s="209" t="s">
        <v>21</v>
      </c>
      <c r="F216" s="210" t="s">
        <v>399</v>
      </c>
      <c r="G216" s="207"/>
      <c r="H216" s="211">
        <v>268.7</v>
      </c>
      <c r="I216" s="212"/>
      <c r="J216" s="207"/>
      <c r="K216" s="207"/>
      <c r="L216" s="213"/>
      <c r="M216" s="214"/>
      <c r="N216" s="215"/>
      <c r="O216" s="215"/>
      <c r="P216" s="215"/>
      <c r="Q216" s="215"/>
      <c r="R216" s="215"/>
      <c r="S216" s="215"/>
      <c r="T216" s="216"/>
      <c r="AT216" s="217" t="s">
        <v>168</v>
      </c>
      <c r="AU216" s="217" t="s">
        <v>85</v>
      </c>
      <c r="AV216" s="11" t="s">
        <v>85</v>
      </c>
      <c r="AW216" s="11" t="s">
        <v>39</v>
      </c>
      <c r="AX216" s="11" t="s">
        <v>83</v>
      </c>
      <c r="AY216" s="217" t="s">
        <v>157</v>
      </c>
    </row>
    <row r="217" spans="2:65" s="1" customFormat="1" ht="22.5" customHeight="1">
      <c r="B217" s="38"/>
      <c r="C217" s="221" t="s">
        <v>400</v>
      </c>
      <c r="D217" s="221" t="s">
        <v>294</v>
      </c>
      <c r="E217" s="222" t="s">
        <v>401</v>
      </c>
      <c r="F217" s="223" t="s">
        <v>402</v>
      </c>
      <c r="G217" s="224" t="s">
        <v>183</v>
      </c>
      <c r="H217" s="225">
        <v>258.9</v>
      </c>
      <c r="I217" s="226"/>
      <c r="J217" s="227">
        <f>ROUND(I217*H217,2)</f>
        <v>0</v>
      </c>
      <c r="K217" s="223" t="s">
        <v>163</v>
      </c>
      <c r="L217" s="228"/>
      <c r="M217" s="229" t="s">
        <v>21</v>
      </c>
      <c r="N217" s="230" t="s">
        <v>47</v>
      </c>
      <c r="O217" s="39"/>
      <c r="P217" s="200">
        <f>O217*H217</f>
        <v>0</v>
      </c>
      <c r="Q217" s="200">
        <v>0.00035</v>
      </c>
      <c r="R217" s="200">
        <f>Q217*H217</f>
        <v>0.09061499999999999</v>
      </c>
      <c r="S217" s="200">
        <v>0</v>
      </c>
      <c r="T217" s="201">
        <f>S217*H217</f>
        <v>0</v>
      </c>
      <c r="AR217" s="21" t="s">
        <v>348</v>
      </c>
      <c r="AT217" s="21" t="s">
        <v>294</v>
      </c>
      <c r="AU217" s="21" t="s">
        <v>85</v>
      </c>
      <c r="AY217" s="21" t="s">
        <v>157</v>
      </c>
      <c r="BE217" s="202">
        <f>IF(N217="základní",J217,0)</f>
        <v>0</v>
      </c>
      <c r="BF217" s="202">
        <f>IF(N217="snížená",J217,0)</f>
        <v>0</v>
      </c>
      <c r="BG217" s="202">
        <f>IF(N217="zákl. přenesená",J217,0)</f>
        <v>0</v>
      </c>
      <c r="BH217" s="202">
        <f>IF(N217="sníž. přenesená",J217,0)</f>
        <v>0</v>
      </c>
      <c r="BI217" s="202">
        <f>IF(N217="nulová",J217,0)</f>
        <v>0</v>
      </c>
      <c r="BJ217" s="21" t="s">
        <v>83</v>
      </c>
      <c r="BK217" s="202">
        <f>ROUND(I217*H217,2)</f>
        <v>0</v>
      </c>
      <c r="BL217" s="21" t="s">
        <v>252</v>
      </c>
      <c r="BM217" s="21" t="s">
        <v>403</v>
      </c>
    </row>
    <row r="218" spans="2:47" s="1" customFormat="1" ht="13.5">
      <c r="B218" s="38"/>
      <c r="C218" s="60"/>
      <c r="D218" s="208" t="s">
        <v>166</v>
      </c>
      <c r="E218" s="60"/>
      <c r="F218" s="231" t="s">
        <v>404</v>
      </c>
      <c r="G218" s="60"/>
      <c r="H218" s="60"/>
      <c r="I218" s="161"/>
      <c r="J218" s="60"/>
      <c r="K218" s="60"/>
      <c r="L218" s="58"/>
      <c r="M218" s="205"/>
      <c r="N218" s="39"/>
      <c r="O218" s="39"/>
      <c r="P218" s="39"/>
      <c r="Q218" s="39"/>
      <c r="R218" s="39"/>
      <c r="S218" s="39"/>
      <c r="T218" s="75"/>
      <c r="AT218" s="21" t="s">
        <v>166</v>
      </c>
      <c r="AU218" s="21" t="s">
        <v>85</v>
      </c>
    </row>
    <row r="219" spans="2:65" s="1" customFormat="1" ht="22.5" customHeight="1">
      <c r="B219" s="38"/>
      <c r="C219" s="221" t="s">
        <v>405</v>
      </c>
      <c r="D219" s="221" t="s">
        <v>294</v>
      </c>
      <c r="E219" s="222" t="s">
        <v>406</v>
      </c>
      <c r="F219" s="223" t="s">
        <v>407</v>
      </c>
      <c r="G219" s="224" t="s">
        <v>183</v>
      </c>
      <c r="H219" s="225">
        <v>9.8</v>
      </c>
      <c r="I219" s="226"/>
      <c r="J219" s="227">
        <f>ROUND(I219*H219,2)</f>
        <v>0</v>
      </c>
      <c r="K219" s="223" t="s">
        <v>163</v>
      </c>
      <c r="L219" s="228"/>
      <c r="M219" s="229" t="s">
        <v>21</v>
      </c>
      <c r="N219" s="230" t="s">
        <v>47</v>
      </c>
      <c r="O219" s="39"/>
      <c r="P219" s="200">
        <f>O219*H219</f>
        <v>0</v>
      </c>
      <c r="Q219" s="200">
        <v>0.00069</v>
      </c>
      <c r="R219" s="200">
        <f>Q219*H219</f>
        <v>0.006762</v>
      </c>
      <c r="S219" s="200">
        <v>0</v>
      </c>
      <c r="T219" s="201">
        <f>S219*H219</f>
        <v>0</v>
      </c>
      <c r="AR219" s="21" t="s">
        <v>348</v>
      </c>
      <c r="AT219" s="21" t="s">
        <v>294</v>
      </c>
      <c r="AU219" s="21" t="s">
        <v>85</v>
      </c>
      <c r="AY219" s="21" t="s">
        <v>157</v>
      </c>
      <c r="BE219" s="202">
        <f>IF(N219="základní",J219,0)</f>
        <v>0</v>
      </c>
      <c r="BF219" s="202">
        <f>IF(N219="snížená",J219,0)</f>
        <v>0</v>
      </c>
      <c r="BG219" s="202">
        <f>IF(N219="zákl. přenesená",J219,0)</f>
        <v>0</v>
      </c>
      <c r="BH219" s="202">
        <f>IF(N219="sníž. přenesená",J219,0)</f>
        <v>0</v>
      </c>
      <c r="BI219" s="202">
        <f>IF(N219="nulová",J219,0)</f>
        <v>0</v>
      </c>
      <c r="BJ219" s="21" t="s">
        <v>83</v>
      </c>
      <c r="BK219" s="202">
        <f>ROUND(I219*H219,2)</f>
        <v>0</v>
      </c>
      <c r="BL219" s="21" t="s">
        <v>252</v>
      </c>
      <c r="BM219" s="21" t="s">
        <v>408</v>
      </c>
    </row>
    <row r="220" spans="2:47" s="1" customFormat="1" ht="13.5">
      <c r="B220" s="38"/>
      <c r="C220" s="60"/>
      <c r="D220" s="203" t="s">
        <v>166</v>
      </c>
      <c r="E220" s="60"/>
      <c r="F220" s="204" t="s">
        <v>409</v>
      </c>
      <c r="G220" s="60"/>
      <c r="H220" s="60"/>
      <c r="I220" s="161"/>
      <c r="J220" s="60"/>
      <c r="K220" s="60"/>
      <c r="L220" s="58"/>
      <c r="M220" s="205"/>
      <c r="N220" s="39"/>
      <c r="O220" s="39"/>
      <c r="P220" s="39"/>
      <c r="Q220" s="39"/>
      <c r="R220" s="39"/>
      <c r="S220" s="39"/>
      <c r="T220" s="75"/>
      <c r="AT220" s="21" t="s">
        <v>166</v>
      </c>
      <c r="AU220" s="21" t="s">
        <v>85</v>
      </c>
    </row>
    <row r="221" spans="2:51" s="11" customFormat="1" ht="13.5">
      <c r="B221" s="206"/>
      <c r="C221" s="207"/>
      <c r="D221" s="208" t="s">
        <v>168</v>
      </c>
      <c r="E221" s="209" t="s">
        <v>21</v>
      </c>
      <c r="F221" s="210" t="s">
        <v>410</v>
      </c>
      <c r="G221" s="207"/>
      <c r="H221" s="211">
        <v>9.8</v>
      </c>
      <c r="I221" s="212"/>
      <c r="J221" s="207"/>
      <c r="K221" s="207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168</v>
      </c>
      <c r="AU221" s="217" t="s">
        <v>85</v>
      </c>
      <c r="AV221" s="11" t="s">
        <v>85</v>
      </c>
      <c r="AW221" s="11" t="s">
        <v>39</v>
      </c>
      <c r="AX221" s="11" t="s">
        <v>83</v>
      </c>
      <c r="AY221" s="217" t="s">
        <v>157</v>
      </c>
    </row>
    <row r="222" spans="2:65" s="1" customFormat="1" ht="22.5" customHeight="1">
      <c r="B222" s="38"/>
      <c r="C222" s="191" t="s">
        <v>411</v>
      </c>
      <c r="D222" s="191" t="s">
        <v>159</v>
      </c>
      <c r="E222" s="192" t="s">
        <v>412</v>
      </c>
      <c r="F222" s="193" t="s">
        <v>413</v>
      </c>
      <c r="G222" s="194" t="s">
        <v>183</v>
      </c>
      <c r="H222" s="195">
        <v>258.9</v>
      </c>
      <c r="I222" s="196"/>
      <c r="J222" s="197">
        <f>ROUND(I222*H222,2)</f>
        <v>0</v>
      </c>
      <c r="K222" s="193" t="s">
        <v>163</v>
      </c>
      <c r="L222" s="58"/>
      <c r="M222" s="198" t="s">
        <v>21</v>
      </c>
      <c r="N222" s="199" t="s">
        <v>47</v>
      </c>
      <c r="O222" s="39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AR222" s="21" t="s">
        <v>252</v>
      </c>
      <c r="AT222" s="21" t="s">
        <v>159</v>
      </c>
      <c r="AU222" s="21" t="s">
        <v>85</v>
      </c>
      <c r="AY222" s="21" t="s">
        <v>157</v>
      </c>
      <c r="BE222" s="202">
        <f>IF(N222="základní",J222,0)</f>
        <v>0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21" t="s">
        <v>83</v>
      </c>
      <c r="BK222" s="202">
        <f>ROUND(I222*H222,2)</f>
        <v>0</v>
      </c>
      <c r="BL222" s="21" t="s">
        <v>252</v>
      </c>
      <c r="BM222" s="21" t="s">
        <v>414</v>
      </c>
    </row>
    <row r="223" spans="2:47" s="1" customFormat="1" ht="27">
      <c r="B223" s="38"/>
      <c r="C223" s="60"/>
      <c r="D223" s="203" t="s">
        <v>166</v>
      </c>
      <c r="E223" s="60"/>
      <c r="F223" s="204" t="s">
        <v>415</v>
      </c>
      <c r="G223" s="60"/>
      <c r="H223" s="60"/>
      <c r="I223" s="161"/>
      <c r="J223" s="60"/>
      <c r="K223" s="60"/>
      <c r="L223" s="58"/>
      <c r="M223" s="205"/>
      <c r="N223" s="39"/>
      <c r="O223" s="39"/>
      <c r="P223" s="39"/>
      <c r="Q223" s="39"/>
      <c r="R223" s="39"/>
      <c r="S223" s="39"/>
      <c r="T223" s="75"/>
      <c r="AT223" s="21" t="s">
        <v>166</v>
      </c>
      <c r="AU223" s="21" t="s">
        <v>85</v>
      </c>
    </row>
    <row r="224" spans="2:51" s="11" customFormat="1" ht="13.5">
      <c r="B224" s="206"/>
      <c r="C224" s="207"/>
      <c r="D224" s="208" t="s">
        <v>168</v>
      </c>
      <c r="E224" s="209" t="s">
        <v>95</v>
      </c>
      <c r="F224" s="210" t="s">
        <v>416</v>
      </c>
      <c r="G224" s="207"/>
      <c r="H224" s="211">
        <v>258.9</v>
      </c>
      <c r="I224" s="212"/>
      <c r="J224" s="207"/>
      <c r="K224" s="207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168</v>
      </c>
      <c r="AU224" s="217" t="s">
        <v>85</v>
      </c>
      <c r="AV224" s="11" t="s">
        <v>85</v>
      </c>
      <c r="AW224" s="11" t="s">
        <v>39</v>
      </c>
      <c r="AX224" s="11" t="s">
        <v>83</v>
      </c>
      <c r="AY224" s="217" t="s">
        <v>157</v>
      </c>
    </row>
    <row r="225" spans="2:65" s="1" customFormat="1" ht="22.5" customHeight="1">
      <c r="B225" s="38"/>
      <c r="C225" s="221" t="s">
        <v>417</v>
      </c>
      <c r="D225" s="221" t="s">
        <v>294</v>
      </c>
      <c r="E225" s="222" t="s">
        <v>418</v>
      </c>
      <c r="F225" s="223" t="s">
        <v>419</v>
      </c>
      <c r="G225" s="224" t="s">
        <v>183</v>
      </c>
      <c r="H225" s="225">
        <v>258.9</v>
      </c>
      <c r="I225" s="226"/>
      <c r="J225" s="227">
        <f>ROUND(I225*H225,2)</f>
        <v>0</v>
      </c>
      <c r="K225" s="223" t="s">
        <v>163</v>
      </c>
      <c r="L225" s="228"/>
      <c r="M225" s="229" t="s">
        <v>21</v>
      </c>
      <c r="N225" s="230" t="s">
        <v>47</v>
      </c>
      <c r="O225" s="39"/>
      <c r="P225" s="200">
        <f>O225*H225</f>
        <v>0</v>
      </c>
      <c r="Q225" s="200">
        <v>0.00082</v>
      </c>
      <c r="R225" s="200">
        <f>Q225*H225</f>
        <v>0.212298</v>
      </c>
      <c r="S225" s="200">
        <v>0</v>
      </c>
      <c r="T225" s="201">
        <f>S225*H225</f>
        <v>0</v>
      </c>
      <c r="AR225" s="21" t="s">
        <v>348</v>
      </c>
      <c r="AT225" s="21" t="s">
        <v>294</v>
      </c>
      <c r="AU225" s="21" t="s">
        <v>85</v>
      </c>
      <c r="AY225" s="21" t="s">
        <v>157</v>
      </c>
      <c r="BE225" s="202">
        <f>IF(N225="základní",J225,0)</f>
        <v>0</v>
      </c>
      <c r="BF225" s="202">
        <f>IF(N225="snížená",J225,0)</f>
        <v>0</v>
      </c>
      <c r="BG225" s="202">
        <f>IF(N225="zákl. přenesená",J225,0)</f>
        <v>0</v>
      </c>
      <c r="BH225" s="202">
        <f>IF(N225="sníž. přenesená",J225,0)</f>
        <v>0</v>
      </c>
      <c r="BI225" s="202">
        <f>IF(N225="nulová",J225,0)</f>
        <v>0</v>
      </c>
      <c r="BJ225" s="21" t="s">
        <v>83</v>
      </c>
      <c r="BK225" s="202">
        <f>ROUND(I225*H225,2)</f>
        <v>0</v>
      </c>
      <c r="BL225" s="21" t="s">
        <v>252</v>
      </c>
      <c r="BM225" s="21" t="s">
        <v>420</v>
      </c>
    </row>
    <row r="226" spans="2:47" s="1" customFormat="1" ht="13.5">
      <c r="B226" s="38"/>
      <c r="C226" s="60"/>
      <c r="D226" s="203" t="s">
        <v>166</v>
      </c>
      <c r="E226" s="60"/>
      <c r="F226" s="204" t="s">
        <v>419</v>
      </c>
      <c r="G226" s="60"/>
      <c r="H226" s="60"/>
      <c r="I226" s="161"/>
      <c r="J226" s="60"/>
      <c r="K226" s="60"/>
      <c r="L226" s="58"/>
      <c r="M226" s="205"/>
      <c r="N226" s="39"/>
      <c r="O226" s="39"/>
      <c r="P226" s="39"/>
      <c r="Q226" s="39"/>
      <c r="R226" s="39"/>
      <c r="S226" s="39"/>
      <c r="T226" s="75"/>
      <c r="AT226" s="21" t="s">
        <v>166</v>
      </c>
      <c r="AU226" s="21" t="s">
        <v>85</v>
      </c>
    </row>
    <row r="227" spans="2:51" s="11" customFormat="1" ht="13.5">
      <c r="B227" s="206"/>
      <c r="C227" s="207"/>
      <c r="D227" s="208" t="s">
        <v>168</v>
      </c>
      <c r="E227" s="209" t="s">
        <v>21</v>
      </c>
      <c r="F227" s="210" t="s">
        <v>95</v>
      </c>
      <c r="G227" s="207"/>
      <c r="H227" s="211">
        <v>258.9</v>
      </c>
      <c r="I227" s="212"/>
      <c r="J227" s="207"/>
      <c r="K227" s="207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168</v>
      </c>
      <c r="AU227" s="217" t="s">
        <v>85</v>
      </c>
      <c r="AV227" s="11" t="s">
        <v>85</v>
      </c>
      <c r="AW227" s="11" t="s">
        <v>39</v>
      </c>
      <c r="AX227" s="11" t="s">
        <v>83</v>
      </c>
      <c r="AY227" s="217" t="s">
        <v>157</v>
      </c>
    </row>
    <row r="228" spans="2:65" s="1" customFormat="1" ht="22.5" customHeight="1">
      <c r="B228" s="38"/>
      <c r="C228" s="191" t="s">
        <v>421</v>
      </c>
      <c r="D228" s="191" t="s">
        <v>159</v>
      </c>
      <c r="E228" s="192" t="s">
        <v>422</v>
      </c>
      <c r="F228" s="193" t="s">
        <v>423</v>
      </c>
      <c r="G228" s="194" t="s">
        <v>326</v>
      </c>
      <c r="H228" s="195">
        <v>9</v>
      </c>
      <c r="I228" s="196"/>
      <c r="J228" s="197">
        <f>ROUND(I228*H228,2)</f>
        <v>0</v>
      </c>
      <c r="K228" s="193" t="s">
        <v>163</v>
      </c>
      <c r="L228" s="58"/>
      <c r="M228" s="198" t="s">
        <v>21</v>
      </c>
      <c r="N228" s="199" t="s">
        <v>47</v>
      </c>
      <c r="O228" s="39"/>
      <c r="P228" s="200">
        <f>O228*H228</f>
        <v>0</v>
      </c>
      <c r="Q228" s="200">
        <v>0</v>
      </c>
      <c r="R228" s="200">
        <f>Q228*H228</f>
        <v>0</v>
      </c>
      <c r="S228" s="200">
        <v>0</v>
      </c>
      <c r="T228" s="201">
        <f>S228*H228</f>
        <v>0</v>
      </c>
      <c r="AR228" s="21" t="s">
        <v>252</v>
      </c>
      <c r="AT228" s="21" t="s">
        <v>159</v>
      </c>
      <c r="AU228" s="21" t="s">
        <v>85</v>
      </c>
      <c r="AY228" s="21" t="s">
        <v>157</v>
      </c>
      <c r="BE228" s="202">
        <f>IF(N228="základní",J228,0)</f>
        <v>0</v>
      </c>
      <c r="BF228" s="202">
        <f>IF(N228="snížená",J228,0)</f>
        <v>0</v>
      </c>
      <c r="BG228" s="202">
        <f>IF(N228="zákl. přenesená",J228,0)</f>
        <v>0</v>
      </c>
      <c r="BH228" s="202">
        <f>IF(N228="sníž. přenesená",J228,0)</f>
        <v>0</v>
      </c>
      <c r="BI228" s="202">
        <f>IF(N228="nulová",J228,0)</f>
        <v>0</v>
      </c>
      <c r="BJ228" s="21" t="s">
        <v>83</v>
      </c>
      <c r="BK228" s="202">
        <f>ROUND(I228*H228,2)</f>
        <v>0</v>
      </c>
      <c r="BL228" s="21" t="s">
        <v>252</v>
      </c>
      <c r="BM228" s="21" t="s">
        <v>424</v>
      </c>
    </row>
    <row r="229" spans="2:47" s="1" customFormat="1" ht="27">
      <c r="B229" s="38"/>
      <c r="C229" s="60"/>
      <c r="D229" s="208" t="s">
        <v>166</v>
      </c>
      <c r="E229" s="60"/>
      <c r="F229" s="231" t="s">
        <v>425</v>
      </c>
      <c r="G229" s="60"/>
      <c r="H229" s="60"/>
      <c r="I229" s="161"/>
      <c r="J229" s="60"/>
      <c r="K229" s="60"/>
      <c r="L229" s="58"/>
      <c r="M229" s="205"/>
      <c r="N229" s="39"/>
      <c r="O229" s="39"/>
      <c r="P229" s="39"/>
      <c r="Q229" s="39"/>
      <c r="R229" s="39"/>
      <c r="S229" s="39"/>
      <c r="T229" s="75"/>
      <c r="AT229" s="21" t="s">
        <v>166</v>
      </c>
      <c r="AU229" s="21" t="s">
        <v>85</v>
      </c>
    </row>
    <row r="230" spans="2:65" s="1" customFormat="1" ht="22.5" customHeight="1">
      <c r="B230" s="38"/>
      <c r="C230" s="221" t="s">
        <v>426</v>
      </c>
      <c r="D230" s="221" t="s">
        <v>294</v>
      </c>
      <c r="E230" s="222" t="s">
        <v>427</v>
      </c>
      <c r="F230" s="223" t="s">
        <v>428</v>
      </c>
      <c r="G230" s="224" t="s">
        <v>326</v>
      </c>
      <c r="H230" s="225">
        <v>18</v>
      </c>
      <c r="I230" s="226"/>
      <c r="J230" s="227">
        <f>ROUND(I230*H230,2)</f>
        <v>0</v>
      </c>
      <c r="K230" s="223" t="s">
        <v>163</v>
      </c>
      <c r="L230" s="228"/>
      <c r="M230" s="229" t="s">
        <v>21</v>
      </c>
      <c r="N230" s="230" t="s">
        <v>47</v>
      </c>
      <c r="O230" s="39"/>
      <c r="P230" s="200">
        <f>O230*H230</f>
        <v>0</v>
      </c>
      <c r="Q230" s="200">
        <v>0.0081</v>
      </c>
      <c r="R230" s="200">
        <f>Q230*H230</f>
        <v>0.14579999999999999</v>
      </c>
      <c r="S230" s="200">
        <v>0</v>
      </c>
      <c r="T230" s="201">
        <f>S230*H230</f>
        <v>0</v>
      </c>
      <c r="AR230" s="21" t="s">
        <v>348</v>
      </c>
      <c r="AT230" s="21" t="s">
        <v>294</v>
      </c>
      <c r="AU230" s="21" t="s">
        <v>85</v>
      </c>
      <c r="AY230" s="21" t="s">
        <v>157</v>
      </c>
      <c r="BE230" s="202">
        <f>IF(N230="základní",J230,0)</f>
        <v>0</v>
      </c>
      <c r="BF230" s="202">
        <f>IF(N230="snížená",J230,0)</f>
        <v>0</v>
      </c>
      <c r="BG230" s="202">
        <f>IF(N230="zákl. přenesená",J230,0)</f>
        <v>0</v>
      </c>
      <c r="BH230" s="202">
        <f>IF(N230="sníž. přenesená",J230,0)</f>
        <v>0</v>
      </c>
      <c r="BI230" s="202">
        <f>IF(N230="nulová",J230,0)</f>
        <v>0</v>
      </c>
      <c r="BJ230" s="21" t="s">
        <v>83</v>
      </c>
      <c r="BK230" s="202">
        <f>ROUND(I230*H230,2)</f>
        <v>0</v>
      </c>
      <c r="BL230" s="21" t="s">
        <v>252</v>
      </c>
      <c r="BM230" s="21" t="s">
        <v>429</v>
      </c>
    </row>
    <row r="231" spans="2:47" s="1" customFormat="1" ht="13.5">
      <c r="B231" s="38"/>
      <c r="C231" s="60"/>
      <c r="D231" s="203" t="s">
        <v>166</v>
      </c>
      <c r="E231" s="60"/>
      <c r="F231" s="204" t="s">
        <v>428</v>
      </c>
      <c r="G231" s="60"/>
      <c r="H231" s="60"/>
      <c r="I231" s="161"/>
      <c r="J231" s="60"/>
      <c r="K231" s="60"/>
      <c r="L231" s="58"/>
      <c r="M231" s="205"/>
      <c r="N231" s="39"/>
      <c r="O231" s="39"/>
      <c r="P231" s="39"/>
      <c r="Q231" s="39"/>
      <c r="R231" s="39"/>
      <c r="S231" s="39"/>
      <c r="T231" s="75"/>
      <c r="AT231" s="21" t="s">
        <v>166</v>
      </c>
      <c r="AU231" s="21" t="s">
        <v>85</v>
      </c>
    </row>
    <row r="232" spans="2:51" s="11" customFormat="1" ht="13.5">
      <c r="B232" s="206"/>
      <c r="C232" s="207"/>
      <c r="D232" s="208" t="s">
        <v>168</v>
      </c>
      <c r="E232" s="209" t="s">
        <v>21</v>
      </c>
      <c r="F232" s="210" t="s">
        <v>430</v>
      </c>
      <c r="G232" s="207"/>
      <c r="H232" s="211">
        <v>18</v>
      </c>
      <c r="I232" s="212"/>
      <c r="J232" s="207"/>
      <c r="K232" s="207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168</v>
      </c>
      <c r="AU232" s="217" t="s">
        <v>85</v>
      </c>
      <c r="AV232" s="11" t="s">
        <v>85</v>
      </c>
      <c r="AW232" s="11" t="s">
        <v>39</v>
      </c>
      <c r="AX232" s="11" t="s">
        <v>83</v>
      </c>
      <c r="AY232" s="217" t="s">
        <v>157</v>
      </c>
    </row>
    <row r="233" spans="2:65" s="1" customFormat="1" ht="22.5" customHeight="1">
      <c r="B233" s="38"/>
      <c r="C233" s="191" t="s">
        <v>431</v>
      </c>
      <c r="D233" s="191" t="s">
        <v>159</v>
      </c>
      <c r="E233" s="192" t="s">
        <v>432</v>
      </c>
      <c r="F233" s="193" t="s">
        <v>433</v>
      </c>
      <c r="G233" s="194" t="s">
        <v>326</v>
      </c>
      <c r="H233" s="195">
        <v>72</v>
      </c>
      <c r="I233" s="196"/>
      <c r="J233" s="197">
        <f>ROUND(I233*H233,2)</f>
        <v>0</v>
      </c>
      <c r="K233" s="193" t="s">
        <v>163</v>
      </c>
      <c r="L233" s="58"/>
      <c r="M233" s="198" t="s">
        <v>21</v>
      </c>
      <c r="N233" s="199" t="s">
        <v>47</v>
      </c>
      <c r="O233" s="39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AR233" s="21" t="s">
        <v>252</v>
      </c>
      <c r="AT233" s="21" t="s">
        <v>159</v>
      </c>
      <c r="AU233" s="21" t="s">
        <v>85</v>
      </c>
      <c r="AY233" s="21" t="s">
        <v>157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21" t="s">
        <v>83</v>
      </c>
      <c r="BK233" s="202">
        <f>ROUND(I233*H233,2)</f>
        <v>0</v>
      </c>
      <c r="BL233" s="21" t="s">
        <v>252</v>
      </c>
      <c r="BM233" s="21" t="s">
        <v>434</v>
      </c>
    </row>
    <row r="234" spans="2:47" s="1" customFormat="1" ht="27">
      <c r="B234" s="38"/>
      <c r="C234" s="60"/>
      <c r="D234" s="203" t="s">
        <v>166</v>
      </c>
      <c r="E234" s="60"/>
      <c r="F234" s="204" t="s">
        <v>435</v>
      </c>
      <c r="G234" s="60"/>
      <c r="H234" s="60"/>
      <c r="I234" s="161"/>
      <c r="J234" s="60"/>
      <c r="K234" s="60"/>
      <c r="L234" s="58"/>
      <c r="M234" s="205"/>
      <c r="N234" s="39"/>
      <c r="O234" s="39"/>
      <c r="P234" s="39"/>
      <c r="Q234" s="39"/>
      <c r="R234" s="39"/>
      <c r="S234" s="39"/>
      <c r="T234" s="75"/>
      <c r="AT234" s="21" t="s">
        <v>166</v>
      </c>
      <c r="AU234" s="21" t="s">
        <v>85</v>
      </c>
    </row>
    <row r="235" spans="2:51" s="11" customFormat="1" ht="13.5">
      <c r="B235" s="206"/>
      <c r="C235" s="207"/>
      <c r="D235" s="208" t="s">
        <v>168</v>
      </c>
      <c r="E235" s="209" t="s">
        <v>21</v>
      </c>
      <c r="F235" s="210" t="s">
        <v>436</v>
      </c>
      <c r="G235" s="207"/>
      <c r="H235" s="211">
        <v>72</v>
      </c>
      <c r="I235" s="212"/>
      <c r="J235" s="207"/>
      <c r="K235" s="207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168</v>
      </c>
      <c r="AU235" s="217" t="s">
        <v>85</v>
      </c>
      <c r="AV235" s="11" t="s">
        <v>85</v>
      </c>
      <c r="AW235" s="11" t="s">
        <v>39</v>
      </c>
      <c r="AX235" s="11" t="s">
        <v>83</v>
      </c>
      <c r="AY235" s="217" t="s">
        <v>157</v>
      </c>
    </row>
    <row r="236" spans="2:65" s="1" customFormat="1" ht="22.5" customHeight="1">
      <c r="B236" s="38"/>
      <c r="C236" s="191" t="s">
        <v>437</v>
      </c>
      <c r="D236" s="191" t="s">
        <v>159</v>
      </c>
      <c r="E236" s="192" t="s">
        <v>438</v>
      </c>
      <c r="F236" s="193" t="s">
        <v>439</v>
      </c>
      <c r="G236" s="194" t="s">
        <v>326</v>
      </c>
      <c r="H236" s="195">
        <v>9</v>
      </c>
      <c r="I236" s="196"/>
      <c r="J236" s="197">
        <f>ROUND(I236*H236,2)</f>
        <v>0</v>
      </c>
      <c r="K236" s="193" t="s">
        <v>163</v>
      </c>
      <c r="L236" s="58"/>
      <c r="M236" s="198" t="s">
        <v>21</v>
      </c>
      <c r="N236" s="199" t="s">
        <v>47</v>
      </c>
      <c r="O236" s="39"/>
      <c r="P236" s="200">
        <f>O236*H236</f>
        <v>0</v>
      </c>
      <c r="Q236" s="200">
        <v>0</v>
      </c>
      <c r="R236" s="200">
        <f>Q236*H236</f>
        <v>0</v>
      </c>
      <c r="S236" s="200">
        <v>0</v>
      </c>
      <c r="T236" s="201">
        <f>S236*H236</f>
        <v>0</v>
      </c>
      <c r="AR236" s="21" t="s">
        <v>252</v>
      </c>
      <c r="AT236" s="21" t="s">
        <v>159</v>
      </c>
      <c r="AU236" s="21" t="s">
        <v>85</v>
      </c>
      <c r="AY236" s="21" t="s">
        <v>157</v>
      </c>
      <c r="BE236" s="202">
        <f>IF(N236="základní",J236,0)</f>
        <v>0</v>
      </c>
      <c r="BF236" s="202">
        <f>IF(N236="snížená",J236,0)</f>
        <v>0</v>
      </c>
      <c r="BG236" s="202">
        <f>IF(N236="zákl. přenesená",J236,0)</f>
        <v>0</v>
      </c>
      <c r="BH236" s="202">
        <f>IF(N236="sníž. přenesená",J236,0)</f>
        <v>0</v>
      </c>
      <c r="BI236" s="202">
        <f>IF(N236="nulová",J236,0)</f>
        <v>0</v>
      </c>
      <c r="BJ236" s="21" t="s">
        <v>83</v>
      </c>
      <c r="BK236" s="202">
        <f>ROUND(I236*H236,2)</f>
        <v>0</v>
      </c>
      <c r="BL236" s="21" t="s">
        <v>252</v>
      </c>
      <c r="BM236" s="21" t="s">
        <v>440</v>
      </c>
    </row>
    <row r="237" spans="2:47" s="1" customFormat="1" ht="13.5">
      <c r="B237" s="38"/>
      <c r="C237" s="60"/>
      <c r="D237" s="203" t="s">
        <v>166</v>
      </c>
      <c r="E237" s="60"/>
      <c r="F237" s="204" t="s">
        <v>441</v>
      </c>
      <c r="G237" s="60"/>
      <c r="H237" s="60"/>
      <c r="I237" s="161"/>
      <c r="J237" s="60"/>
      <c r="K237" s="60"/>
      <c r="L237" s="58"/>
      <c r="M237" s="205"/>
      <c r="N237" s="39"/>
      <c r="O237" s="39"/>
      <c r="P237" s="39"/>
      <c r="Q237" s="39"/>
      <c r="R237" s="39"/>
      <c r="S237" s="39"/>
      <c r="T237" s="75"/>
      <c r="AT237" s="21" t="s">
        <v>166</v>
      </c>
      <c r="AU237" s="21" t="s">
        <v>85</v>
      </c>
    </row>
    <row r="238" spans="2:51" s="11" customFormat="1" ht="13.5">
      <c r="B238" s="206"/>
      <c r="C238" s="207"/>
      <c r="D238" s="208" t="s">
        <v>168</v>
      </c>
      <c r="E238" s="209" t="s">
        <v>21</v>
      </c>
      <c r="F238" s="210" t="s">
        <v>210</v>
      </c>
      <c r="G238" s="207"/>
      <c r="H238" s="211">
        <v>9</v>
      </c>
      <c r="I238" s="212"/>
      <c r="J238" s="207"/>
      <c r="K238" s="207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168</v>
      </c>
      <c r="AU238" s="217" t="s">
        <v>85</v>
      </c>
      <c r="AV238" s="11" t="s">
        <v>85</v>
      </c>
      <c r="AW238" s="11" t="s">
        <v>39</v>
      </c>
      <c r="AX238" s="11" t="s">
        <v>83</v>
      </c>
      <c r="AY238" s="217" t="s">
        <v>157</v>
      </c>
    </row>
    <row r="239" spans="2:65" s="1" customFormat="1" ht="31.5" customHeight="1">
      <c r="B239" s="38"/>
      <c r="C239" s="221" t="s">
        <v>442</v>
      </c>
      <c r="D239" s="221" t="s">
        <v>294</v>
      </c>
      <c r="E239" s="222" t="s">
        <v>443</v>
      </c>
      <c r="F239" s="223" t="s">
        <v>444</v>
      </c>
      <c r="G239" s="224" t="s">
        <v>326</v>
      </c>
      <c r="H239" s="225">
        <v>9</v>
      </c>
      <c r="I239" s="226"/>
      <c r="J239" s="227">
        <f>ROUND(I239*H239,2)</f>
        <v>0</v>
      </c>
      <c r="K239" s="223" t="s">
        <v>21</v>
      </c>
      <c r="L239" s="228"/>
      <c r="M239" s="229" t="s">
        <v>21</v>
      </c>
      <c r="N239" s="230" t="s">
        <v>47</v>
      </c>
      <c r="O239" s="39"/>
      <c r="P239" s="200">
        <f>O239*H239</f>
        <v>0</v>
      </c>
      <c r="Q239" s="200">
        <v>0.0075</v>
      </c>
      <c r="R239" s="200">
        <f>Q239*H239</f>
        <v>0.0675</v>
      </c>
      <c r="S239" s="200">
        <v>0</v>
      </c>
      <c r="T239" s="201">
        <f>S239*H239</f>
        <v>0</v>
      </c>
      <c r="AR239" s="21" t="s">
        <v>348</v>
      </c>
      <c r="AT239" s="21" t="s">
        <v>294</v>
      </c>
      <c r="AU239" s="21" t="s">
        <v>85</v>
      </c>
      <c r="AY239" s="21" t="s">
        <v>157</v>
      </c>
      <c r="BE239" s="202">
        <f>IF(N239="základní",J239,0)</f>
        <v>0</v>
      </c>
      <c r="BF239" s="202">
        <f>IF(N239="snížená",J239,0)</f>
        <v>0</v>
      </c>
      <c r="BG239" s="202">
        <f>IF(N239="zákl. přenesená",J239,0)</f>
        <v>0</v>
      </c>
      <c r="BH239" s="202">
        <f>IF(N239="sníž. přenesená",J239,0)</f>
        <v>0</v>
      </c>
      <c r="BI239" s="202">
        <f>IF(N239="nulová",J239,0)</f>
        <v>0</v>
      </c>
      <c r="BJ239" s="21" t="s">
        <v>83</v>
      </c>
      <c r="BK239" s="202">
        <f>ROUND(I239*H239,2)</f>
        <v>0</v>
      </c>
      <c r="BL239" s="21" t="s">
        <v>252</v>
      </c>
      <c r="BM239" s="21" t="s">
        <v>445</v>
      </c>
    </row>
    <row r="240" spans="2:47" s="1" customFormat="1" ht="27">
      <c r="B240" s="38"/>
      <c r="C240" s="60"/>
      <c r="D240" s="208" t="s">
        <v>166</v>
      </c>
      <c r="E240" s="60"/>
      <c r="F240" s="231" t="s">
        <v>444</v>
      </c>
      <c r="G240" s="60"/>
      <c r="H240" s="60"/>
      <c r="I240" s="161"/>
      <c r="J240" s="60"/>
      <c r="K240" s="60"/>
      <c r="L240" s="58"/>
      <c r="M240" s="205"/>
      <c r="N240" s="39"/>
      <c r="O240" s="39"/>
      <c r="P240" s="39"/>
      <c r="Q240" s="39"/>
      <c r="R240" s="39"/>
      <c r="S240" s="39"/>
      <c r="T240" s="75"/>
      <c r="AT240" s="21" t="s">
        <v>166</v>
      </c>
      <c r="AU240" s="21" t="s">
        <v>85</v>
      </c>
    </row>
    <row r="241" spans="2:65" s="1" customFormat="1" ht="22.5" customHeight="1">
      <c r="B241" s="38"/>
      <c r="C241" s="191" t="s">
        <v>446</v>
      </c>
      <c r="D241" s="191" t="s">
        <v>159</v>
      </c>
      <c r="E241" s="192" t="s">
        <v>447</v>
      </c>
      <c r="F241" s="193" t="s">
        <v>448</v>
      </c>
      <c r="G241" s="194" t="s">
        <v>183</v>
      </c>
      <c r="H241" s="195">
        <v>258.9</v>
      </c>
      <c r="I241" s="196"/>
      <c r="J241" s="197">
        <f>ROUND(I241*H241,2)</f>
        <v>0</v>
      </c>
      <c r="K241" s="193" t="s">
        <v>163</v>
      </c>
      <c r="L241" s="58"/>
      <c r="M241" s="198" t="s">
        <v>21</v>
      </c>
      <c r="N241" s="199" t="s">
        <v>47</v>
      </c>
      <c r="O241" s="39"/>
      <c r="P241" s="200">
        <f>O241*H241</f>
        <v>0</v>
      </c>
      <c r="Q241" s="200">
        <v>0</v>
      </c>
      <c r="R241" s="200">
        <f>Q241*H241</f>
        <v>0</v>
      </c>
      <c r="S241" s="200">
        <v>0</v>
      </c>
      <c r="T241" s="201">
        <f>S241*H241</f>
        <v>0</v>
      </c>
      <c r="AR241" s="21" t="s">
        <v>252</v>
      </c>
      <c r="AT241" s="21" t="s">
        <v>159</v>
      </c>
      <c r="AU241" s="21" t="s">
        <v>85</v>
      </c>
      <c r="AY241" s="21" t="s">
        <v>157</v>
      </c>
      <c r="BE241" s="202">
        <f>IF(N241="základní",J241,0)</f>
        <v>0</v>
      </c>
      <c r="BF241" s="202">
        <f>IF(N241="snížená",J241,0)</f>
        <v>0</v>
      </c>
      <c r="BG241" s="202">
        <f>IF(N241="zákl. přenesená",J241,0)</f>
        <v>0</v>
      </c>
      <c r="BH241" s="202">
        <f>IF(N241="sníž. přenesená",J241,0)</f>
        <v>0</v>
      </c>
      <c r="BI241" s="202">
        <f>IF(N241="nulová",J241,0)</f>
        <v>0</v>
      </c>
      <c r="BJ241" s="21" t="s">
        <v>83</v>
      </c>
      <c r="BK241" s="202">
        <f>ROUND(I241*H241,2)</f>
        <v>0</v>
      </c>
      <c r="BL241" s="21" t="s">
        <v>252</v>
      </c>
      <c r="BM241" s="21" t="s">
        <v>449</v>
      </c>
    </row>
    <row r="242" spans="2:47" s="1" customFormat="1" ht="27">
      <c r="B242" s="38"/>
      <c r="C242" s="60"/>
      <c r="D242" s="203" t="s">
        <v>166</v>
      </c>
      <c r="E242" s="60"/>
      <c r="F242" s="204" t="s">
        <v>450</v>
      </c>
      <c r="G242" s="60"/>
      <c r="H242" s="60"/>
      <c r="I242" s="161"/>
      <c r="J242" s="60"/>
      <c r="K242" s="60"/>
      <c r="L242" s="58"/>
      <c r="M242" s="205"/>
      <c r="N242" s="39"/>
      <c r="O242" s="39"/>
      <c r="P242" s="39"/>
      <c r="Q242" s="39"/>
      <c r="R242" s="39"/>
      <c r="S242" s="39"/>
      <c r="T242" s="75"/>
      <c r="AT242" s="21" t="s">
        <v>166</v>
      </c>
      <c r="AU242" s="21" t="s">
        <v>85</v>
      </c>
    </row>
    <row r="243" spans="2:51" s="11" customFormat="1" ht="13.5">
      <c r="B243" s="206"/>
      <c r="C243" s="207"/>
      <c r="D243" s="208" t="s">
        <v>168</v>
      </c>
      <c r="E243" s="209" t="s">
        <v>21</v>
      </c>
      <c r="F243" s="210" t="s">
        <v>95</v>
      </c>
      <c r="G243" s="207"/>
      <c r="H243" s="211">
        <v>258.9</v>
      </c>
      <c r="I243" s="212"/>
      <c r="J243" s="207"/>
      <c r="K243" s="207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168</v>
      </c>
      <c r="AU243" s="217" t="s">
        <v>85</v>
      </c>
      <c r="AV243" s="11" t="s">
        <v>85</v>
      </c>
      <c r="AW243" s="11" t="s">
        <v>39</v>
      </c>
      <c r="AX243" s="11" t="s">
        <v>83</v>
      </c>
      <c r="AY243" s="217" t="s">
        <v>157</v>
      </c>
    </row>
    <row r="244" spans="2:65" s="1" customFormat="1" ht="22.5" customHeight="1">
      <c r="B244" s="38"/>
      <c r="C244" s="221" t="s">
        <v>451</v>
      </c>
      <c r="D244" s="221" t="s">
        <v>294</v>
      </c>
      <c r="E244" s="222" t="s">
        <v>452</v>
      </c>
      <c r="F244" s="223" t="s">
        <v>453</v>
      </c>
      <c r="G244" s="224" t="s">
        <v>454</v>
      </c>
      <c r="H244" s="225">
        <v>258.9</v>
      </c>
      <c r="I244" s="226"/>
      <c r="J244" s="227">
        <f>ROUND(I244*H244,2)</f>
        <v>0</v>
      </c>
      <c r="K244" s="223" t="s">
        <v>163</v>
      </c>
      <c r="L244" s="228"/>
      <c r="M244" s="229" t="s">
        <v>21</v>
      </c>
      <c r="N244" s="230" t="s">
        <v>47</v>
      </c>
      <c r="O244" s="39"/>
      <c r="P244" s="200">
        <f>O244*H244</f>
        <v>0</v>
      </c>
      <c r="Q244" s="200">
        <v>0.001</v>
      </c>
      <c r="R244" s="200">
        <f>Q244*H244</f>
        <v>0.25889999999999996</v>
      </c>
      <c r="S244" s="200">
        <v>0</v>
      </c>
      <c r="T244" s="201">
        <f>S244*H244</f>
        <v>0</v>
      </c>
      <c r="AR244" s="21" t="s">
        <v>348</v>
      </c>
      <c r="AT244" s="21" t="s">
        <v>294</v>
      </c>
      <c r="AU244" s="21" t="s">
        <v>85</v>
      </c>
      <c r="AY244" s="21" t="s">
        <v>157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21" t="s">
        <v>83</v>
      </c>
      <c r="BK244" s="202">
        <f>ROUND(I244*H244,2)</f>
        <v>0</v>
      </c>
      <c r="BL244" s="21" t="s">
        <v>252</v>
      </c>
      <c r="BM244" s="21" t="s">
        <v>455</v>
      </c>
    </row>
    <row r="245" spans="2:47" s="1" customFormat="1" ht="13.5">
      <c r="B245" s="38"/>
      <c r="C245" s="60"/>
      <c r="D245" s="203" t="s">
        <v>166</v>
      </c>
      <c r="E245" s="60"/>
      <c r="F245" s="204" t="s">
        <v>453</v>
      </c>
      <c r="G245" s="60"/>
      <c r="H245" s="60"/>
      <c r="I245" s="161"/>
      <c r="J245" s="60"/>
      <c r="K245" s="60"/>
      <c r="L245" s="58"/>
      <c r="M245" s="205"/>
      <c r="N245" s="39"/>
      <c r="O245" s="39"/>
      <c r="P245" s="39"/>
      <c r="Q245" s="39"/>
      <c r="R245" s="39"/>
      <c r="S245" s="39"/>
      <c r="T245" s="75"/>
      <c r="AT245" s="21" t="s">
        <v>166</v>
      </c>
      <c r="AU245" s="21" t="s">
        <v>85</v>
      </c>
    </row>
    <row r="246" spans="2:51" s="11" customFormat="1" ht="13.5">
      <c r="B246" s="206"/>
      <c r="C246" s="207"/>
      <c r="D246" s="208" t="s">
        <v>168</v>
      </c>
      <c r="E246" s="209" t="s">
        <v>21</v>
      </c>
      <c r="F246" s="210" t="s">
        <v>95</v>
      </c>
      <c r="G246" s="207"/>
      <c r="H246" s="211">
        <v>258.9</v>
      </c>
      <c r="I246" s="212"/>
      <c r="J246" s="207"/>
      <c r="K246" s="207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168</v>
      </c>
      <c r="AU246" s="217" t="s">
        <v>85</v>
      </c>
      <c r="AV246" s="11" t="s">
        <v>85</v>
      </c>
      <c r="AW246" s="11" t="s">
        <v>39</v>
      </c>
      <c r="AX246" s="11" t="s">
        <v>83</v>
      </c>
      <c r="AY246" s="217" t="s">
        <v>157</v>
      </c>
    </row>
    <row r="247" spans="2:65" s="1" customFormat="1" ht="22.5" customHeight="1">
      <c r="B247" s="38"/>
      <c r="C247" s="221" t="s">
        <v>456</v>
      </c>
      <c r="D247" s="221" t="s">
        <v>294</v>
      </c>
      <c r="E247" s="222" t="s">
        <v>457</v>
      </c>
      <c r="F247" s="223" t="s">
        <v>458</v>
      </c>
      <c r="G247" s="224" t="s">
        <v>326</v>
      </c>
      <c r="H247" s="225">
        <v>10</v>
      </c>
      <c r="I247" s="226"/>
      <c r="J247" s="227">
        <f>ROUND(I247*H247,2)</f>
        <v>0</v>
      </c>
      <c r="K247" s="223" t="s">
        <v>163</v>
      </c>
      <c r="L247" s="228"/>
      <c r="M247" s="229" t="s">
        <v>21</v>
      </c>
      <c r="N247" s="230" t="s">
        <v>47</v>
      </c>
      <c r="O247" s="39"/>
      <c r="P247" s="200">
        <f>O247*H247</f>
        <v>0</v>
      </c>
      <c r="Q247" s="200">
        <v>0.00026</v>
      </c>
      <c r="R247" s="200">
        <f>Q247*H247</f>
        <v>0.0026</v>
      </c>
      <c r="S247" s="200">
        <v>0</v>
      </c>
      <c r="T247" s="201">
        <f>S247*H247</f>
        <v>0</v>
      </c>
      <c r="AR247" s="21" t="s">
        <v>348</v>
      </c>
      <c r="AT247" s="21" t="s">
        <v>294</v>
      </c>
      <c r="AU247" s="21" t="s">
        <v>85</v>
      </c>
      <c r="AY247" s="21" t="s">
        <v>157</v>
      </c>
      <c r="BE247" s="202">
        <f>IF(N247="základní",J247,0)</f>
        <v>0</v>
      </c>
      <c r="BF247" s="202">
        <f>IF(N247="snížená",J247,0)</f>
        <v>0</v>
      </c>
      <c r="BG247" s="202">
        <f>IF(N247="zákl. přenesená",J247,0)</f>
        <v>0</v>
      </c>
      <c r="BH247" s="202">
        <f>IF(N247="sníž. přenesená",J247,0)</f>
        <v>0</v>
      </c>
      <c r="BI247" s="202">
        <f>IF(N247="nulová",J247,0)</f>
        <v>0</v>
      </c>
      <c r="BJ247" s="21" t="s">
        <v>83</v>
      </c>
      <c r="BK247" s="202">
        <f>ROUND(I247*H247,2)</f>
        <v>0</v>
      </c>
      <c r="BL247" s="21" t="s">
        <v>252</v>
      </c>
      <c r="BM247" s="21" t="s">
        <v>459</v>
      </c>
    </row>
    <row r="248" spans="2:47" s="1" customFormat="1" ht="13.5">
      <c r="B248" s="38"/>
      <c r="C248" s="60"/>
      <c r="D248" s="203" t="s">
        <v>166</v>
      </c>
      <c r="E248" s="60"/>
      <c r="F248" s="204" t="s">
        <v>460</v>
      </c>
      <c r="G248" s="60"/>
      <c r="H248" s="60"/>
      <c r="I248" s="161"/>
      <c r="J248" s="60"/>
      <c r="K248" s="60"/>
      <c r="L248" s="58"/>
      <c r="M248" s="205"/>
      <c r="N248" s="39"/>
      <c r="O248" s="39"/>
      <c r="P248" s="39"/>
      <c r="Q248" s="39"/>
      <c r="R248" s="39"/>
      <c r="S248" s="39"/>
      <c r="T248" s="75"/>
      <c r="AT248" s="21" t="s">
        <v>166</v>
      </c>
      <c r="AU248" s="21" t="s">
        <v>85</v>
      </c>
    </row>
    <row r="249" spans="2:51" s="11" customFormat="1" ht="13.5">
      <c r="B249" s="206"/>
      <c r="C249" s="207"/>
      <c r="D249" s="208" t="s">
        <v>168</v>
      </c>
      <c r="E249" s="209" t="s">
        <v>21</v>
      </c>
      <c r="F249" s="210" t="s">
        <v>216</v>
      </c>
      <c r="G249" s="207"/>
      <c r="H249" s="211">
        <v>10</v>
      </c>
      <c r="I249" s="212"/>
      <c r="J249" s="207"/>
      <c r="K249" s="207"/>
      <c r="L249" s="213"/>
      <c r="M249" s="214"/>
      <c r="N249" s="215"/>
      <c r="O249" s="215"/>
      <c r="P249" s="215"/>
      <c r="Q249" s="215"/>
      <c r="R249" s="215"/>
      <c r="S249" s="215"/>
      <c r="T249" s="216"/>
      <c r="AT249" s="217" t="s">
        <v>168</v>
      </c>
      <c r="AU249" s="217" t="s">
        <v>85</v>
      </c>
      <c r="AV249" s="11" t="s">
        <v>85</v>
      </c>
      <c r="AW249" s="11" t="s">
        <v>39</v>
      </c>
      <c r="AX249" s="11" t="s">
        <v>83</v>
      </c>
      <c r="AY249" s="217" t="s">
        <v>157</v>
      </c>
    </row>
    <row r="250" spans="2:65" s="1" customFormat="1" ht="22.5" customHeight="1">
      <c r="B250" s="38"/>
      <c r="C250" s="191" t="s">
        <v>461</v>
      </c>
      <c r="D250" s="191" t="s">
        <v>159</v>
      </c>
      <c r="E250" s="192" t="s">
        <v>462</v>
      </c>
      <c r="F250" s="193" t="s">
        <v>463</v>
      </c>
      <c r="G250" s="194" t="s">
        <v>326</v>
      </c>
      <c r="H250" s="195">
        <v>1</v>
      </c>
      <c r="I250" s="196"/>
      <c r="J250" s="197">
        <f>ROUND(I250*H250,2)</f>
        <v>0</v>
      </c>
      <c r="K250" s="193" t="s">
        <v>163</v>
      </c>
      <c r="L250" s="58"/>
      <c r="M250" s="198" t="s">
        <v>21</v>
      </c>
      <c r="N250" s="199" t="s">
        <v>47</v>
      </c>
      <c r="O250" s="39"/>
      <c r="P250" s="200">
        <f>O250*H250</f>
        <v>0</v>
      </c>
      <c r="Q250" s="200">
        <v>0</v>
      </c>
      <c r="R250" s="200">
        <f>Q250*H250</f>
        <v>0</v>
      </c>
      <c r="S250" s="200">
        <v>0</v>
      </c>
      <c r="T250" s="201">
        <f>S250*H250</f>
        <v>0</v>
      </c>
      <c r="AR250" s="21" t="s">
        <v>252</v>
      </c>
      <c r="AT250" s="21" t="s">
        <v>159</v>
      </c>
      <c r="AU250" s="21" t="s">
        <v>85</v>
      </c>
      <c r="AY250" s="21" t="s">
        <v>157</v>
      </c>
      <c r="BE250" s="202">
        <f>IF(N250="základní",J250,0)</f>
        <v>0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21" t="s">
        <v>83</v>
      </c>
      <c r="BK250" s="202">
        <f>ROUND(I250*H250,2)</f>
        <v>0</v>
      </c>
      <c r="BL250" s="21" t="s">
        <v>252</v>
      </c>
      <c r="BM250" s="21" t="s">
        <v>464</v>
      </c>
    </row>
    <row r="251" spans="2:47" s="1" customFormat="1" ht="13.5">
      <c r="B251" s="38"/>
      <c r="C251" s="60"/>
      <c r="D251" s="208" t="s">
        <v>166</v>
      </c>
      <c r="E251" s="60"/>
      <c r="F251" s="231" t="s">
        <v>465</v>
      </c>
      <c r="G251" s="60"/>
      <c r="H251" s="60"/>
      <c r="I251" s="161"/>
      <c r="J251" s="60"/>
      <c r="K251" s="60"/>
      <c r="L251" s="58"/>
      <c r="M251" s="205"/>
      <c r="N251" s="39"/>
      <c r="O251" s="39"/>
      <c r="P251" s="39"/>
      <c r="Q251" s="39"/>
      <c r="R251" s="39"/>
      <c r="S251" s="39"/>
      <c r="T251" s="75"/>
      <c r="AT251" s="21" t="s">
        <v>166</v>
      </c>
      <c r="AU251" s="21" t="s">
        <v>85</v>
      </c>
    </row>
    <row r="252" spans="2:65" s="1" customFormat="1" ht="22.5" customHeight="1">
      <c r="B252" s="38"/>
      <c r="C252" s="191" t="s">
        <v>466</v>
      </c>
      <c r="D252" s="191" t="s">
        <v>159</v>
      </c>
      <c r="E252" s="192" t="s">
        <v>467</v>
      </c>
      <c r="F252" s="193" t="s">
        <v>468</v>
      </c>
      <c r="G252" s="194" t="s">
        <v>326</v>
      </c>
      <c r="H252" s="195">
        <v>1</v>
      </c>
      <c r="I252" s="196"/>
      <c r="J252" s="197">
        <f>ROUND(I252*H252,2)</f>
        <v>0</v>
      </c>
      <c r="K252" s="193" t="s">
        <v>163</v>
      </c>
      <c r="L252" s="58"/>
      <c r="M252" s="198" t="s">
        <v>21</v>
      </c>
      <c r="N252" s="199" t="s">
        <v>47</v>
      </c>
      <c r="O252" s="39"/>
      <c r="P252" s="200">
        <f>O252*H252</f>
        <v>0</v>
      </c>
      <c r="Q252" s="200">
        <v>0</v>
      </c>
      <c r="R252" s="200">
        <f>Q252*H252</f>
        <v>0</v>
      </c>
      <c r="S252" s="200">
        <v>0</v>
      </c>
      <c r="T252" s="201">
        <f>S252*H252</f>
        <v>0</v>
      </c>
      <c r="AR252" s="21" t="s">
        <v>252</v>
      </c>
      <c r="AT252" s="21" t="s">
        <v>159</v>
      </c>
      <c r="AU252" s="21" t="s">
        <v>85</v>
      </c>
      <c r="AY252" s="21" t="s">
        <v>157</v>
      </c>
      <c r="BE252" s="202">
        <f>IF(N252="základní",J252,0)</f>
        <v>0</v>
      </c>
      <c r="BF252" s="202">
        <f>IF(N252="snížená",J252,0)</f>
        <v>0</v>
      </c>
      <c r="BG252" s="202">
        <f>IF(N252="zákl. přenesená",J252,0)</f>
        <v>0</v>
      </c>
      <c r="BH252" s="202">
        <f>IF(N252="sníž. přenesená",J252,0)</f>
        <v>0</v>
      </c>
      <c r="BI252" s="202">
        <f>IF(N252="nulová",J252,0)</f>
        <v>0</v>
      </c>
      <c r="BJ252" s="21" t="s">
        <v>83</v>
      </c>
      <c r="BK252" s="202">
        <f>ROUND(I252*H252,2)</f>
        <v>0</v>
      </c>
      <c r="BL252" s="21" t="s">
        <v>252</v>
      </c>
      <c r="BM252" s="21" t="s">
        <v>469</v>
      </c>
    </row>
    <row r="253" spans="2:47" s="1" customFormat="1" ht="27">
      <c r="B253" s="38"/>
      <c r="C253" s="60"/>
      <c r="D253" s="208" t="s">
        <v>166</v>
      </c>
      <c r="E253" s="60"/>
      <c r="F253" s="231" t="s">
        <v>470</v>
      </c>
      <c r="G253" s="60"/>
      <c r="H253" s="60"/>
      <c r="I253" s="161"/>
      <c r="J253" s="60"/>
      <c r="K253" s="60"/>
      <c r="L253" s="58"/>
      <c r="M253" s="205"/>
      <c r="N253" s="39"/>
      <c r="O253" s="39"/>
      <c r="P253" s="39"/>
      <c r="Q253" s="39"/>
      <c r="R253" s="39"/>
      <c r="S253" s="39"/>
      <c r="T253" s="75"/>
      <c r="AT253" s="21" t="s">
        <v>166</v>
      </c>
      <c r="AU253" s="21" t="s">
        <v>85</v>
      </c>
    </row>
    <row r="254" spans="2:65" s="1" customFormat="1" ht="22.5" customHeight="1">
      <c r="B254" s="38"/>
      <c r="C254" s="191" t="s">
        <v>471</v>
      </c>
      <c r="D254" s="191" t="s">
        <v>159</v>
      </c>
      <c r="E254" s="192" t="s">
        <v>472</v>
      </c>
      <c r="F254" s="193" t="s">
        <v>473</v>
      </c>
      <c r="G254" s="194" t="s">
        <v>326</v>
      </c>
      <c r="H254" s="195">
        <v>1</v>
      </c>
      <c r="I254" s="196"/>
      <c r="J254" s="197">
        <f>ROUND(I254*H254,2)</f>
        <v>0</v>
      </c>
      <c r="K254" s="193" t="s">
        <v>163</v>
      </c>
      <c r="L254" s="58"/>
      <c r="M254" s="198" t="s">
        <v>21</v>
      </c>
      <c r="N254" s="199" t="s">
        <v>47</v>
      </c>
      <c r="O254" s="39"/>
      <c r="P254" s="200">
        <f>O254*H254</f>
        <v>0</v>
      </c>
      <c r="Q254" s="200">
        <v>0</v>
      </c>
      <c r="R254" s="200">
        <f>Q254*H254</f>
        <v>0</v>
      </c>
      <c r="S254" s="200">
        <v>0</v>
      </c>
      <c r="T254" s="201">
        <f>S254*H254</f>
        <v>0</v>
      </c>
      <c r="AR254" s="21" t="s">
        <v>252</v>
      </c>
      <c r="AT254" s="21" t="s">
        <v>159</v>
      </c>
      <c r="AU254" s="21" t="s">
        <v>85</v>
      </c>
      <c r="AY254" s="21" t="s">
        <v>157</v>
      </c>
      <c r="BE254" s="202">
        <f>IF(N254="základní",J254,0)</f>
        <v>0</v>
      </c>
      <c r="BF254" s="202">
        <f>IF(N254="snížená",J254,0)</f>
        <v>0</v>
      </c>
      <c r="BG254" s="202">
        <f>IF(N254="zákl. přenesená",J254,0)</f>
        <v>0</v>
      </c>
      <c r="BH254" s="202">
        <f>IF(N254="sníž. přenesená",J254,0)</f>
        <v>0</v>
      </c>
      <c r="BI254" s="202">
        <f>IF(N254="nulová",J254,0)</f>
        <v>0</v>
      </c>
      <c r="BJ254" s="21" t="s">
        <v>83</v>
      </c>
      <c r="BK254" s="202">
        <f>ROUND(I254*H254,2)</f>
        <v>0</v>
      </c>
      <c r="BL254" s="21" t="s">
        <v>252</v>
      </c>
      <c r="BM254" s="21" t="s">
        <v>474</v>
      </c>
    </row>
    <row r="255" spans="2:47" s="1" customFormat="1" ht="13.5">
      <c r="B255" s="38"/>
      <c r="C255" s="60"/>
      <c r="D255" s="208" t="s">
        <v>166</v>
      </c>
      <c r="E255" s="60"/>
      <c r="F255" s="231" t="s">
        <v>475</v>
      </c>
      <c r="G255" s="60"/>
      <c r="H255" s="60"/>
      <c r="I255" s="161"/>
      <c r="J255" s="60"/>
      <c r="K255" s="60"/>
      <c r="L255" s="58"/>
      <c r="M255" s="205"/>
      <c r="N255" s="39"/>
      <c r="O255" s="39"/>
      <c r="P255" s="39"/>
      <c r="Q255" s="39"/>
      <c r="R255" s="39"/>
      <c r="S255" s="39"/>
      <c r="T255" s="75"/>
      <c r="AT255" s="21" t="s">
        <v>166</v>
      </c>
      <c r="AU255" s="21" t="s">
        <v>85</v>
      </c>
    </row>
    <row r="256" spans="2:65" s="1" customFormat="1" ht="22.5" customHeight="1">
      <c r="B256" s="38"/>
      <c r="C256" s="191" t="s">
        <v>476</v>
      </c>
      <c r="D256" s="191" t="s">
        <v>159</v>
      </c>
      <c r="E256" s="192" t="s">
        <v>477</v>
      </c>
      <c r="F256" s="193" t="s">
        <v>478</v>
      </c>
      <c r="G256" s="194" t="s">
        <v>236</v>
      </c>
      <c r="H256" s="195">
        <v>1.612</v>
      </c>
      <c r="I256" s="196"/>
      <c r="J256" s="197">
        <f>ROUND(I256*H256,2)</f>
        <v>0</v>
      </c>
      <c r="K256" s="193" t="s">
        <v>163</v>
      </c>
      <c r="L256" s="58"/>
      <c r="M256" s="198" t="s">
        <v>21</v>
      </c>
      <c r="N256" s="199" t="s">
        <v>47</v>
      </c>
      <c r="O256" s="39"/>
      <c r="P256" s="200">
        <f>O256*H256</f>
        <v>0</v>
      </c>
      <c r="Q256" s="200">
        <v>0</v>
      </c>
      <c r="R256" s="200">
        <f>Q256*H256</f>
        <v>0</v>
      </c>
      <c r="S256" s="200">
        <v>0</v>
      </c>
      <c r="T256" s="201">
        <f>S256*H256</f>
        <v>0</v>
      </c>
      <c r="AR256" s="21" t="s">
        <v>252</v>
      </c>
      <c r="AT256" s="21" t="s">
        <v>159</v>
      </c>
      <c r="AU256" s="21" t="s">
        <v>85</v>
      </c>
      <c r="AY256" s="21" t="s">
        <v>157</v>
      </c>
      <c r="BE256" s="202">
        <f>IF(N256="základní",J256,0)</f>
        <v>0</v>
      </c>
      <c r="BF256" s="202">
        <f>IF(N256="snížená",J256,0)</f>
        <v>0</v>
      </c>
      <c r="BG256" s="202">
        <f>IF(N256="zákl. přenesená",J256,0)</f>
        <v>0</v>
      </c>
      <c r="BH256" s="202">
        <f>IF(N256="sníž. přenesená",J256,0)</f>
        <v>0</v>
      </c>
      <c r="BI256" s="202">
        <f>IF(N256="nulová",J256,0)</f>
        <v>0</v>
      </c>
      <c r="BJ256" s="21" t="s">
        <v>83</v>
      </c>
      <c r="BK256" s="202">
        <f>ROUND(I256*H256,2)</f>
        <v>0</v>
      </c>
      <c r="BL256" s="21" t="s">
        <v>252</v>
      </c>
      <c r="BM256" s="21" t="s">
        <v>479</v>
      </c>
    </row>
    <row r="257" spans="2:47" s="1" customFormat="1" ht="27">
      <c r="B257" s="38"/>
      <c r="C257" s="60"/>
      <c r="D257" s="208" t="s">
        <v>166</v>
      </c>
      <c r="E257" s="60"/>
      <c r="F257" s="231" t="s">
        <v>480</v>
      </c>
      <c r="G257" s="60"/>
      <c r="H257" s="60"/>
      <c r="I257" s="161"/>
      <c r="J257" s="60"/>
      <c r="K257" s="60"/>
      <c r="L257" s="58"/>
      <c r="M257" s="205"/>
      <c r="N257" s="39"/>
      <c r="O257" s="39"/>
      <c r="P257" s="39"/>
      <c r="Q257" s="39"/>
      <c r="R257" s="39"/>
      <c r="S257" s="39"/>
      <c r="T257" s="75"/>
      <c r="AT257" s="21" t="s">
        <v>166</v>
      </c>
      <c r="AU257" s="21" t="s">
        <v>85</v>
      </c>
    </row>
    <row r="258" spans="2:65" s="1" customFormat="1" ht="22.5" customHeight="1">
      <c r="B258" s="38"/>
      <c r="C258" s="191" t="s">
        <v>481</v>
      </c>
      <c r="D258" s="191" t="s">
        <v>159</v>
      </c>
      <c r="E258" s="192" t="s">
        <v>482</v>
      </c>
      <c r="F258" s="193" t="s">
        <v>483</v>
      </c>
      <c r="G258" s="194" t="s">
        <v>236</v>
      </c>
      <c r="H258" s="195">
        <v>1.612</v>
      </c>
      <c r="I258" s="196"/>
      <c r="J258" s="197">
        <f>ROUND(I258*H258,2)</f>
        <v>0</v>
      </c>
      <c r="K258" s="193" t="s">
        <v>163</v>
      </c>
      <c r="L258" s="58"/>
      <c r="M258" s="198" t="s">
        <v>21</v>
      </c>
      <c r="N258" s="199" t="s">
        <v>47</v>
      </c>
      <c r="O258" s="39"/>
      <c r="P258" s="200">
        <f>O258*H258</f>
        <v>0</v>
      </c>
      <c r="Q258" s="200">
        <v>0</v>
      </c>
      <c r="R258" s="200">
        <f>Q258*H258</f>
        <v>0</v>
      </c>
      <c r="S258" s="200">
        <v>0</v>
      </c>
      <c r="T258" s="201">
        <f>S258*H258</f>
        <v>0</v>
      </c>
      <c r="AR258" s="21" t="s">
        <v>252</v>
      </c>
      <c r="AT258" s="21" t="s">
        <v>159</v>
      </c>
      <c r="AU258" s="21" t="s">
        <v>85</v>
      </c>
      <c r="AY258" s="21" t="s">
        <v>157</v>
      </c>
      <c r="BE258" s="202">
        <f>IF(N258="základní",J258,0)</f>
        <v>0</v>
      </c>
      <c r="BF258" s="202">
        <f>IF(N258="snížená",J258,0)</f>
        <v>0</v>
      </c>
      <c r="BG258" s="202">
        <f>IF(N258="zákl. přenesená",J258,0)</f>
        <v>0</v>
      </c>
      <c r="BH258" s="202">
        <f>IF(N258="sníž. přenesená",J258,0)</f>
        <v>0</v>
      </c>
      <c r="BI258" s="202">
        <f>IF(N258="nulová",J258,0)</f>
        <v>0</v>
      </c>
      <c r="BJ258" s="21" t="s">
        <v>83</v>
      </c>
      <c r="BK258" s="202">
        <f>ROUND(I258*H258,2)</f>
        <v>0</v>
      </c>
      <c r="BL258" s="21" t="s">
        <v>252</v>
      </c>
      <c r="BM258" s="21" t="s">
        <v>484</v>
      </c>
    </row>
    <row r="259" spans="2:47" s="1" customFormat="1" ht="27">
      <c r="B259" s="38"/>
      <c r="C259" s="60"/>
      <c r="D259" s="208" t="s">
        <v>166</v>
      </c>
      <c r="E259" s="60"/>
      <c r="F259" s="231" t="s">
        <v>485</v>
      </c>
      <c r="G259" s="60"/>
      <c r="H259" s="60"/>
      <c r="I259" s="161"/>
      <c r="J259" s="60"/>
      <c r="K259" s="60"/>
      <c r="L259" s="58"/>
      <c r="M259" s="205"/>
      <c r="N259" s="39"/>
      <c r="O259" s="39"/>
      <c r="P259" s="39"/>
      <c r="Q259" s="39"/>
      <c r="R259" s="39"/>
      <c r="S259" s="39"/>
      <c r="T259" s="75"/>
      <c r="AT259" s="21" t="s">
        <v>166</v>
      </c>
      <c r="AU259" s="21" t="s">
        <v>85</v>
      </c>
    </row>
    <row r="260" spans="2:65" s="1" customFormat="1" ht="22.5" customHeight="1">
      <c r="B260" s="38"/>
      <c r="C260" s="191" t="s">
        <v>486</v>
      </c>
      <c r="D260" s="191" t="s">
        <v>159</v>
      </c>
      <c r="E260" s="192" t="s">
        <v>487</v>
      </c>
      <c r="F260" s="193" t="s">
        <v>488</v>
      </c>
      <c r="G260" s="194" t="s">
        <v>326</v>
      </c>
      <c r="H260" s="195">
        <v>9</v>
      </c>
      <c r="I260" s="196"/>
      <c r="J260" s="197">
        <f>ROUND(I260*H260,2)</f>
        <v>0</v>
      </c>
      <c r="K260" s="193" t="s">
        <v>21</v>
      </c>
      <c r="L260" s="58"/>
      <c r="M260" s="198" t="s">
        <v>21</v>
      </c>
      <c r="N260" s="199" t="s">
        <v>47</v>
      </c>
      <c r="O260" s="39"/>
      <c r="P260" s="200">
        <f>O260*H260</f>
        <v>0</v>
      </c>
      <c r="Q260" s="200">
        <v>0</v>
      </c>
      <c r="R260" s="200">
        <f>Q260*H260</f>
        <v>0</v>
      </c>
      <c r="S260" s="200">
        <v>0</v>
      </c>
      <c r="T260" s="201">
        <f>S260*H260</f>
        <v>0</v>
      </c>
      <c r="AR260" s="21" t="s">
        <v>252</v>
      </c>
      <c r="AT260" s="21" t="s">
        <v>159</v>
      </c>
      <c r="AU260" s="21" t="s">
        <v>85</v>
      </c>
      <c r="AY260" s="21" t="s">
        <v>157</v>
      </c>
      <c r="BE260" s="202">
        <f>IF(N260="základní",J260,0)</f>
        <v>0</v>
      </c>
      <c r="BF260" s="202">
        <f>IF(N260="snížená",J260,0)</f>
        <v>0</v>
      </c>
      <c r="BG260" s="202">
        <f>IF(N260="zákl. přenesená",J260,0)</f>
        <v>0</v>
      </c>
      <c r="BH260" s="202">
        <f>IF(N260="sníž. přenesená",J260,0)</f>
        <v>0</v>
      </c>
      <c r="BI260" s="202">
        <f>IF(N260="nulová",J260,0)</f>
        <v>0</v>
      </c>
      <c r="BJ260" s="21" t="s">
        <v>83</v>
      </c>
      <c r="BK260" s="202">
        <f>ROUND(I260*H260,2)</f>
        <v>0</v>
      </c>
      <c r="BL260" s="21" t="s">
        <v>252</v>
      </c>
      <c r="BM260" s="21" t="s">
        <v>489</v>
      </c>
    </row>
    <row r="261" spans="2:47" s="1" customFormat="1" ht="13.5">
      <c r="B261" s="38"/>
      <c r="C261" s="60"/>
      <c r="D261" s="208" t="s">
        <v>166</v>
      </c>
      <c r="E261" s="60"/>
      <c r="F261" s="231" t="s">
        <v>490</v>
      </c>
      <c r="G261" s="60"/>
      <c r="H261" s="60"/>
      <c r="I261" s="161"/>
      <c r="J261" s="60"/>
      <c r="K261" s="60"/>
      <c r="L261" s="58"/>
      <c r="M261" s="205"/>
      <c r="N261" s="39"/>
      <c r="O261" s="39"/>
      <c r="P261" s="39"/>
      <c r="Q261" s="39"/>
      <c r="R261" s="39"/>
      <c r="S261" s="39"/>
      <c r="T261" s="75"/>
      <c r="AT261" s="21" t="s">
        <v>166</v>
      </c>
      <c r="AU261" s="21" t="s">
        <v>85</v>
      </c>
    </row>
    <row r="262" spans="2:65" s="1" customFormat="1" ht="22.5" customHeight="1">
      <c r="B262" s="38"/>
      <c r="C262" s="221" t="s">
        <v>491</v>
      </c>
      <c r="D262" s="221" t="s">
        <v>294</v>
      </c>
      <c r="E262" s="222" t="s">
        <v>492</v>
      </c>
      <c r="F262" s="223" t="s">
        <v>493</v>
      </c>
      <c r="G262" s="224" t="s">
        <v>326</v>
      </c>
      <c r="H262" s="225">
        <v>9</v>
      </c>
      <c r="I262" s="226"/>
      <c r="J262" s="227">
        <f>ROUND(I262*H262,2)</f>
        <v>0</v>
      </c>
      <c r="K262" s="223" t="s">
        <v>21</v>
      </c>
      <c r="L262" s="228"/>
      <c r="M262" s="229" t="s">
        <v>21</v>
      </c>
      <c r="N262" s="230" t="s">
        <v>47</v>
      </c>
      <c r="O262" s="39"/>
      <c r="P262" s="200">
        <f>O262*H262</f>
        <v>0</v>
      </c>
      <c r="Q262" s="200">
        <v>0.092</v>
      </c>
      <c r="R262" s="200">
        <f>Q262*H262</f>
        <v>0.828</v>
      </c>
      <c r="S262" s="200">
        <v>0</v>
      </c>
      <c r="T262" s="201">
        <f>S262*H262</f>
        <v>0</v>
      </c>
      <c r="AR262" s="21" t="s">
        <v>348</v>
      </c>
      <c r="AT262" s="21" t="s">
        <v>294</v>
      </c>
      <c r="AU262" s="21" t="s">
        <v>85</v>
      </c>
      <c r="AY262" s="21" t="s">
        <v>157</v>
      </c>
      <c r="BE262" s="202">
        <f>IF(N262="základní",J262,0)</f>
        <v>0</v>
      </c>
      <c r="BF262" s="202">
        <f>IF(N262="snížená",J262,0)</f>
        <v>0</v>
      </c>
      <c r="BG262" s="202">
        <f>IF(N262="zákl. přenesená",J262,0)</f>
        <v>0</v>
      </c>
      <c r="BH262" s="202">
        <f>IF(N262="sníž. přenesená",J262,0)</f>
        <v>0</v>
      </c>
      <c r="BI262" s="202">
        <f>IF(N262="nulová",J262,0)</f>
        <v>0</v>
      </c>
      <c r="BJ262" s="21" t="s">
        <v>83</v>
      </c>
      <c r="BK262" s="202">
        <f>ROUND(I262*H262,2)</f>
        <v>0</v>
      </c>
      <c r="BL262" s="21" t="s">
        <v>252</v>
      </c>
      <c r="BM262" s="21" t="s">
        <v>494</v>
      </c>
    </row>
    <row r="263" spans="2:47" s="1" customFormat="1" ht="13.5">
      <c r="B263" s="38"/>
      <c r="C263" s="60"/>
      <c r="D263" s="203" t="s">
        <v>166</v>
      </c>
      <c r="E263" s="60"/>
      <c r="F263" s="204" t="s">
        <v>493</v>
      </c>
      <c r="G263" s="60"/>
      <c r="H263" s="60"/>
      <c r="I263" s="161"/>
      <c r="J263" s="60"/>
      <c r="K263" s="60"/>
      <c r="L263" s="58"/>
      <c r="M263" s="232"/>
      <c r="N263" s="233"/>
      <c r="O263" s="233"/>
      <c r="P263" s="233"/>
      <c r="Q263" s="233"/>
      <c r="R263" s="233"/>
      <c r="S263" s="233"/>
      <c r="T263" s="234"/>
      <c r="AT263" s="21" t="s">
        <v>166</v>
      </c>
      <c r="AU263" s="21" t="s">
        <v>85</v>
      </c>
    </row>
    <row r="264" spans="2:12" s="1" customFormat="1" ht="6.95" customHeight="1">
      <c r="B264" s="53"/>
      <c r="C264" s="54"/>
      <c r="D264" s="54"/>
      <c r="E264" s="54"/>
      <c r="F264" s="54"/>
      <c r="G264" s="54"/>
      <c r="H264" s="54"/>
      <c r="I264" s="137"/>
      <c r="J264" s="54"/>
      <c r="K264" s="54"/>
      <c r="L264" s="58"/>
    </row>
  </sheetData>
  <sheetProtection password="CC35" sheet="1" objects="1" scenarios="1" formatCells="0" formatColumns="0" formatRows="0" sort="0" autoFilter="0"/>
  <autoFilter ref="C86:K263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90</v>
      </c>
      <c r="G1" s="358" t="s">
        <v>91</v>
      </c>
      <c r="H1" s="358"/>
      <c r="I1" s="112"/>
      <c r="J1" s="111" t="s">
        <v>92</v>
      </c>
      <c r="K1" s="110" t="s">
        <v>93</v>
      </c>
      <c r="L1" s="111" t="s">
        <v>94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21" t="s">
        <v>89</v>
      </c>
    </row>
    <row r="3" spans="2:46" ht="6.95" customHeight="1">
      <c r="B3" s="22"/>
      <c r="C3" s="23"/>
      <c r="D3" s="23"/>
      <c r="E3" s="23"/>
      <c r="F3" s="23"/>
      <c r="G3" s="23"/>
      <c r="H3" s="23"/>
      <c r="I3" s="114"/>
      <c r="J3" s="23"/>
      <c r="K3" s="24"/>
      <c r="AT3" s="21" t="s">
        <v>85</v>
      </c>
    </row>
    <row r="4" spans="2:46" ht="36.95" customHeight="1">
      <c r="B4" s="25"/>
      <c r="C4" s="26"/>
      <c r="D4" s="27" t="s">
        <v>101</v>
      </c>
      <c r="E4" s="26"/>
      <c r="F4" s="26"/>
      <c r="G4" s="26"/>
      <c r="H4" s="26"/>
      <c r="I4" s="115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5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5"/>
      <c r="J6" s="26"/>
      <c r="K6" s="28"/>
    </row>
    <row r="7" spans="2:11" ht="22.5" customHeight="1">
      <c r="B7" s="25"/>
      <c r="C7" s="26"/>
      <c r="D7" s="26"/>
      <c r="E7" s="351" t="str">
        <f>'Rekapitulace stavby'!K6</f>
        <v>Veřejné osvětlení v ul. Pásová, Odry</v>
      </c>
      <c r="F7" s="352"/>
      <c r="G7" s="352"/>
      <c r="H7" s="352"/>
      <c r="I7" s="115"/>
      <c r="J7" s="26"/>
      <c r="K7" s="28"/>
    </row>
    <row r="8" spans="2:11" s="1" customFormat="1" ht="13.5">
      <c r="B8" s="38"/>
      <c r="C8" s="39"/>
      <c r="D8" s="34" t="s">
        <v>114</v>
      </c>
      <c r="E8" s="39"/>
      <c r="F8" s="39"/>
      <c r="G8" s="39"/>
      <c r="H8" s="39"/>
      <c r="I8" s="116"/>
      <c r="J8" s="39"/>
      <c r="K8" s="42"/>
    </row>
    <row r="9" spans="2:11" s="1" customFormat="1" ht="36.95" customHeight="1">
      <c r="B9" s="38"/>
      <c r="C9" s="39"/>
      <c r="D9" s="39"/>
      <c r="E9" s="353" t="s">
        <v>495</v>
      </c>
      <c r="F9" s="354"/>
      <c r="G9" s="354"/>
      <c r="H9" s="354"/>
      <c r="I9" s="116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6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7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7" t="s">
        <v>25</v>
      </c>
      <c r="J12" s="118" t="str">
        <f>'Rekapitulace stavby'!AN8</f>
        <v>20. 8. 2018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6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7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7" t="s">
        <v>31</v>
      </c>
      <c r="J15" s="32" t="s">
        <v>32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6"/>
      <c r="J16" s="39"/>
      <c r="K16" s="42"/>
    </row>
    <row r="17" spans="2:11" s="1" customFormat="1" ht="14.45" customHeight="1">
      <c r="B17" s="38"/>
      <c r="C17" s="39"/>
      <c r="D17" s="34" t="s">
        <v>33</v>
      </c>
      <c r="E17" s="39"/>
      <c r="F17" s="39"/>
      <c r="G17" s="39"/>
      <c r="H17" s="39"/>
      <c r="I17" s="117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7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6"/>
      <c r="J19" s="39"/>
      <c r="K19" s="42"/>
    </row>
    <row r="20" spans="2:11" s="1" customFormat="1" ht="14.45" customHeight="1">
      <c r="B20" s="38"/>
      <c r="C20" s="39"/>
      <c r="D20" s="34" t="s">
        <v>35</v>
      </c>
      <c r="E20" s="39"/>
      <c r="F20" s="39"/>
      <c r="G20" s="39"/>
      <c r="H20" s="39"/>
      <c r="I20" s="117" t="s">
        <v>28</v>
      </c>
      <c r="J20" s="32" t="s">
        <v>36</v>
      </c>
      <c r="K20" s="42"/>
    </row>
    <row r="21" spans="2:11" s="1" customFormat="1" ht="18" customHeight="1">
      <c r="B21" s="38"/>
      <c r="C21" s="39"/>
      <c r="D21" s="39"/>
      <c r="E21" s="32" t="s">
        <v>37</v>
      </c>
      <c r="F21" s="39"/>
      <c r="G21" s="39"/>
      <c r="H21" s="39"/>
      <c r="I21" s="117" t="s">
        <v>31</v>
      </c>
      <c r="J21" s="32" t="s">
        <v>38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6"/>
      <c r="J22" s="39"/>
      <c r="K22" s="42"/>
    </row>
    <row r="23" spans="2:11" s="1" customFormat="1" ht="14.45" customHeight="1">
      <c r="B23" s="38"/>
      <c r="C23" s="39"/>
      <c r="D23" s="34" t="s">
        <v>40</v>
      </c>
      <c r="E23" s="39"/>
      <c r="F23" s="39"/>
      <c r="G23" s="39"/>
      <c r="H23" s="39"/>
      <c r="I23" s="116"/>
      <c r="J23" s="39"/>
      <c r="K23" s="42"/>
    </row>
    <row r="24" spans="2:11" s="6" customFormat="1" ht="22.5" customHeight="1">
      <c r="B24" s="119"/>
      <c r="C24" s="120"/>
      <c r="D24" s="120"/>
      <c r="E24" s="320" t="s">
        <v>21</v>
      </c>
      <c r="F24" s="320"/>
      <c r="G24" s="320"/>
      <c r="H24" s="320"/>
      <c r="I24" s="121"/>
      <c r="J24" s="120"/>
      <c r="K24" s="122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6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3"/>
      <c r="J26" s="82"/>
      <c r="K26" s="124"/>
    </row>
    <row r="27" spans="2:11" s="1" customFormat="1" ht="25.35" customHeight="1">
      <c r="B27" s="38"/>
      <c r="C27" s="39"/>
      <c r="D27" s="125" t="s">
        <v>42</v>
      </c>
      <c r="E27" s="39"/>
      <c r="F27" s="39"/>
      <c r="G27" s="39"/>
      <c r="H27" s="39"/>
      <c r="I27" s="116"/>
      <c r="J27" s="126">
        <f>ROUND(J80,2)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3"/>
      <c r="J28" s="82"/>
      <c r="K28" s="124"/>
    </row>
    <row r="29" spans="2:11" s="1" customFormat="1" ht="14.45" customHeight="1">
      <c r="B29" s="38"/>
      <c r="C29" s="39"/>
      <c r="D29" s="39"/>
      <c r="E29" s="39"/>
      <c r="F29" s="43" t="s">
        <v>44</v>
      </c>
      <c r="G29" s="39"/>
      <c r="H29" s="39"/>
      <c r="I29" s="127" t="s">
        <v>43</v>
      </c>
      <c r="J29" s="43" t="s">
        <v>45</v>
      </c>
      <c r="K29" s="42"/>
    </row>
    <row r="30" spans="2:11" s="1" customFormat="1" ht="14.45" customHeight="1">
      <c r="B30" s="38"/>
      <c r="C30" s="39"/>
      <c r="D30" s="46" t="s">
        <v>46</v>
      </c>
      <c r="E30" s="46" t="s">
        <v>47</v>
      </c>
      <c r="F30" s="128">
        <f>ROUND(SUM(BE80:BE95),2)</f>
        <v>0</v>
      </c>
      <c r="G30" s="39"/>
      <c r="H30" s="39"/>
      <c r="I30" s="129">
        <v>0.21</v>
      </c>
      <c r="J30" s="128">
        <f>ROUND(ROUND((SUM(BE80:BE95)),2)*I30,2)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48</v>
      </c>
      <c r="F31" s="128">
        <f>ROUND(SUM(BF80:BF95),2)</f>
        <v>0</v>
      </c>
      <c r="G31" s="39"/>
      <c r="H31" s="39"/>
      <c r="I31" s="129">
        <v>0.15</v>
      </c>
      <c r="J31" s="128">
        <f>ROUND(ROUND((SUM(BF80:BF95)),2)*I31,2)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49</v>
      </c>
      <c r="F32" s="128">
        <f>ROUND(SUM(BG80:BG95),2)</f>
        <v>0</v>
      </c>
      <c r="G32" s="39"/>
      <c r="H32" s="39"/>
      <c r="I32" s="129">
        <v>0.21</v>
      </c>
      <c r="J32" s="128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50</v>
      </c>
      <c r="F33" s="128">
        <f>ROUND(SUM(BH80:BH95),2)</f>
        <v>0</v>
      </c>
      <c r="G33" s="39"/>
      <c r="H33" s="39"/>
      <c r="I33" s="129">
        <v>0.15</v>
      </c>
      <c r="J33" s="128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51</v>
      </c>
      <c r="F34" s="128">
        <f>ROUND(SUM(BI80:BI95),2)</f>
        <v>0</v>
      </c>
      <c r="G34" s="39"/>
      <c r="H34" s="39"/>
      <c r="I34" s="129">
        <v>0</v>
      </c>
      <c r="J34" s="128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6"/>
      <c r="J35" s="39"/>
      <c r="K35" s="42"/>
    </row>
    <row r="36" spans="2:11" s="1" customFormat="1" ht="25.35" customHeight="1">
      <c r="B36" s="38"/>
      <c r="C36" s="130"/>
      <c r="D36" s="131" t="s">
        <v>52</v>
      </c>
      <c r="E36" s="76"/>
      <c r="F36" s="76"/>
      <c r="G36" s="132" t="s">
        <v>53</v>
      </c>
      <c r="H36" s="133" t="s">
        <v>54</v>
      </c>
      <c r="I36" s="134"/>
      <c r="J36" s="135">
        <f>SUM(J27:J34)</f>
        <v>0</v>
      </c>
      <c r="K36" s="136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7"/>
      <c r="J37" s="54"/>
      <c r="K37" s="55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8"/>
      <c r="C42" s="27" t="s">
        <v>125</v>
      </c>
      <c r="D42" s="39"/>
      <c r="E42" s="39"/>
      <c r="F42" s="39"/>
      <c r="G42" s="39"/>
      <c r="H42" s="39"/>
      <c r="I42" s="116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6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6"/>
      <c r="J44" s="39"/>
      <c r="K44" s="42"/>
    </row>
    <row r="45" spans="2:11" s="1" customFormat="1" ht="22.5" customHeight="1">
      <c r="B45" s="38"/>
      <c r="C45" s="39"/>
      <c r="D45" s="39"/>
      <c r="E45" s="351" t="str">
        <f>E7</f>
        <v>Veřejné osvětlení v ul. Pásová, Odry</v>
      </c>
      <c r="F45" s="352"/>
      <c r="G45" s="352"/>
      <c r="H45" s="352"/>
      <c r="I45" s="116"/>
      <c r="J45" s="39"/>
      <c r="K45" s="42"/>
    </row>
    <row r="46" spans="2:11" s="1" customFormat="1" ht="14.45" customHeight="1">
      <c r="B46" s="38"/>
      <c r="C46" s="34" t="s">
        <v>114</v>
      </c>
      <c r="D46" s="39"/>
      <c r="E46" s="39"/>
      <c r="F46" s="39"/>
      <c r="G46" s="39"/>
      <c r="H46" s="39"/>
      <c r="I46" s="116"/>
      <c r="J46" s="39"/>
      <c r="K46" s="42"/>
    </row>
    <row r="47" spans="2:11" s="1" customFormat="1" ht="23.25" customHeight="1">
      <c r="B47" s="38"/>
      <c r="C47" s="39"/>
      <c r="D47" s="39"/>
      <c r="E47" s="353" t="str">
        <f>E9</f>
        <v>02 - VON</v>
      </c>
      <c r="F47" s="354"/>
      <c r="G47" s="354"/>
      <c r="H47" s="354"/>
      <c r="I47" s="116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6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Odry</v>
      </c>
      <c r="G49" s="39"/>
      <c r="H49" s="39"/>
      <c r="I49" s="117" t="s">
        <v>25</v>
      </c>
      <c r="J49" s="118" t="str">
        <f>IF(J12="","",J12)</f>
        <v>20. 8. 2018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6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Město Odry</v>
      </c>
      <c r="G51" s="39"/>
      <c r="H51" s="39"/>
      <c r="I51" s="117" t="s">
        <v>35</v>
      </c>
      <c r="J51" s="32" t="str">
        <f>E21</f>
        <v>Hydroelko, s.r.o.</v>
      </c>
      <c r="K51" s="42"/>
    </row>
    <row r="52" spans="2:11" s="1" customFormat="1" ht="14.45" customHeight="1">
      <c r="B52" s="38"/>
      <c r="C52" s="34" t="s">
        <v>33</v>
      </c>
      <c r="D52" s="39"/>
      <c r="E52" s="39"/>
      <c r="F52" s="32" t="str">
        <f>IF(E18="","",E18)</f>
        <v/>
      </c>
      <c r="G52" s="39"/>
      <c r="H52" s="39"/>
      <c r="I52" s="116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6"/>
      <c r="J53" s="39"/>
      <c r="K53" s="42"/>
    </row>
    <row r="54" spans="2:11" s="1" customFormat="1" ht="29.25" customHeight="1">
      <c r="B54" s="38"/>
      <c r="C54" s="142" t="s">
        <v>126</v>
      </c>
      <c r="D54" s="130"/>
      <c r="E54" s="130"/>
      <c r="F54" s="130"/>
      <c r="G54" s="130"/>
      <c r="H54" s="130"/>
      <c r="I54" s="143"/>
      <c r="J54" s="144" t="s">
        <v>127</v>
      </c>
      <c r="K54" s="145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6"/>
      <c r="J55" s="39"/>
      <c r="K55" s="42"/>
    </row>
    <row r="56" spans="2:47" s="1" customFormat="1" ht="29.25" customHeight="1">
      <c r="B56" s="38"/>
      <c r="C56" s="146" t="s">
        <v>128</v>
      </c>
      <c r="D56" s="39"/>
      <c r="E56" s="39"/>
      <c r="F56" s="39"/>
      <c r="G56" s="39"/>
      <c r="H56" s="39"/>
      <c r="I56" s="116"/>
      <c r="J56" s="126">
        <f>J80</f>
        <v>0</v>
      </c>
      <c r="K56" s="42"/>
      <c r="AU56" s="21" t="s">
        <v>129</v>
      </c>
    </row>
    <row r="57" spans="2:11" s="7" customFormat="1" ht="24.95" customHeight="1">
      <c r="B57" s="147"/>
      <c r="C57" s="148"/>
      <c r="D57" s="149" t="s">
        <v>496</v>
      </c>
      <c r="E57" s="150"/>
      <c r="F57" s="150"/>
      <c r="G57" s="150"/>
      <c r="H57" s="150"/>
      <c r="I57" s="151"/>
      <c r="J57" s="152">
        <f>J81</f>
        <v>0</v>
      </c>
      <c r="K57" s="153"/>
    </row>
    <row r="58" spans="2:11" s="8" customFormat="1" ht="19.9" customHeight="1">
      <c r="B58" s="154"/>
      <c r="C58" s="155"/>
      <c r="D58" s="156" t="s">
        <v>497</v>
      </c>
      <c r="E58" s="157"/>
      <c r="F58" s="157"/>
      <c r="G58" s="157"/>
      <c r="H58" s="157"/>
      <c r="I58" s="158"/>
      <c r="J58" s="159">
        <f>J82</f>
        <v>0</v>
      </c>
      <c r="K58" s="160"/>
    </row>
    <row r="59" spans="2:11" s="8" customFormat="1" ht="19.9" customHeight="1">
      <c r="B59" s="154"/>
      <c r="C59" s="155"/>
      <c r="D59" s="156" t="s">
        <v>498</v>
      </c>
      <c r="E59" s="157"/>
      <c r="F59" s="157"/>
      <c r="G59" s="157"/>
      <c r="H59" s="157"/>
      <c r="I59" s="158"/>
      <c r="J59" s="159">
        <f>J90</f>
        <v>0</v>
      </c>
      <c r="K59" s="160"/>
    </row>
    <row r="60" spans="2:11" s="8" customFormat="1" ht="19.9" customHeight="1">
      <c r="B60" s="154"/>
      <c r="C60" s="155"/>
      <c r="D60" s="156" t="s">
        <v>499</v>
      </c>
      <c r="E60" s="157"/>
      <c r="F60" s="157"/>
      <c r="G60" s="157"/>
      <c r="H60" s="157"/>
      <c r="I60" s="158"/>
      <c r="J60" s="159">
        <f>J93</f>
        <v>0</v>
      </c>
      <c r="K60" s="160"/>
    </row>
    <row r="61" spans="2:11" s="1" customFormat="1" ht="21.75" customHeight="1">
      <c r="B61" s="38"/>
      <c r="C61" s="39"/>
      <c r="D61" s="39"/>
      <c r="E61" s="39"/>
      <c r="F61" s="39"/>
      <c r="G61" s="39"/>
      <c r="H61" s="39"/>
      <c r="I61" s="116"/>
      <c r="J61" s="39"/>
      <c r="K61" s="42"/>
    </row>
    <row r="62" spans="2:11" s="1" customFormat="1" ht="6.95" customHeight="1">
      <c r="B62" s="53"/>
      <c r="C62" s="54"/>
      <c r="D62" s="54"/>
      <c r="E62" s="54"/>
      <c r="F62" s="54"/>
      <c r="G62" s="54"/>
      <c r="H62" s="54"/>
      <c r="I62" s="137"/>
      <c r="J62" s="54"/>
      <c r="K62" s="55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40"/>
      <c r="J66" s="57"/>
      <c r="K66" s="57"/>
      <c r="L66" s="58"/>
    </row>
    <row r="67" spans="2:12" s="1" customFormat="1" ht="36.95" customHeight="1">
      <c r="B67" s="38"/>
      <c r="C67" s="59" t="s">
        <v>141</v>
      </c>
      <c r="D67" s="60"/>
      <c r="E67" s="60"/>
      <c r="F67" s="60"/>
      <c r="G67" s="60"/>
      <c r="H67" s="60"/>
      <c r="I67" s="161"/>
      <c r="J67" s="60"/>
      <c r="K67" s="60"/>
      <c r="L67" s="58"/>
    </row>
    <row r="68" spans="2:12" s="1" customFormat="1" ht="6.95" customHeight="1">
      <c r="B68" s="38"/>
      <c r="C68" s="60"/>
      <c r="D68" s="60"/>
      <c r="E68" s="60"/>
      <c r="F68" s="60"/>
      <c r="G68" s="60"/>
      <c r="H68" s="60"/>
      <c r="I68" s="161"/>
      <c r="J68" s="60"/>
      <c r="K68" s="60"/>
      <c r="L68" s="58"/>
    </row>
    <row r="69" spans="2:12" s="1" customFormat="1" ht="14.45" customHeight="1">
      <c r="B69" s="38"/>
      <c r="C69" s="62" t="s">
        <v>18</v>
      </c>
      <c r="D69" s="60"/>
      <c r="E69" s="60"/>
      <c r="F69" s="60"/>
      <c r="G69" s="60"/>
      <c r="H69" s="60"/>
      <c r="I69" s="161"/>
      <c r="J69" s="60"/>
      <c r="K69" s="60"/>
      <c r="L69" s="58"/>
    </row>
    <row r="70" spans="2:12" s="1" customFormat="1" ht="22.5" customHeight="1">
      <c r="B70" s="38"/>
      <c r="C70" s="60"/>
      <c r="D70" s="60"/>
      <c r="E70" s="355" t="str">
        <f>E7</f>
        <v>Veřejné osvětlení v ul. Pásová, Odry</v>
      </c>
      <c r="F70" s="356"/>
      <c r="G70" s="356"/>
      <c r="H70" s="356"/>
      <c r="I70" s="161"/>
      <c r="J70" s="60"/>
      <c r="K70" s="60"/>
      <c r="L70" s="58"/>
    </row>
    <row r="71" spans="2:12" s="1" customFormat="1" ht="14.45" customHeight="1">
      <c r="B71" s="38"/>
      <c r="C71" s="62" t="s">
        <v>114</v>
      </c>
      <c r="D71" s="60"/>
      <c r="E71" s="60"/>
      <c r="F71" s="60"/>
      <c r="G71" s="60"/>
      <c r="H71" s="60"/>
      <c r="I71" s="161"/>
      <c r="J71" s="60"/>
      <c r="K71" s="60"/>
      <c r="L71" s="58"/>
    </row>
    <row r="72" spans="2:12" s="1" customFormat="1" ht="23.25" customHeight="1">
      <c r="B72" s="38"/>
      <c r="C72" s="60"/>
      <c r="D72" s="60"/>
      <c r="E72" s="331" t="str">
        <f>E9</f>
        <v>02 - VON</v>
      </c>
      <c r="F72" s="357"/>
      <c r="G72" s="357"/>
      <c r="H72" s="357"/>
      <c r="I72" s="161"/>
      <c r="J72" s="60"/>
      <c r="K72" s="60"/>
      <c r="L72" s="58"/>
    </row>
    <row r="73" spans="2:12" s="1" customFormat="1" ht="6.95" customHeight="1">
      <c r="B73" s="38"/>
      <c r="C73" s="60"/>
      <c r="D73" s="60"/>
      <c r="E73" s="60"/>
      <c r="F73" s="60"/>
      <c r="G73" s="60"/>
      <c r="H73" s="60"/>
      <c r="I73" s="161"/>
      <c r="J73" s="60"/>
      <c r="K73" s="60"/>
      <c r="L73" s="58"/>
    </row>
    <row r="74" spans="2:12" s="1" customFormat="1" ht="18" customHeight="1">
      <c r="B74" s="38"/>
      <c r="C74" s="62" t="s">
        <v>23</v>
      </c>
      <c r="D74" s="60"/>
      <c r="E74" s="60"/>
      <c r="F74" s="162" t="str">
        <f>F12</f>
        <v>Odry</v>
      </c>
      <c r="G74" s="60"/>
      <c r="H74" s="60"/>
      <c r="I74" s="163" t="s">
        <v>25</v>
      </c>
      <c r="J74" s="70" t="str">
        <f>IF(J12="","",J12)</f>
        <v>20. 8. 2018</v>
      </c>
      <c r="K74" s="60"/>
      <c r="L74" s="58"/>
    </row>
    <row r="75" spans="2:12" s="1" customFormat="1" ht="6.95" customHeight="1">
      <c r="B75" s="38"/>
      <c r="C75" s="60"/>
      <c r="D75" s="60"/>
      <c r="E75" s="60"/>
      <c r="F75" s="60"/>
      <c r="G75" s="60"/>
      <c r="H75" s="60"/>
      <c r="I75" s="161"/>
      <c r="J75" s="60"/>
      <c r="K75" s="60"/>
      <c r="L75" s="58"/>
    </row>
    <row r="76" spans="2:12" s="1" customFormat="1" ht="13.5">
      <c r="B76" s="38"/>
      <c r="C76" s="62" t="s">
        <v>27</v>
      </c>
      <c r="D76" s="60"/>
      <c r="E76" s="60"/>
      <c r="F76" s="162" t="str">
        <f>E15</f>
        <v>Město Odry</v>
      </c>
      <c r="G76" s="60"/>
      <c r="H76" s="60"/>
      <c r="I76" s="163" t="s">
        <v>35</v>
      </c>
      <c r="J76" s="162" t="str">
        <f>E21</f>
        <v>Hydroelko, s.r.o.</v>
      </c>
      <c r="K76" s="60"/>
      <c r="L76" s="58"/>
    </row>
    <row r="77" spans="2:12" s="1" customFormat="1" ht="14.45" customHeight="1">
      <c r="B77" s="38"/>
      <c r="C77" s="62" t="s">
        <v>33</v>
      </c>
      <c r="D77" s="60"/>
      <c r="E77" s="60"/>
      <c r="F77" s="162" t="str">
        <f>IF(E18="","",E18)</f>
        <v/>
      </c>
      <c r="G77" s="60"/>
      <c r="H77" s="60"/>
      <c r="I77" s="161"/>
      <c r="J77" s="60"/>
      <c r="K77" s="60"/>
      <c r="L77" s="58"/>
    </row>
    <row r="78" spans="2:12" s="1" customFormat="1" ht="10.35" customHeight="1">
      <c r="B78" s="38"/>
      <c r="C78" s="60"/>
      <c r="D78" s="60"/>
      <c r="E78" s="60"/>
      <c r="F78" s="60"/>
      <c r="G78" s="60"/>
      <c r="H78" s="60"/>
      <c r="I78" s="161"/>
      <c r="J78" s="60"/>
      <c r="K78" s="60"/>
      <c r="L78" s="58"/>
    </row>
    <row r="79" spans="2:20" s="9" customFormat="1" ht="29.25" customHeight="1">
      <c r="B79" s="164"/>
      <c r="C79" s="165" t="s">
        <v>142</v>
      </c>
      <c r="D79" s="166" t="s">
        <v>61</v>
      </c>
      <c r="E79" s="166" t="s">
        <v>57</v>
      </c>
      <c r="F79" s="166" t="s">
        <v>143</v>
      </c>
      <c r="G79" s="166" t="s">
        <v>144</v>
      </c>
      <c r="H79" s="166" t="s">
        <v>145</v>
      </c>
      <c r="I79" s="167" t="s">
        <v>146</v>
      </c>
      <c r="J79" s="166" t="s">
        <v>127</v>
      </c>
      <c r="K79" s="168" t="s">
        <v>147</v>
      </c>
      <c r="L79" s="169"/>
      <c r="M79" s="78" t="s">
        <v>148</v>
      </c>
      <c r="N79" s="79" t="s">
        <v>46</v>
      </c>
      <c r="O79" s="79" t="s">
        <v>149</v>
      </c>
      <c r="P79" s="79" t="s">
        <v>150</v>
      </c>
      <c r="Q79" s="79" t="s">
        <v>151</v>
      </c>
      <c r="R79" s="79" t="s">
        <v>152</v>
      </c>
      <c r="S79" s="79" t="s">
        <v>153</v>
      </c>
      <c r="T79" s="80" t="s">
        <v>154</v>
      </c>
    </row>
    <row r="80" spans="2:63" s="1" customFormat="1" ht="29.25" customHeight="1">
      <c r="B80" s="38"/>
      <c r="C80" s="84" t="s">
        <v>128</v>
      </c>
      <c r="D80" s="60"/>
      <c r="E80" s="60"/>
      <c r="F80" s="60"/>
      <c r="G80" s="60"/>
      <c r="H80" s="60"/>
      <c r="I80" s="161"/>
      <c r="J80" s="170">
        <f>BK80</f>
        <v>0</v>
      </c>
      <c r="K80" s="60"/>
      <c r="L80" s="58"/>
      <c r="M80" s="81"/>
      <c r="N80" s="82"/>
      <c r="O80" s="82"/>
      <c r="P80" s="171">
        <f>P81</f>
        <v>0</v>
      </c>
      <c r="Q80" s="82"/>
      <c r="R80" s="171">
        <f>R81</f>
        <v>0</v>
      </c>
      <c r="S80" s="82"/>
      <c r="T80" s="172">
        <f>T81</f>
        <v>0</v>
      </c>
      <c r="AT80" s="21" t="s">
        <v>75</v>
      </c>
      <c r="AU80" s="21" t="s">
        <v>129</v>
      </c>
      <c r="BK80" s="173">
        <f>BK81</f>
        <v>0</v>
      </c>
    </row>
    <row r="81" spans="2:63" s="10" customFormat="1" ht="37.35" customHeight="1">
      <c r="B81" s="174"/>
      <c r="C81" s="175"/>
      <c r="D81" s="176" t="s">
        <v>75</v>
      </c>
      <c r="E81" s="177" t="s">
        <v>500</v>
      </c>
      <c r="F81" s="177" t="s">
        <v>501</v>
      </c>
      <c r="G81" s="175"/>
      <c r="H81" s="175"/>
      <c r="I81" s="178"/>
      <c r="J81" s="179">
        <f>BK81</f>
        <v>0</v>
      </c>
      <c r="K81" s="175"/>
      <c r="L81" s="180"/>
      <c r="M81" s="181"/>
      <c r="N81" s="182"/>
      <c r="O81" s="182"/>
      <c r="P81" s="183">
        <f>P82+P90+P93</f>
        <v>0</v>
      </c>
      <c r="Q81" s="182"/>
      <c r="R81" s="183">
        <f>R82+R90+R93</f>
        <v>0</v>
      </c>
      <c r="S81" s="182"/>
      <c r="T81" s="184">
        <f>T82+T90+T93</f>
        <v>0</v>
      </c>
      <c r="AR81" s="185" t="s">
        <v>187</v>
      </c>
      <c r="AT81" s="186" t="s">
        <v>75</v>
      </c>
      <c r="AU81" s="186" t="s">
        <v>76</v>
      </c>
      <c r="AY81" s="185" t="s">
        <v>157</v>
      </c>
      <c r="BK81" s="187">
        <f>BK82+BK90+BK93</f>
        <v>0</v>
      </c>
    </row>
    <row r="82" spans="2:63" s="10" customFormat="1" ht="19.9" customHeight="1">
      <c r="B82" s="174"/>
      <c r="C82" s="175"/>
      <c r="D82" s="188" t="s">
        <v>75</v>
      </c>
      <c r="E82" s="189" t="s">
        <v>502</v>
      </c>
      <c r="F82" s="189" t="s">
        <v>503</v>
      </c>
      <c r="G82" s="175"/>
      <c r="H82" s="175"/>
      <c r="I82" s="178"/>
      <c r="J82" s="190">
        <f>BK82</f>
        <v>0</v>
      </c>
      <c r="K82" s="175"/>
      <c r="L82" s="180"/>
      <c r="M82" s="181"/>
      <c r="N82" s="182"/>
      <c r="O82" s="182"/>
      <c r="P82" s="183">
        <f>SUM(P83:P89)</f>
        <v>0</v>
      </c>
      <c r="Q82" s="182"/>
      <c r="R82" s="183">
        <f>SUM(R83:R89)</f>
        <v>0</v>
      </c>
      <c r="S82" s="182"/>
      <c r="T82" s="184">
        <f>SUM(T83:T89)</f>
        <v>0</v>
      </c>
      <c r="AR82" s="185" t="s">
        <v>187</v>
      </c>
      <c r="AT82" s="186" t="s">
        <v>75</v>
      </c>
      <c r="AU82" s="186" t="s">
        <v>83</v>
      </c>
      <c r="AY82" s="185" t="s">
        <v>157</v>
      </c>
      <c r="BK82" s="187">
        <f>SUM(BK83:BK89)</f>
        <v>0</v>
      </c>
    </row>
    <row r="83" spans="2:65" s="1" customFormat="1" ht="22.5" customHeight="1">
      <c r="B83" s="38"/>
      <c r="C83" s="191" t="s">
        <v>83</v>
      </c>
      <c r="D83" s="191" t="s">
        <v>159</v>
      </c>
      <c r="E83" s="192" t="s">
        <v>504</v>
      </c>
      <c r="F83" s="193" t="s">
        <v>505</v>
      </c>
      <c r="G83" s="194" t="s">
        <v>506</v>
      </c>
      <c r="H83" s="195">
        <v>1</v>
      </c>
      <c r="I83" s="196"/>
      <c r="J83" s="197">
        <f>ROUND(I83*H83,2)</f>
        <v>0</v>
      </c>
      <c r="K83" s="193" t="s">
        <v>163</v>
      </c>
      <c r="L83" s="58"/>
      <c r="M83" s="198" t="s">
        <v>21</v>
      </c>
      <c r="N83" s="199" t="s">
        <v>47</v>
      </c>
      <c r="O83" s="39"/>
      <c r="P83" s="200">
        <f>O83*H83</f>
        <v>0</v>
      </c>
      <c r="Q83" s="200">
        <v>0</v>
      </c>
      <c r="R83" s="200">
        <f>Q83*H83</f>
        <v>0</v>
      </c>
      <c r="S83" s="200">
        <v>0</v>
      </c>
      <c r="T83" s="201">
        <f>S83*H83</f>
        <v>0</v>
      </c>
      <c r="AR83" s="21" t="s">
        <v>507</v>
      </c>
      <c r="AT83" s="21" t="s">
        <v>159</v>
      </c>
      <c r="AU83" s="21" t="s">
        <v>85</v>
      </c>
      <c r="AY83" s="21" t="s">
        <v>157</v>
      </c>
      <c r="BE83" s="202">
        <f>IF(N83="základní",J83,0)</f>
        <v>0</v>
      </c>
      <c r="BF83" s="202">
        <f>IF(N83="snížená",J83,0)</f>
        <v>0</v>
      </c>
      <c r="BG83" s="202">
        <f>IF(N83="zákl. přenesená",J83,0)</f>
        <v>0</v>
      </c>
      <c r="BH83" s="202">
        <f>IF(N83="sníž. přenesená",J83,0)</f>
        <v>0</v>
      </c>
      <c r="BI83" s="202">
        <f>IF(N83="nulová",J83,0)</f>
        <v>0</v>
      </c>
      <c r="BJ83" s="21" t="s">
        <v>83</v>
      </c>
      <c r="BK83" s="202">
        <f>ROUND(I83*H83,2)</f>
        <v>0</v>
      </c>
      <c r="BL83" s="21" t="s">
        <v>507</v>
      </c>
      <c r="BM83" s="21" t="s">
        <v>508</v>
      </c>
    </row>
    <row r="84" spans="2:47" s="1" customFormat="1" ht="13.5">
      <c r="B84" s="38"/>
      <c r="C84" s="60"/>
      <c r="D84" s="203" t="s">
        <v>166</v>
      </c>
      <c r="E84" s="60"/>
      <c r="F84" s="204" t="s">
        <v>509</v>
      </c>
      <c r="G84" s="60"/>
      <c r="H84" s="60"/>
      <c r="I84" s="161"/>
      <c r="J84" s="60"/>
      <c r="K84" s="60"/>
      <c r="L84" s="58"/>
      <c r="M84" s="205"/>
      <c r="N84" s="39"/>
      <c r="O84" s="39"/>
      <c r="P84" s="39"/>
      <c r="Q84" s="39"/>
      <c r="R84" s="39"/>
      <c r="S84" s="39"/>
      <c r="T84" s="75"/>
      <c r="AT84" s="21" t="s">
        <v>166</v>
      </c>
      <c r="AU84" s="21" t="s">
        <v>85</v>
      </c>
    </row>
    <row r="85" spans="2:51" s="11" customFormat="1" ht="13.5">
      <c r="B85" s="206"/>
      <c r="C85" s="207"/>
      <c r="D85" s="208" t="s">
        <v>168</v>
      </c>
      <c r="E85" s="209" t="s">
        <v>21</v>
      </c>
      <c r="F85" s="210" t="s">
        <v>83</v>
      </c>
      <c r="G85" s="207"/>
      <c r="H85" s="211">
        <v>1</v>
      </c>
      <c r="I85" s="212"/>
      <c r="J85" s="207"/>
      <c r="K85" s="207"/>
      <c r="L85" s="213"/>
      <c r="M85" s="214"/>
      <c r="N85" s="215"/>
      <c r="O85" s="215"/>
      <c r="P85" s="215"/>
      <c r="Q85" s="215"/>
      <c r="R85" s="215"/>
      <c r="S85" s="215"/>
      <c r="T85" s="216"/>
      <c r="AT85" s="217" t="s">
        <v>168</v>
      </c>
      <c r="AU85" s="217" t="s">
        <v>85</v>
      </c>
      <c r="AV85" s="11" t="s">
        <v>85</v>
      </c>
      <c r="AW85" s="11" t="s">
        <v>39</v>
      </c>
      <c r="AX85" s="11" t="s">
        <v>83</v>
      </c>
      <c r="AY85" s="217" t="s">
        <v>157</v>
      </c>
    </row>
    <row r="86" spans="2:65" s="1" customFormat="1" ht="22.5" customHeight="1">
      <c r="B86" s="38"/>
      <c r="C86" s="191" t="s">
        <v>85</v>
      </c>
      <c r="D86" s="191" t="s">
        <v>159</v>
      </c>
      <c r="E86" s="192" t="s">
        <v>510</v>
      </c>
      <c r="F86" s="193" t="s">
        <v>511</v>
      </c>
      <c r="G86" s="194" t="s">
        <v>506</v>
      </c>
      <c r="H86" s="195">
        <v>1</v>
      </c>
      <c r="I86" s="196"/>
      <c r="J86" s="197">
        <f>ROUND(I86*H86,2)</f>
        <v>0</v>
      </c>
      <c r="K86" s="193" t="s">
        <v>163</v>
      </c>
      <c r="L86" s="58"/>
      <c r="M86" s="198" t="s">
        <v>21</v>
      </c>
      <c r="N86" s="199" t="s">
        <v>47</v>
      </c>
      <c r="O86" s="39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1" t="s">
        <v>507</v>
      </c>
      <c r="AT86" s="21" t="s">
        <v>159</v>
      </c>
      <c r="AU86" s="21" t="s">
        <v>85</v>
      </c>
      <c r="AY86" s="21" t="s">
        <v>157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1" t="s">
        <v>83</v>
      </c>
      <c r="BK86" s="202">
        <f>ROUND(I86*H86,2)</f>
        <v>0</v>
      </c>
      <c r="BL86" s="21" t="s">
        <v>507</v>
      </c>
      <c r="BM86" s="21" t="s">
        <v>512</v>
      </c>
    </row>
    <row r="87" spans="2:47" s="1" customFormat="1" ht="13.5">
      <c r="B87" s="38"/>
      <c r="C87" s="60"/>
      <c r="D87" s="208" t="s">
        <v>166</v>
      </c>
      <c r="E87" s="60"/>
      <c r="F87" s="231" t="s">
        <v>513</v>
      </c>
      <c r="G87" s="60"/>
      <c r="H87" s="60"/>
      <c r="I87" s="161"/>
      <c r="J87" s="60"/>
      <c r="K87" s="60"/>
      <c r="L87" s="58"/>
      <c r="M87" s="205"/>
      <c r="N87" s="39"/>
      <c r="O87" s="39"/>
      <c r="P87" s="39"/>
      <c r="Q87" s="39"/>
      <c r="R87" s="39"/>
      <c r="S87" s="39"/>
      <c r="T87" s="75"/>
      <c r="AT87" s="21" t="s">
        <v>166</v>
      </c>
      <c r="AU87" s="21" t="s">
        <v>85</v>
      </c>
    </row>
    <row r="88" spans="2:65" s="1" customFormat="1" ht="22.5" customHeight="1">
      <c r="B88" s="38"/>
      <c r="C88" s="191" t="s">
        <v>175</v>
      </c>
      <c r="D88" s="191" t="s">
        <v>159</v>
      </c>
      <c r="E88" s="192" t="s">
        <v>514</v>
      </c>
      <c r="F88" s="193" t="s">
        <v>515</v>
      </c>
      <c r="G88" s="194" t="s">
        <v>506</v>
      </c>
      <c r="H88" s="195">
        <v>1</v>
      </c>
      <c r="I88" s="196"/>
      <c r="J88" s="197">
        <f>ROUND(I88*H88,2)</f>
        <v>0</v>
      </c>
      <c r="K88" s="193" t="s">
        <v>163</v>
      </c>
      <c r="L88" s="58"/>
      <c r="M88" s="198" t="s">
        <v>21</v>
      </c>
      <c r="N88" s="199" t="s">
        <v>47</v>
      </c>
      <c r="O88" s="39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AR88" s="21" t="s">
        <v>507</v>
      </c>
      <c r="AT88" s="21" t="s">
        <v>159</v>
      </c>
      <c r="AU88" s="21" t="s">
        <v>85</v>
      </c>
      <c r="AY88" s="21" t="s">
        <v>157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1" t="s">
        <v>83</v>
      </c>
      <c r="BK88" s="202">
        <f>ROUND(I88*H88,2)</f>
        <v>0</v>
      </c>
      <c r="BL88" s="21" t="s">
        <v>507</v>
      </c>
      <c r="BM88" s="21" t="s">
        <v>516</v>
      </c>
    </row>
    <row r="89" spans="2:47" s="1" customFormat="1" ht="27">
      <c r="B89" s="38"/>
      <c r="C89" s="60"/>
      <c r="D89" s="203" t="s">
        <v>166</v>
      </c>
      <c r="E89" s="60"/>
      <c r="F89" s="204" t="s">
        <v>517</v>
      </c>
      <c r="G89" s="60"/>
      <c r="H89" s="60"/>
      <c r="I89" s="161"/>
      <c r="J89" s="60"/>
      <c r="K89" s="60"/>
      <c r="L89" s="58"/>
      <c r="M89" s="205"/>
      <c r="N89" s="39"/>
      <c r="O89" s="39"/>
      <c r="P89" s="39"/>
      <c r="Q89" s="39"/>
      <c r="R89" s="39"/>
      <c r="S89" s="39"/>
      <c r="T89" s="75"/>
      <c r="AT89" s="21" t="s">
        <v>166</v>
      </c>
      <c r="AU89" s="21" t="s">
        <v>85</v>
      </c>
    </row>
    <row r="90" spans="2:63" s="10" customFormat="1" ht="29.85" customHeight="1">
      <c r="B90" s="174"/>
      <c r="C90" s="175"/>
      <c r="D90" s="188" t="s">
        <v>75</v>
      </c>
      <c r="E90" s="189" t="s">
        <v>518</v>
      </c>
      <c r="F90" s="189" t="s">
        <v>519</v>
      </c>
      <c r="G90" s="175"/>
      <c r="H90" s="175"/>
      <c r="I90" s="178"/>
      <c r="J90" s="190">
        <f>BK90</f>
        <v>0</v>
      </c>
      <c r="K90" s="175"/>
      <c r="L90" s="180"/>
      <c r="M90" s="181"/>
      <c r="N90" s="182"/>
      <c r="O90" s="182"/>
      <c r="P90" s="183">
        <f>SUM(P91:P92)</f>
        <v>0</v>
      </c>
      <c r="Q90" s="182"/>
      <c r="R90" s="183">
        <f>SUM(R91:R92)</f>
        <v>0</v>
      </c>
      <c r="S90" s="182"/>
      <c r="T90" s="184">
        <f>SUM(T91:T92)</f>
        <v>0</v>
      </c>
      <c r="AR90" s="185" t="s">
        <v>187</v>
      </c>
      <c r="AT90" s="186" t="s">
        <v>75</v>
      </c>
      <c r="AU90" s="186" t="s">
        <v>83</v>
      </c>
      <c r="AY90" s="185" t="s">
        <v>157</v>
      </c>
      <c r="BK90" s="187">
        <f>SUM(BK91:BK92)</f>
        <v>0</v>
      </c>
    </row>
    <row r="91" spans="2:65" s="1" customFormat="1" ht="22.5" customHeight="1">
      <c r="B91" s="38"/>
      <c r="C91" s="191" t="s">
        <v>164</v>
      </c>
      <c r="D91" s="191" t="s">
        <v>159</v>
      </c>
      <c r="E91" s="192" t="s">
        <v>520</v>
      </c>
      <c r="F91" s="193" t="s">
        <v>519</v>
      </c>
      <c r="G91" s="194" t="s">
        <v>506</v>
      </c>
      <c r="H91" s="195">
        <v>1</v>
      </c>
      <c r="I91" s="196"/>
      <c r="J91" s="197">
        <f>ROUND(I91*H91,2)</f>
        <v>0</v>
      </c>
      <c r="K91" s="193" t="s">
        <v>163</v>
      </c>
      <c r="L91" s="58"/>
      <c r="M91" s="198" t="s">
        <v>21</v>
      </c>
      <c r="N91" s="199" t="s">
        <v>47</v>
      </c>
      <c r="O91" s="39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21" t="s">
        <v>507</v>
      </c>
      <c r="AT91" s="21" t="s">
        <v>159</v>
      </c>
      <c r="AU91" s="21" t="s">
        <v>85</v>
      </c>
      <c r="AY91" s="21" t="s">
        <v>157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1" t="s">
        <v>83</v>
      </c>
      <c r="BK91" s="202">
        <f>ROUND(I91*H91,2)</f>
        <v>0</v>
      </c>
      <c r="BL91" s="21" t="s">
        <v>507</v>
      </c>
      <c r="BM91" s="21" t="s">
        <v>521</v>
      </c>
    </row>
    <row r="92" spans="2:47" s="1" customFormat="1" ht="13.5">
      <c r="B92" s="38"/>
      <c r="C92" s="60"/>
      <c r="D92" s="203" t="s">
        <v>166</v>
      </c>
      <c r="E92" s="60"/>
      <c r="F92" s="204" t="s">
        <v>522</v>
      </c>
      <c r="G92" s="60"/>
      <c r="H92" s="60"/>
      <c r="I92" s="161"/>
      <c r="J92" s="60"/>
      <c r="K92" s="60"/>
      <c r="L92" s="58"/>
      <c r="M92" s="205"/>
      <c r="N92" s="39"/>
      <c r="O92" s="39"/>
      <c r="P92" s="39"/>
      <c r="Q92" s="39"/>
      <c r="R92" s="39"/>
      <c r="S92" s="39"/>
      <c r="T92" s="75"/>
      <c r="AT92" s="21" t="s">
        <v>166</v>
      </c>
      <c r="AU92" s="21" t="s">
        <v>85</v>
      </c>
    </row>
    <row r="93" spans="2:63" s="10" customFormat="1" ht="29.85" customHeight="1">
      <c r="B93" s="174"/>
      <c r="C93" s="175"/>
      <c r="D93" s="188" t="s">
        <v>75</v>
      </c>
      <c r="E93" s="189" t="s">
        <v>523</v>
      </c>
      <c r="F93" s="189" t="s">
        <v>524</v>
      </c>
      <c r="G93" s="175"/>
      <c r="H93" s="175"/>
      <c r="I93" s="178"/>
      <c r="J93" s="190">
        <f>BK93</f>
        <v>0</v>
      </c>
      <c r="K93" s="175"/>
      <c r="L93" s="180"/>
      <c r="M93" s="181"/>
      <c r="N93" s="182"/>
      <c r="O93" s="182"/>
      <c r="P93" s="183">
        <f>SUM(P94:P95)</f>
        <v>0</v>
      </c>
      <c r="Q93" s="182"/>
      <c r="R93" s="183">
        <f>SUM(R94:R95)</f>
        <v>0</v>
      </c>
      <c r="S93" s="182"/>
      <c r="T93" s="184">
        <f>SUM(T94:T95)</f>
        <v>0</v>
      </c>
      <c r="AR93" s="185" t="s">
        <v>187</v>
      </c>
      <c r="AT93" s="186" t="s">
        <v>75</v>
      </c>
      <c r="AU93" s="186" t="s">
        <v>83</v>
      </c>
      <c r="AY93" s="185" t="s">
        <v>157</v>
      </c>
      <c r="BK93" s="187">
        <f>SUM(BK94:BK95)</f>
        <v>0</v>
      </c>
    </row>
    <row r="94" spans="2:65" s="1" customFormat="1" ht="22.5" customHeight="1">
      <c r="B94" s="38"/>
      <c r="C94" s="191" t="s">
        <v>187</v>
      </c>
      <c r="D94" s="191" t="s">
        <v>159</v>
      </c>
      <c r="E94" s="192" t="s">
        <v>525</v>
      </c>
      <c r="F94" s="193" t="s">
        <v>526</v>
      </c>
      <c r="G94" s="194" t="s">
        <v>506</v>
      </c>
      <c r="H94" s="195">
        <v>1</v>
      </c>
      <c r="I94" s="196"/>
      <c r="J94" s="197">
        <f>ROUND(I94*H94,2)</f>
        <v>0</v>
      </c>
      <c r="K94" s="193" t="s">
        <v>163</v>
      </c>
      <c r="L94" s="58"/>
      <c r="M94" s="198" t="s">
        <v>21</v>
      </c>
      <c r="N94" s="199" t="s">
        <v>47</v>
      </c>
      <c r="O94" s="39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1" t="s">
        <v>507</v>
      </c>
      <c r="AT94" s="21" t="s">
        <v>159</v>
      </c>
      <c r="AU94" s="21" t="s">
        <v>85</v>
      </c>
      <c r="AY94" s="21" t="s">
        <v>157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1" t="s">
        <v>83</v>
      </c>
      <c r="BK94" s="202">
        <f>ROUND(I94*H94,2)</f>
        <v>0</v>
      </c>
      <c r="BL94" s="21" t="s">
        <v>507</v>
      </c>
      <c r="BM94" s="21" t="s">
        <v>527</v>
      </c>
    </row>
    <row r="95" spans="2:47" s="1" customFormat="1" ht="13.5">
      <c r="B95" s="38"/>
      <c r="C95" s="60"/>
      <c r="D95" s="203" t="s">
        <v>166</v>
      </c>
      <c r="E95" s="60"/>
      <c r="F95" s="204" t="s">
        <v>528</v>
      </c>
      <c r="G95" s="60"/>
      <c r="H95" s="60"/>
      <c r="I95" s="161"/>
      <c r="J95" s="60"/>
      <c r="K95" s="60"/>
      <c r="L95" s="58"/>
      <c r="M95" s="232"/>
      <c r="N95" s="233"/>
      <c r="O95" s="233"/>
      <c r="P95" s="233"/>
      <c r="Q95" s="233"/>
      <c r="R95" s="233"/>
      <c r="S95" s="233"/>
      <c r="T95" s="234"/>
      <c r="AT95" s="21" t="s">
        <v>166</v>
      </c>
      <c r="AU95" s="21" t="s">
        <v>85</v>
      </c>
    </row>
    <row r="96" spans="2:12" s="1" customFormat="1" ht="6.95" customHeight="1">
      <c r="B96" s="53"/>
      <c r="C96" s="54"/>
      <c r="D96" s="54"/>
      <c r="E96" s="54"/>
      <c r="F96" s="54"/>
      <c r="G96" s="54"/>
      <c r="H96" s="54"/>
      <c r="I96" s="137"/>
      <c r="J96" s="54"/>
      <c r="K96" s="54"/>
      <c r="L96" s="58"/>
    </row>
  </sheetData>
  <sheetProtection password="CC35" sheet="1" objects="1" scenarios="1" formatCells="0" formatColumns="0" formatRows="0" sort="0" autoFilter="0"/>
  <autoFilter ref="C79:K95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5" customWidth="1"/>
    <col min="2" max="2" width="1.66796875" style="235" customWidth="1"/>
    <col min="3" max="4" width="5" style="235" customWidth="1"/>
    <col min="5" max="5" width="11.66015625" style="235" customWidth="1"/>
    <col min="6" max="6" width="9.16015625" style="235" customWidth="1"/>
    <col min="7" max="7" width="5" style="235" customWidth="1"/>
    <col min="8" max="8" width="77.83203125" style="235" customWidth="1"/>
    <col min="9" max="10" width="20" style="235" customWidth="1"/>
    <col min="11" max="11" width="1.66796875" style="235" customWidth="1"/>
  </cols>
  <sheetData>
    <row r="1" ht="37.5" customHeight="1"/>
    <row r="2" spans="2:1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2" customFormat="1" ht="45" customHeight="1">
      <c r="B3" s="239"/>
      <c r="C3" s="362" t="s">
        <v>529</v>
      </c>
      <c r="D3" s="362"/>
      <c r="E3" s="362"/>
      <c r="F3" s="362"/>
      <c r="G3" s="362"/>
      <c r="H3" s="362"/>
      <c r="I3" s="362"/>
      <c r="J3" s="362"/>
      <c r="K3" s="240"/>
    </row>
    <row r="4" spans="2:11" ht="25.5" customHeight="1">
      <c r="B4" s="241"/>
      <c r="C4" s="366" t="s">
        <v>530</v>
      </c>
      <c r="D4" s="366"/>
      <c r="E4" s="366"/>
      <c r="F4" s="366"/>
      <c r="G4" s="366"/>
      <c r="H4" s="366"/>
      <c r="I4" s="366"/>
      <c r="J4" s="366"/>
      <c r="K4" s="242"/>
    </row>
    <row r="5" spans="2:1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ht="15" customHeight="1">
      <c r="B6" s="241"/>
      <c r="C6" s="365" t="s">
        <v>531</v>
      </c>
      <c r="D6" s="365"/>
      <c r="E6" s="365"/>
      <c r="F6" s="365"/>
      <c r="G6" s="365"/>
      <c r="H6" s="365"/>
      <c r="I6" s="365"/>
      <c r="J6" s="365"/>
      <c r="K6" s="242"/>
    </row>
    <row r="7" spans="2:11" ht="15" customHeight="1">
      <c r="B7" s="245"/>
      <c r="C7" s="365" t="s">
        <v>532</v>
      </c>
      <c r="D7" s="365"/>
      <c r="E7" s="365"/>
      <c r="F7" s="365"/>
      <c r="G7" s="365"/>
      <c r="H7" s="365"/>
      <c r="I7" s="365"/>
      <c r="J7" s="365"/>
      <c r="K7" s="242"/>
    </row>
    <row r="8" spans="2:1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ht="15" customHeight="1">
      <c r="B9" s="245"/>
      <c r="C9" s="365" t="s">
        <v>533</v>
      </c>
      <c r="D9" s="365"/>
      <c r="E9" s="365"/>
      <c r="F9" s="365"/>
      <c r="G9" s="365"/>
      <c r="H9" s="365"/>
      <c r="I9" s="365"/>
      <c r="J9" s="365"/>
      <c r="K9" s="242"/>
    </row>
    <row r="10" spans="2:11" ht="15" customHeight="1">
      <c r="B10" s="245"/>
      <c r="C10" s="244"/>
      <c r="D10" s="365" t="s">
        <v>534</v>
      </c>
      <c r="E10" s="365"/>
      <c r="F10" s="365"/>
      <c r="G10" s="365"/>
      <c r="H10" s="365"/>
      <c r="I10" s="365"/>
      <c r="J10" s="365"/>
      <c r="K10" s="242"/>
    </row>
    <row r="11" spans="2:11" ht="15" customHeight="1">
      <c r="B11" s="245"/>
      <c r="C11" s="246"/>
      <c r="D11" s="365" t="s">
        <v>535</v>
      </c>
      <c r="E11" s="365"/>
      <c r="F11" s="365"/>
      <c r="G11" s="365"/>
      <c r="H11" s="365"/>
      <c r="I11" s="365"/>
      <c r="J11" s="365"/>
      <c r="K11" s="242"/>
    </row>
    <row r="12" spans="2:11" ht="12.75" customHeight="1">
      <c r="B12" s="245"/>
      <c r="C12" s="246"/>
      <c r="D12" s="246"/>
      <c r="E12" s="246"/>
      <c r="F12" s="246"/>
      <c r="G12" s="246"/>
      <c r="H12" s="246"/>
      <c r="I12" s="246"/>
      <c r="J12" s="246"/>
      <c r="K12" s="242"/>
    </row>
    <row r="13" spans="2:11" ht="15" customHeight="1">
      <c r="B13" s="245"/>
      <c r="C13" s="246"/>
      <c r="D13" s="365" t="s">
        <v>536</v>
      </c>
      <c r="E13" s="365"/>
      <c r="F13" s="365"/>
      <c r="G13" s="365"/>
      <c r="H13" s="365"/>
      <c r="I13" s="365"/>
      <c r="J13" s="365"/>
      <c r="K13" s="242"/>
    </row>
    <row r="14" spans="2:11" ht="15" customHeight="1">
      <c r="B14" s="245"/>
      <c r="C14" s="246"/>
      <c r="D14" s="365" t="s">
        <v>537</v>
      </c>
      <c r="E14" s="365"/>
      <c r="F14" s="365"/>
      <c r="G14" s="365"/>
      <c r="H14" s="365"/>
      <c r="I14" s="365"/>
      <c r="J14" s="365"/>
      <c r="K14" s="242"/>
    </row>
    <row r="15" spans="2:11" ht="15" customHeight="1">
      <c r="B15" s="245"/>
      <c r="C15" s="246"/>
      <c r="D15" s="365" t="s">
        <v>538</v>
      </c>
      <c r="E15" s="365"/>
      <c r="F15" s="365"/>
      <c r="G15" s="365"/>
      <c r="H15" s="365"/>
      <c r="I15" s="365"/>
      <c r="J15" s="365"/>
      <c r="K15" s="242"/>
    </row>
    <row r="16" spans="2:11" ht="15" customHeight="1">
      <c r="B16" s="245"/>
      <c r="C16" s="246"/>
      <c r="D16" s="246"/>
      <c r="E16" s="247" t="s">
        <v>88</v>
      </c>
      <c r="F16" s="365" t="s">
        <v>539</v>
      </c>
      <c r="G16" s="365"/>
      <c r="H16" s="365"/>
      <c r="I16" s="365"/>
      <c r="J16" s="365"/>
      <c r="K16" s="242"/>
    </row>
    <row r="17" spans="2:11" ht="15" customHeight="1">
      <c r="B17" s="245"/>
      <c r="C17" s="246"/>
      <c r="D17" s="246"/>
      <c r="E17" s="247" t="s">
        <v>82</v>
      </c>
      <c r="F17" s="365" t="s">
        <v>540</v>
      </c>
      <c r="G17" s="365"/>
      <c r="H17" s="365"/>
      <c r="I17" s="365"/>
      <c r="J17" s="365"/>
      <c r="K17" s="242"/>
    </row>
    <row r="18" spans="2:11" ht="15" customHeight="1">
      <c r="B18" s="245"/>
      <c r="C18" s="246"/>
      <c r="D18" s="246"/>
      <c r="E18" s="247" t="s">
        <v>541</v>
      </c>
      <c r="F18" s="365" t="s">
        <v>542</v>
      </c>
      <c r="G18" s="365"/>
      <c r="H18" s="365"/>
      <c r="I18" s="365"/>
      <c r="J18" s="365"/>
      <c r="K18" s="242"/>
    </row>
    <row r="19" spans="2:11" ht="15" customHeight="1">
      <c r="B19" s="245"/>
      <c r="C19" s="246"/>
      <c r="D19" s="246"/>
      <c r="E19" s="247" t="s">
        <v>87</v>
      </c>
      <c r="F19" s="365" t="s">
        <v>543</v>
      </c>
      <c r="G19" s="365"/>
      <c r="H19" s="365"/>
      <c r="I19" s="365"/>
      <c r="J19" s="365"/>
      <c r="K19" s="242"/>
    </row>
    <row r="20" spans="2:11" ht="15" customHeight="1">
      <c r="B20" s="245"/>
      <c r="C20" s="246"/>
      <c r="D20" s="246"/>
      <c r="E20" s="247" t="s">
        <v>544</v>
      </c>
      <c r="F20" s="365" t="s">
        <v>545</v>
      </c>
      <c r="G20" s="365"/>
      <c r="H20" s="365"/>
      <c r="I20" s="365"/>
      <c r="J20" s="365"/>
      <c r="K20" s="242"/>
    </row>
    <row r="21" spans="2:11" ht="15" customHeight="1">
      <c r="B21" s="245"/>
      <c r="C21" s="246"/>
      <c r="D21" s="246"/>
      <c r="E21" s="247" t="s">
        <v>546</v>
      </c>
      <c r="F21" s="365" t="s">
        <v>547</v>
      </c>
      <c r="G21" s="365"/>
      <c r="H21" s="365"/>
      <c r="I21" s="365"/>
      <c r="J21" s="365"/>
      <c r="K21" s="242"/>
    </row>
    <row r="22" spans="2:11" ht="12.75" customHeight="1">
      <c r="B22" s="245"/>
      <c r="C22" s="246"/>
      <c r="D22" s="246"/>
      <c r="E22" s="246"/>
      <c r="F22" s="246"/>
      <c r="G22" s="246"/>
      <c r="H22" s="246"/>
      <c r="I22" s="246"/>
      <c r="J22" s="246"/>
      <c r="K22" s="242"/>
    </row>
    <row r="23" spans="2:11" ht="15" customHeight="1">
      <c r="B23" s="245"/>
      <c r="C23" s="365" t="s">
        <v>548</v>
      </c>
      <c r="D23" s="365"/>
      <c r="E23" s="365"/>
      <c r="F23" s="365"/>
      <c r="G23" s="365"/>
      <c r="H23" s="365"/>
      <c r="I23" s="365"/>
      <c r="J23" s="365"/>
      <c r="K23" s="242"/>
    </row>
    <row r="24" spans="2:11" ht="15" customHeight="1">
      <c r="B24" s="245"/>
      <c r="C24" s="365" t="s">
        <v>549</v>
      </c>
      <c r="D24" s="365"/>
      <c r="E24" s="365"/>
      <c r="F24" s="365"/>
      <c r="G24" s="365"/>
      <c r="H24" s="365"/>
      <c r="I24" s="365"/>
      <c r="J24" s="365"/>
      <c r="K24" s="242"/>
    </row>
    <row r="25" spans="2:11" ht="15" customHeight="1">
      <c r="B25" s="245"/>
      <c r="C25" s="244"/>
      <c r="D25" s="365" t="s">
        <v>550</v>
      </c>
      <c r="E25" s="365"/>
      <c r="F25" s="365"/>
      <c r="G25" s="365"/>
      <c r="H25" s="365"/>
      <c r="I25" s="365"/>
      <c r="J25" s="365"/>
      <c r="K25" s="242"/>
    </row>
    <row r="26" spans="2:11" ht="15" customHeight="1">
      <c r="B26" s="245"/>
      <c r="C26" s="246"/>
      <c r="D26" s="365" t="s">
        <v>551</v>
      </c>
      <c r="E26" s="365"/>
      <c r="F26" s="365"/>
      <c r="G26" s="365"/>
      <c r="H26" s="365"/>
      <c r="I26" s="365"/>
      <c r="J26" s="365"/>
      <c r="K26" s="242"/>
    </row>
    <row r="27" spans="2:11" ht="12.75" customHeight="1">
      <c r="B27" s="245"/>
      <c r="C27" s="246"/>
      <c r="D27" s="246"/>
      <c r="E27" s="246"/>
      <c r="F27" s="246"/>
      <c r="G27" s="246"/>
      <c r="H27" s="246"/>
      <c r="I27" s="246"/>
      <c r="J27" s="246"/>
      <c r="K27" s="242"/>
    </row>
    <row r="28" spans="2:11" ht="15" customHeight="1">
      <c r="B28" s="245"/>
      <c r="C28" s="246"/>
      <c r="D28" s="365" t="s">
        <v>552</v>
      </c>
      <c r="E28" s="365"/>
      <c r="F28" s="365"/>
      <c r="G28" s="365"/>
      <c r="H28" s="365"/>
      <c r="I28" s="365"/>
      <c r="J28" s="365"/>
      <c r="K28" s="242"/>
    </row>
    <row r="29" spans="2:11" ht="15" customHeight="1">
      <c r="B29" s="245"/>
      <c r="C29" s="246"/>
      <c r="D29" s="365" t="s">
        <v>553</v>
      </c>
      <c r="E29" s="365"/>
      <c r="F29" s="365"/>
      <c r="G29" s="365"/>
      <c r="H29" s="365"/>
      <c r="I29" s="365"/>
      <c r="J29" s="365"/>
      <c r="K29" s="242"/>
    </row>
    <row r="30" spans="2:11" ht="12.75" customHeight="1">
      <c r="B30" s="245"/>
      <c r="C30" s="246"/>
      <c r="D30" s="246"/>
      <c r="E30" s="246"/>
      <c r="F30" s="246"/>
      <c r="G30" s="246"/>
      <c r="H30" s="246"/>
      <c r="I30" s="246"/>
      <c r="J30" s="246"/>
      <c r="K30" s="242"/>
    </row>
    <row r="31" spans="2:11" ht="15" customHeight="1">
      <c r="B31" s="245"/>
      <c r="C31" s="246"/>
      <c r="D31" s="365" t="s">
        <v>554</v>
      </c>
      <c r="E31" s="365"/>
      <c r="F31" s="365"/>
      <c r="G31" s="365"/>
      <c r="H31" s="365"/>
      <c r="I31" s="365"/>
      <c r="J31" s="365"/>
      <c r="K31" s="242"/>
    </row>
    <row r="32" spans="2:11" ht="15" customHeight="1">
      <c r="B32" s="245"/>
      <c r="C32" s="246"/>
      <c r="D32" s="365" t="s">
        <v>555</v>
      </c>
      <c r="E32" s="365"/>
      <c r="F32" s="365"/>
      <c r="G32" s="365"/>
      <c r="H32" s="365"/>
      <c r="I32" s="365"/>
      <c r="J32" s="365"/>
      <c r="K32" s="242"/>
    </row>
    <row r="33" spans="2:11" ht="15" customHeight="1">
      <c r="B33" s="245"/>
      <c r="C33" s="246"/>
      <c r="D33" s="365" t="s">
        <v>556</v>
      </c>
      <c r="E33" s="365"/>
      <c r="F33" s="365"/>
      <c r="G33" s="365"/>
      <c r="H33" s="365"/>
      <c r="I33" s="365"/>
      <c r="J33" s="365"/>
      <c r="K33" s="242"/>
    </row>
    <row r="34" spans="2:11" ht="15" customHeight="1">
      <c r="B34" s="245"/>
      <c r="C34" s="246"/>
      <c r="D34" s="244"/>
      <c r="E34" s="248" t="s">
        <v>142</v>
      </c>
      <c r="F34" s="244"/>
      <c r="G34" s="365" t="s">
        <v>557</v>
      </c>
      <c r="H34" s="365"/>
      <c r="I34" s="365"/>
      <c r="J34" s="365"/>
      <c r="K34" s="242"/>
    </row>
    <row r="35" spans="2:11" ht="30.75" customHeight="1">
      <c r="B35" s="245"/>
      <c r="C35" s="246"/>
      <c r="D35" s="244"/>
      <c r="E35" s="248" t="s">
        <v>558</v>
      </c>
      <c r="F35" s="244"/>
      <c r="G35" s="365" t="s">
        <v>559</v>
      </c>
      <c r="H35" s="365"/>
      <c r="I35" s="365"/>
      <c r="J35" s="365"/>
      <c r="K35" s="242"/>
    </row>
    <row r="36" spans="2:11" ht="15" customHeight="1">
      <c r="B36" s="245"/>
      <c r="C36" s="246"/>
      <c r="D36" s="244"/>
      <c r="E36" s="248" t="s">
        <v>57</v>
      </c>
      <c r="F36" s="244"/>
      <c r="G36" s="365" t="s">
        <v>560</v>
      </c>
      <c r="H36" s="365"/>
      <c r="I36" s="365"/>
      <c r="J36" s="365"/>
      <c r="K36" s="242"/>
    </row>
    <row r="37" spans="2:11" ht="15" customHeight="1">
      <c r="B37" s="245"/>
      <c r="C37" s="246"/>
      <c r="D37" s="244"/>
      <c r="E37" s="248" t="s">
        <v>143</v>
      </c>
      <c r="F37" s="244"/>
      <c r="G37" s="365" t="s">
        <v>561</v>
      </c>
      <c r="H37" s="365"/>
      <c r="I37" s="365"/>
      <c r="J37" s="365"/>
      <c r="K37" s="242"/>
    </row>
    <row r="38" spans="2:11" ht="15" customHeight="1">
      <c r="B38" s="245"/>
      <c r="C38" s="246"/>
      <c r="D38" s="244"/>
      <c r="E38" s="248" t="s">
        <v>144</v>
      </c>
      <c r="F38" s="244"/>
      <c r="G38" s="365" t="s">
        <v>562</v>
      </c>
      <c r="H38" s="365"/>
      <c r="I38" s="365"/>
      <c r="J38" s="365"/>
      <c r="K38" s="242"/>
    </row>
    <row r="39" spans="2:11" ht="15" customHeight="1">
      <c r="B39" s="245"/>
      <c r="C39" s="246"/>
      <c r="D39" s="244"/>
      <c r="E39" s="248" t="s">
        <v>145</v>
      </c>
      <c r="F39" s="244"/>
      <c r="G39" s="365" t="s">
        <v>563</v>
      </c>
      <c r="H39" s="365"/>
      <c r="I39" s="365"/>
      <c r="J39" s="365"/>
      <c r="K39" s="242"/>
    </row>
    <row r="40" spans="2:11" ht="15" customHeight="1">
      <c r="B40" s="245"/>
      <c r="C40" s="246"/>
      <c r="D40" s="244"/>
      <c r="E40" s="248" t="s">
        <v>564</v>
      </c>
      <c r="F40" s="244"/>
      <c r="G40" s="365" t="s">
        <v>565</v>
      </c>
      <c r="H40" s="365"/>
      <c r="I40" s="365"/>
      <c r="J40" s="365"/>
      <c r="K40" s="242"/>
    </row>
    <row r="41" spans="2:11" ht="15" customHeight="1">
      <c r="B41" s="245"/>
      <c r="C41" s="246"/>
      <c r="D41" s="244"/>
      <c r="E41" s="248"/>
      <c r="F41" s="244"/>
      <c r="G41" s="365" t="s">
        <v>566</v>
      </c>
      <c r="H41" s="365"/>
      <c r="I41" s="365"/>
      <c r="J41" s="365"/>
      <c r="K41" s="242"/>
    </row>
    <row r="42" spans="2:11" ht="15" customHeight="1">
      <c r="B42" s="245"/>
      <c r="C42" s="246"/>
      <c r="D42" s="244"/>
      <c r="E42" s="248" t="s">
        <v>567</v>
      </c>
      <c r="F42" s="244"/>
      <c r="G42" s="365" t="s">
        <v>568</v>
      </c>
      <c r="H42" s="365"/>
      <c r="I42" s="365"/>
      <c r="J42" s="365"/>
      <c r="K42" s="242"/>
    </row>
    <row r="43" spans="2:11" ht="15" customHeight="1">
      <c r="B43" s="245"/>
      <c r="C43" s="246"/>
      <c r="D43" s="244"/>
      <c r="E43" s="248" t="s">
        <v>147</v>
      </c>
      <c r="F43" s="244"/>
      <c r="G43" s="365" t="s">
        <v>569</v>
      </c>
      <c r="H43" s="365"/>
      <c r="I43" s="365"/>
      <c r="J43" s="365"/>
      <c r="K43" s="242"/>
    </row>
    <row r="44" spans="2:11" ht="12.75" customHeight="1">
      <c r="B44" s="245"/>
      <c r="C44" s="246"/>
      <c r="D44" s="244"/>
      <c r="E44" s="244"/>
      <c r="F44" s="244"/>
      <c r="G44" s="244"/>
      <c r="H44" s="244"/>
      <c r="I44" s="244"/>
      <c r="J44" s="244"/>
      <c r="K44" s="242"/>
    </row>
    <row r="45" spans="2:11" ht="15" customHeight="1">
      <c r="B45" s="245"/>
      <c r="C45" s="246"/>
      <c r="D45" s="365" t="s">
        <v>570</v>
      </c>
      <c r="E45" s="365"/>
      <c r="F45" s="365"/>
      <c r="G45" s="365"/>
      <c r="H45" s="365"/>
      <c r="I45" s="365"/>
      <c r="J45" s="365"/>
      <c r="K45" s="242"/>
    </row>
    <row r="46" spans="2:11" ht="15" customHeight="1">
      <c r="B46" s="245"/>
      <c r="C46" s="246"/>
      <c r="D46" s="246"/>
      <c r="E46" s="365" t="s">
        <v>571</v>
      </c>
      <c r="F46" s="365"/>
      <c r="G46" s="365"/>
      <c r="H46" s="365"/>
      <c r="I46" s="365"/>
      <c r="J46" s="365"/>
      <c r="K46" s="242"/>
    </row>
    <row r="47" spans="2:11" ht="15" customHeight="1">
      <c r="B47" s="245"/>
      <c r="C47" s="246"/>
      <c r="D47" s="246"/>
      <c r="E47" s="365" t="s">
        <v>572</v>
      </c>
      <c r="F47" s="365"/>
      <c r="G47" s="365"/>
      <c r="H47" s="365"/>
      <c r="I47" s="365"/>
      <c r="J47" s="365"/>
      <c r="K47" s="242"/>
    </row>
    <row r="48" spans="2:11" ht="15" customHeight="1">
      <c r="B48" s="245"/>
      <c r="C48" s="246"/>
      <c r="D48" s="246"/>
      <c r="E48" s="365" t="s">
        <v>573</v>
      </c>
      <c r="F48" s="365"/>
      <c r="G48" s="365"/>
      <c r="H48" s="365"/>
      <c r="I48" s="365"/>
      <c r="J48" s="365"/>
      <c r="K48" s="242"/>
    </row>
    <row r="49" spans="2:11" ht="15" customHeight="1">
      <c r="B49" s="245"/>
      <c r="C49" s="246"/>
      <c r="D49" s="365" t="s">
        <v>574</v>
      </c>
      <c r="E49" s="365"/>
      <c r="F49" s="365"/>
      <c r="G49" s="365"/>
      <c r="H49" s="365"/>
      <c r="I49" s="365"/>
      <c r="J49" s="365"/>
      <c r="K49" s="242"/>
    </row>
    <row r="50" spans="2:11" ht="25.5" customHeight="1">
      <c r="B50" s="241"/>
      <c r="C50" s="366" t="s">
        <v>575</v>
      </c>
      <c r="D50" s="366"/>
      <c r="E50" s="366"/>
      <c r="F50" s="366"/>
      <c r="G50" s="366"/>
      <c r="H50" s="366"/>
      <c r="I50" s="366"/>
      <c r="J50" s="366"/>
      <c r="K50" s="242"/>
    </row>
    <row r="51" spans="2:11" ht="5.25" customHeight="1">
      <c r="B51" s="241"/>
      <c r="C51" s="243"/>
      <c r="D51" s="243"/>
      <c r="E51" s="243"/>
      <c r="F51" s="243"/>
      <c r="G51" s="243"/>
      <c r="H51" s="243"/>
      <c r="I51" s="243"/>
      <c r="J51" s="243"/>
      <c r="K51" s="242"/>
    </row>
    <row r="52" spans="2:11" ht="15" customHeight="1">
      <c r="B52" s="241"/>
      <c r="C52" s="365" t="s">
        <v>576</v>
      </c>
      <c r="D52" s="365"/>
      <c r="E52" s="365"/>
      <c r="F52" s="365"/>
      <c r="G52" s="365"/>
      <c r="H52" s="365"/>
      <c r="I52" s="365"/>
      <c r="J52" s="365"/>
      <c r="K52" s="242"/>
    </row>
    <row r="53" spans="2:11" ht="15" customHeight="1">
      <c r="B53" s="241"/>
      <c r="C53" s="365" t="s">
        <v>577</v>
      </c>
      <c r="D53" s="365"/>
      <c r="E53" s="365"/>
      <c r="F53" s="365"/>
      <c r="G53" s="365"/>
      <c r="H53" s="365"/>
      <c r="I53" s="365"/>
      <c r="J53" s="365"/>
      <c r="K53" s="242"/>
    </row>
    <row r="54" spans="2:11" ht="12.75" customHeight="1">
      <c r="B54" s="241"/>
      <c r="C54" s="244"/>
      <c r="D54" s="244"/>
      <c r="E54" s="244"/>
      <c r="F54" s="244"/>
      <c r="G54" s="244"/>
      <c r="H54" s="244"/>
      <c r="I54" s="244"/>
      <c r="J54" s="244"/>
      <c r="K54" s="242"/>
    </row>
    <row r="55" spans="2:11" ht="15" customHeight="1">
      <c r="B55" s="241"/>
      <c r="C55" s="365" t="s">
        <v>578</v>
      </c>
      <c r="D55" s="365"/>
      <c r="E55" s="365"/>
      <c r="F55" s="365"/>
      <c r="G55" s="365"/>
      <c r="H55" s="365"/>
      <c r="I55" s="365"/>
      <c r="J55" s="365"/>
      <c r="K55" s="242"/>
    </row>
    <row r="56" spans="2:11" ht="15" customHeight="1">
      <c r="B56" s="241"/>
      <c r="C56" s="246"/>
      <c r="D56" s="365" t="s">
        <v>579</v>
      </c>
      <c r="E56" s="365"/>
      <c r="F56" s="365"/>
      <c r="G56" s="365"/>
      <c r="H56" s="365"/>
      <c r="I56" s="365"/>
      <c r="J56" s="365"/>
      <c r="K56" s="242"/>
    </row>
    <row r="57" spans="2:11" ht="15" customHeight="1">
      <c r="B57" s="241"/>
      <c r="C57" s="246"/>
      <c r="D57" s="365" t="s">
        <v>580</v>
      </c>
      <c r="E57" s="365"/>
      <c r="F57" s="365"/>
      <c r="G57" s="365"/>
      <c r="H57" s="365"/>
      <c r="I57" s="365"/>
      <c r="J57" s="365"/>
      <c r="K57" s="242"/>
    </row>
    <row r="58" spans="2:11" ht="15" customHeight="1">
      <c r="B58" s="241"/>
      <c r="C58" s="246"/>
      <c r="D58" s="365" t="s">
        <v>581</v>
      </c>
      <c r="E58" s="365"/>
      <c r="F58" s="365"/>
      <c r="G58" s="365"/>
      <c r="H58" s="365"/>
      <c r="I58" s="365"/>
      <c r="J58" s="365"/>
      <c r="K58" s="242"/>
    </row>
    <row r="59" spans="2:11" ht="15" customHeight="1">
      <c r="B59" s="241"/>
      <c r="C59" s="246"/>
      <c r="D59" s="365" t="s">
        <v>582</v>
      </c>
      <c r="E59" s="365"/>
      <c r="F59" s="365"/>
      <c r="G59" s="365"/>
      <c r="H59" s="365"/>
      <c r="I59" s="365"/>
      <c r="J59" s="365"/>
      <c r="K59" s="242"/>
    </row>
    <row r="60" spans="2:11" ht="15" customHeight="1">
      <c r="B60" s="241"/>
      <c r="C60" s="246"/>
      <c r="D60" s="364" t="s">
        <v>583</v>
      </c>
      <c r="E60" s="364"/>
      <c r="F60" s="364"/>
      <c r="G60" s="364"/>
      <c r="H60" s="364"/>
      <c r="I60" s="364"/>
      <c r="J60" s="364"/>
      <c r="K60" s="242"/>
    </row>
    <row r="61" spans="2:11" ht="15" customHeight="1">
      <c r="B61" s="241"/>
      <c r="C61" s="246"/>
      <c r="D61" s="365" t="s">
        <v>584</v>
      </c>
      <c r="E61" s="365"/>
      <c r="F61" s="365"/>
      <c r="G61" s="365"/>
      <c r="H61" s="365"/>
      <c r="I61" s="365"/>
      <c r="J61" s="365"/>
      <c r="K61" s="242"/>
    </row>
    <row r="62" spans="2:11" ht="12.75" customHeight="1">
      <c r="B62" s="241"/>
      <c r="C62" s="246"/>
      <c r="D62" s="246"/>
      <c r="E62" s="249"/>
      <c r="F62" s="246"/>
      <c r="G62" s="246"/>
      <c r="H62" s="246"/>
      <c r="I62" s="246"/>
      <c r="J62" s="246"/>
      <c r="K62" s="242"/>
    </row>
    <row r="63" spans="2:11" ht="15" customHeight="1">
      <c r="B63" s="241"/>
      <c r="C63" s="246"/>
      <c r="D63" s="365" t="s">
        <v>585</v>
      </c>
      <c r="E63" s="365"/>
      <c r="F63" s="365"/>
      <c r="G63" s="365"/>
      <c r="H63" s="365"/>
      <c r="I63" s="365"/>
      <c r="J63" s="365"/>
      <c r="K63" s="242"/>
    </row>
    <row r="64" spans="2:11" ht="15" customHeight="1">
      <c r="B64" s="241"/>
      <c r="C64" s="246"/>
      <c r="D64" s="364" t="s">
        <v>586</v>
      </c>
      <c r="E64" s="364"/>
      <c r="F64" s="364"/>
      <c r="G64" s="364"/>
      <c r="H64" s="364"/>
      <c r="I64" s="364"/>
      <c r="J64" s="364"/>
      <c r="K64" s="242"/>
    </row>
    <row r="65" spans="2:11" ht="15" customHeight="1">
      <c r="B65" s="241"/>
      <c r="C65" s="246"/>
      <c r="D65" s="365" t="s">
        <v>587</v>
      </c>
      <c r="E65" s="365"/>
      <c r="F65" s="365"/>
      <c r="G65" s="365"/>
      <c r="H65" s="365"/>
      <c r="I65" s="365"/>
      <c r="J65" s="365"/>
      <c r="K65" s="242"/>
    </row>
    <row r="66" spans="2:11" ht="15" customHeight="1">
      <c r="B66" s="241"/>
      <c r="C66" s="246"/>
      <c r="D66" s="365" t="s">
        <v>588</v>
      </c>
      <c r="E66" s="365"/>
      <c r="F66" s="365"/>
      <c r="G66" s="365"/>
      <c r="H66" s="365"/>
      <c r="I66" s="365"/>
      <c r="J66" s="365"/>
      <c r="K66" s="242"/>
    </row>
    <row r="67" spans="2:11" ht="15" customHeight="1">
      <c r="B67" s="241"/>
      <c r="C67" s="246"/>
      <c r="D67" s="365" t="s">
        <v>589</v>
      </c>
      <c r="E67" s="365"/>
      <c r="F67" s="365"/>
      <c r="G67" s="365"/>
      <c r="H67" s="365"/>
      <c r="I67" s="365"/>
      <c r="J67" s="365"/>
      <c r="K67" s="242"/>
    </row>
    <row r="68" spans="2:11" ht="15" customHeight="1">
      <c r="B68" s="241"/>
      <c r="C68" s="246"/>
      <c r="D68" s="365" t="s">
        <v>590</v>
      </c>
      <c r="E68" s="365"/>
      <c r="F68" s="365"/>
      <c r="G68" s="365"/>
      <c r="H68" s="365"/>
      <c r="I68" s="365"/>
      <c r="J68" s="365"/>
      <c r="K68" s="242"/>
    </row>
    <row r="69" spans="2:11" ht="12.75" customHeight="1">
      <c r="B69" s="250"/>
      <c r="C69" s="251"/>
      <c r="D69" s="251"/>
      <c r="E69" s="251"/>
      <c r="F69" s="251"/>
      <c r="G69" s="251"/>
      <c r="H69" s="251"/>
      <c r="I69" s="251"/>
      <c r="J69" s="251"/>
      <c r="K69" s="252"/>
    </row>
    <row r="70" spans="2:11" ht="18.75" customHeight="1">
      <c r="B70" s="253"/>
      <c r="C70" s="253"/>
      <c r="D70" s="253"/>
      <c r="E70" s="253"/>
      <c r="F70" s="253"/>
      <c r="G70" s="253"/>
      <c r="H70" s="253"/>
      <c r="I70" s="253"/>
      <c r="J70" s="253"/>
      <c r="K70" s="254"/>
    </row>
    <row r="71" spans="2:11" ht="18.75" customHeight="1"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2:11" ht="7.5" customHeight="1">
      <c r="B72" s="255"/>
      <c r="C72" s="256"/>
      <c r="D72" s="256"/>
      <c r="E72" s="256"/>
      <c r="F72" s="256"/>
      <c r="G72" s="256"/>
      <c r="H72" s="256"/>
      <c r="I72" s="256"/>
      <c r="J72" s="256"/>
      <c r="K72" s="257"/>
    </row>
    <row r="73" spans="2:11" ht="45" customHeight="1">
      <c r="B73" s="258"/>
      <c r="C73" s="363" t="s">
        <v>94</v>
      </c>
      <c r="D73" s="363"/>
      <c r="E73" s="363"/>
      <c r="F73" s="363"/>
      <c r="G73" s="363"/>
      <c r="H73" s="363"/>
      <c r="I73" s="363"/>
      <c r="J73" s="363"/>
      <c r="K73" s="259"/>
    </row>
    <row r="74" spans="2:11" ht="17.25" customHeight="1">
      <c r="B74" s="258"/>
      <c r="C74" s="260" t="s">
        <v>591</v>
      </c>
      <c r="D74" s="260"/>
      <c r="E74" s="260"/>
      <c r="F74" s="260" t="s">
        <v>592</v>
      </c>
      <c r="G74" s="261"/>
      <c r="H74" s="260" t="s">
        <v>143</v>
      </c>
      <c r="I74" s="260" t="s">
        <v>61</v>
      </c>
      <c r="J74" s="260" t="s">
        <v>593</v>
      </c>
      <c r="K74" s="259"/>
    </row>
    <row r="75" spans="2:11" ht="17.25" customHeight="1">
      <c r="B75" s="258"/>
      <c r="C75" s="262" t="s">
        <v>594</v>
      </c>
      <c r="D75" s="262"/>
      <c r="E75" s="262"/>
      <c r="F75" s="263" t="s">
        <v>595</v>
      </c>
      <c r="G75" s="264"/>
      <c r="H75" s="262"/>
      <c r="I75" s="262"/>
      <c r="J75" s="262" t="s">
        <v>596</v>
      </c>
      <c r="K75" s="259"/>
    </row>
    <row r="76" spans="2:11" ht="5.25" customHeight="1">
      <c r="B76" s="258"/>
      <c r="C76" s="265"/>
      <c r="D76" s="265"/>
      <c r="E76" s="265"/>
      <c r="F76" s="265"/>
      <c r="G76" s="266"/>
      <c r="H76" s="265"/>
      <c r="I76" s="265"/>
      <c r="J76" s="265"/>
      <c r="K76" s="259"/>
    </row>
    <row r="77" spans="2:11" ht="15" customHeight="1">
      <c r="B77" s="258"/>
      <c r="C77" s="248" t="s">
        <v>57</v>
      </c>
      <c r="D77" s="265"/>
      <c r="E77" s="265"/>
      <c r="F77" s="267" t="s">
        <v>597</v>
      </c>
      <c r="G77" s="266"/>
      <c r="H77" s="248" t="s">
        <v>598</v>
      </c>
      <c r="I77" s="248" t="s">
        <v>599</v>
      </c>
      <c r="J77" s="248">
        <v>20</v>
      </c>
      <c r="K77" s="259"/>
    </row>
    <row r="78" spans="2:11" ht="15" customHeight="1">
      <c r="B78" s="258"/>
      <c r="C78" s="248" t="s">
        <v>600</v>
      </c>
      <c r="D78" s="248"/>
      <c r="E78" s="248"/>
      <c r="F78" s="267" t="s">
        <v>597</v>
      </c>
      <c r="G78" s="266"/>
      <c r="H78" s="248" t="s">
        <v>601</v>
      </c>
      <c r="I78" s="248" t="s">
        <v>599</v>
      </c>
      <c r="J78" s="248">
        <v>120</v>
      </c>
      <c r="K78" s="259"/>
    </row>
    <row r="79" spans="2:11" ht="15" customHeight="1">
      <c r="B79" s="268"/>
      <c r="C79" s="248" t="s">
        <v>602</v>
      </c>
      <c r="D79" s="248"/>
      <c r="E79" s="248"/>
      <c r="F79" s="267" t="s">
        <v>603</v>
      </c>
      <c r="G79" s="266"/>
      <c r="H79" s="248" t="s">
        <v>604</v>
      </c>
      <c r="I79" s="248" t="s">
        <v>599</v>
      </c>
      <c r="J79" s="248">
        <v>50</v>
      </c>
      <c r="K79" s="259"/>
    </row>
    <row r="80" spans="2:11" ht="15" customHeight="1">
      <c r="B80" s="268"/>
      <c r="C80" s="248" t="s">
        <v>605</v>
      </c>
      <c r="D80" s="248"/>
      <c r="E80" s="248"/>
      <c r="F80" s="267" t="s">
        <v>597</v>
      </c>
      <c r="G80" s="266"/>
      <c r="H80" s="248" t="s">
        <v>606</v>
      </c>
      <c r="I80" s="248" t="s">
        <v>607</v>
      </c>
      <c r="J80" s="248"/>
      <c r="K80" s="259"/>
    </row>
    <row r="81" spans="2:11" ht="15" customHeight="1">
      <c r="B81" s="268"/>
      <c r="C81" s="269" t="s">
        <v>608</v>
      </c>
      <c r="D81" s="269"/>
      <c r="E81" s="269"/>
      <c r="F81" s="270" t="s">
        <v>603</v>
      </c>
      <c r="G81" s="269"/>
      <c r="H81" s="269" t="s">
        <v>609</v>
      </c>
      <c r="I81" s="269" t="s">
        <v>599</v>
      </c>
      <c r="J81" s="269">
        <v>15</v>
      </c>
      <c r="K81" s="259"/>
    </row>
    <row r="82" spans="2:11" ht="15" customHeight="1">
      <c r="B82" s="268"/>
      <c r="C82" s="269" t="s">
        <v>610</v>
      </c>
      <c r="D82" s="269"/>
      <c r="E82" s="269"/>
      <c r="F82" s="270" t="s">
        <v>603</v>
      </c>
      <c r="G82" s="269"/>
      <c r="H82" s="269" t="s">
        <v>611</v>
      </c>
      <c r="I82" s="269" t="s">
        <v>599</v>
      </c>
      <c r="J82" s="269">
        <v>15</v>
      </c>
      <c r="K82" s="259"/>
    </row>
    <row r="83" spans="2:11" ht="15" customHeight="1">
      <c r="B83" s="268"/>
      <c r="C83" s="269" t="s">
        <v>612</v>
      </c>
      <c r="D83" s="269"/>
      <c r="E83" s="269"/>
      <c r="F83" s="270" t="s">
        <v>603</v>
      </c>
      <c r="G83" s="269"/>
      <c r="H83" s="269" t="s">
        <v>613</v>
      </c>
      <c r="I83" s="269" t="s">
        <v>599</v>
      </c>
      <c r="J83" s="269">
        <v>20</v>
      </c>
      <c r="K83" s="259"/>
    </row>
    <row r="84" spans="2:11" ht="15" customHeight="1">
      <c r="B84" s="268"/>
      <c r="C84" s="269" t="s">
        <v>614</v>
      </c>
      <c r="D84" s="269"/>
      <c r="E84" s="269"/>
      <c r="F84" s="270" t="s">
        <v>603</v>
      </c>
      <c r="G84" s="269"/>
      <c r="H84" s="269" t="s">
        <v>615</v>
      </c>
      <c r="I84" s="269" t="s">
        <v>599</v>
      </c>
      <c r="J84" s="269">
        <v>20</v>
      </c>
      <c r="K84" s="259"/>
    </row>
    <row r="85" spans="2:11" ht="15" customHeight="1">
      <c r="B85" s="268"/>
      <c r="C85" s="248" t="s">
        <v>616</v>
      </c>
      <c r="D85" s="248"/>
      <c r="E85" s="248"/>
      <c r="F85" s="267" t="s">
        <v>603</v>
      </c>
      <c r="G85" s="266"/>
      <c r="H85" s="248" t="s">
        <v>617</v>
      </c>
      <c r="I85" s="248" t="s">
        <v>599</v>
      </c>
      <c r="J85" s="248">
        <v>50</v>
      </c>
      <c r="K85" s="259"/>
    </row>
    <row r="86" spans="2:11" ht="15" customHeight="1">
      <c r="B86" s="268"/>
      <c r="C86" s="248" t="s">
        <v>618</v>
      </c>
      <c r="D86" s="248"/>
      <c r="E86" s="248"/>
      <c r="F86" s="267" t="s">
        <v>603</v>
      </c>
      <c r="G86" s="266"/>
      <c r="H86" s="248" t="s">
        <v>619</v>
      </c>
      <c r="I86" s="248" t="s">
        <v>599</v>
      </c>
      <c r="J86" s="248">
        <v>20</v>
      </c>
      <c r="K86" s="259"/>
    </row>
    <row r="87" spans="2:11" ht="15" customHeight="1">
      <c r="B87" s="268"/>
      <c r="C87" s="248" t="s">
        <v>620</v>
      </c>
      <c r="D87" s="248"/>
      <c r="E87" s="248"/>
      <c r="F87" s="267" t="s">
        <v>603</v>
      </c>
      <c r="G87" s="266"/>
      <c r="H87" s="248" t="s">
        <v>621</v>
      </c>
      <c r="I87" s="248" t="s">
        <v>599</v>
      </c>
      <c r="J87" s="248">
        <v>20</v>
      </c>
      <c r="K87" s="259"/>
    </row>
    <row r="88" spans="2:11" ht="15" customHeight="1">
      <c r="B88" s="268"/>
      <c r="C88" s="248" t="s">
        <v>622</v>
      </c>
      <c r="D88" s="248"/>
      <c r="E88" s="248"/>
      <c r="F88" s="267" t="s">
        <v>603</v>
      </c>
      <c r="G88" s="266"/>
      <c r="H88" s="248" t="s">
        <v>623</v>
      </c>
      <c r="I88" s="248" t="s">
        <v>599</v>
      </c>
      <c r="J88" s="248">
        <v>50</v>
      </c>
      <c r="K88" s="259"/>
    </row>
    <row r="89" spans="2:11" ht="15" customHeight="1">
      <c r="B89" s="268"/>
      <c r="C89" s="248" t="s">
        <v>624</v>
      </c>
      <c r="D89" s="248"/>
      <c r="E89" s="248"/>
      <c r="F89" s="267" t="s">
        <v>603</v>
      </c>
      <c r="G89" s="266"/>
      <c r="H89" s="248" t="s">
        <v>624</v>
      </c>
      <c r="I89" s="248" t="s">
        <v>599</v>
      </c>
      <c r="J89" s="248">
        <v>50</v>
      </c>
      <c r="K89" s="259"/>
    </row>
    <row r="90" spans="2:11" ht="15" customHeight="1">
      <c r="B90" s="268"/>
      <c r="C90" s="248" t="s">
        <v>148</v>
      </c>
      <c r="D90" s="248"/>
      <c r="E90" s="248"/>
      <c r="F90" s="267" t="s">
        <v>603</v>
      </c>
      <c r="G90" s="266"/>
      <c r="H90" s="248" t="s">
        <v>625</v>
      </c>
      <c r="I90" s="248" t="s">
        <v>599</v>
      </c>
      <c r="J90" s="248">
        <v>255</v>
      </c>
      <c r="K90" s="259"/>
    </row>
    <row r="91" spans="2:11" ht="15" customHeight="1">
      <c r="B91" s="268"/>
      <c r="C91" s="248" t="s">
        <v>626</v>
      </c>
      <c r="D91" s="248"/>
      <c r="E91" s="248"/>
      <c r="F91" s="267" t="s">
        <v>597</v>
      </c>
      <c r="G91" s="266"/>
      <c r="H91" s="248" t="s">
        <v>627</v>
      </c>
      <c r="I91" s="248" t="s">
        <v>628</v>
      </c>
      <c r="J91" s="248"/>
      <c r="K91" s="259"/>
    </row>
    <row r="92" spans="2:11" ht="15" customHeight="1">
      <c r="B92" s="268"/>
      <c r="C92" s="248" t="s">
        <v>629</v>
      </c>
      <c r="D92" s="248"/>
      <c r="E92" s="248"/>
      <c r="F92" s="267" t="s">
        <v>597</v>
      </c>
      <c r="G92" s="266"/>
      <c r="H92" s="248" t="s">
        <v>630</v>
      </c>
      <c r="I92" s="248" t="s">
        <v>631</v>
      </c>
      <c r="J92" s="248"/>
      <c r="K92" s="259"/>
    </row>
    <row r="93" spans="2:11" ht="15" customHeight="1">
      <c r="B93" s="268"/>
      <c r="C93" s="248" t="s">
        <v>632</v>
      </c>
      <c r="D93" s="248"/>
      <c r="E93" s="248"/>
      <c r="F93" s="267" t="s">
        <v>597</v>
      </c>
      <c r="G93" s="266"/>
      <c r="H93" s="248" t="s">
        <v>632</v>
      </c>
      <c r="I93" s="248" t="s">
        <v>631</v>
      </c>
      <c r="J93" s="248"/>
      <c r="K93" s="259"/>
    </row>
    <row r="94" spans="2:11" ht="15" customHeight="1">
      <c r="B94" s="268"/>
      <c r="C94" s="248" t="s">
        <v>42</v>
      </c>
      <c r="D94" s="248"/>
      <c r="E94" s="248"/>
      <c r="F94" s="267" t="s">
        <v>597</v>
      </c>
      <c r="G94" s="266"/>
      <c r="H94" s="248" t="s">
        <v>633</v>
      </c>
      <c r="I94" s="248" t="s">
        <v>631</v>
      </c>
      <c r="J94" s="248"/>
      <c r="K94" s="259"/>
    </row>
    <row r="95" spans="2:11" ht="15" customHeight="1">
      <c r="B95" s="268"/>
      <c r="C95" s="248" t="s">
        <v>52</v>
      </c>
      <c r="D95" s="248"/>
      <c r="E95" s="248"/>
      <c r="F95" s="267" t="s">
        <v>597</v>
      </c>
      <c r="G95" s="266"/>
      <c r="H95" s="248" t="s">
        <v>634</v>
      </c>
      <c r="I95" s="248" t="s">
        <v>631</v>
      </c>
      <c r="J95" s="248"/>
      <c r="K95" s="259"/>
    </row>
    <row r="96" spans="2:11" ht="15" customHeight="1">
      <c r="B96" s="271"/>
      <c r="C96" s="272"/>
      <c r="D96" s="272"/>
      <c r="E96" s="272"/>
      <c r="F96" s="272"/>
      <c r="G96" s="272"/>
      <c r="H96" s="272"/>
      <c r="I96" s="272"/>
      <c r="J96" s="272"/>
      <c r="K96" s="273"/>
    </row>
    <row r="97" spans="2:11" ht="18.75" customHeight="1">
      <c r="B97" s="274"/>
      <c r="C97" s="275"/>
      <c r="D97" s="275"/>
      <c r="E97" s="275"/>
      <c r="F97" s="275"/>
      <c r="G97" s="275"/>
      <c r="H97" s="275"/>
      <c r="I97" s="275"/>
      <c r="J97" s="275"/>
      <c r="K97" s="274"/>
    </row>
    <row r="98" spans="2:11" ht="18.75" customHeight="1">
      <c r="B98" s="254"/>
      <c r="C98" s="254"/>
      <c r="D98" s="254"/>
      <c r="E98" s="254"/>
      <c r="F98" s="254"/>
      <c r="G98" s="254"/>
      <c r="H98" s="254"/>
      <c r="I98" s="254"/>
      <c r="J98" s="254"/>
      <c r="K98" s="254"/>
    </row>
    <row r="99" spans="2:11" ht="7.5" customHeight="1">
      <c r="B99" s="255"/>
      <c r="C99" s="256"/>
      <c r="D99" s="256"/>
      <c r="E99" s="256"/>
      <c r="F99" s="256"/>
      <c r="G99" s="256"/>
      <c r="H99" s="256"/>
      <c r="I99" s="256"/>
      <c r="J99" s="256"/>
      <c r="K99" s="257"/>
    </row>
    <row r="100" spans="2:11" ht="45" customHeight="1">
      <c r="B100" s="258"/>
      <c r="C100" s="363" t="s">
        <v>635</v>
      </c>
      <c r="D100" s="363"/>
      <c r="E100" s="363"/>
      <c r="F100" s="363"/>
      <c r="G100" s="363"/>
      <c r="H100" s="363"/>
      <c r="I100" s="363"/>
      <c r="J100" s="363"/>
      <c r="K100" s="259"/>
    </row>
    <row r="101" spans="2:11" ht="17.25" customHeight="1">
      <c r="B101" s="258"/>
      <c r="C101" s="260" t="s">
        <v>591</v>
      </c>
      <c r="D101" s="260"/>
      <c r="E101" s="260"/>
      <c r="F101" s="260" t="s">
        <v>592</v>
      </c>
      <c r="G101" s="261"/>
      <c r="H101" s="260" t="s">
        <v>143</v>
      </c>
      <c r="I101" s="260" t="s">
        <v>61</v>
      </c>
      <c r="J101" s="260" t="s">
        <v>593</v>
      </c>
      <c r="K101" s="259"/>
    </row>
    <row r="102" spans="2:11" ht="17.25" customHeight="1">
      <c r="B102" s="258"/>
      <c r="C102" s="262" t="s">
        <v>594</v>
      </c>
      <c r="D102" s="262"/>
      <c r="E102" s="262"/>
      <c r="F102" s="263" t="s">
        <v>595</v>
      </c>
      <c r="G102" s="264"/>
      <c r="H102" s="262"/>
      <c r="I102" s="262"/>
      <c r="J102" s="262" t="s">
        <v>596</v>
      </c>
      <c r="K102" s="259"/>
    </row>
    <row r="103" spans="2:11" ht="5.25" customHeight="1">
      <c r="B103" s="258"/>
      <c r="C103" s="260"/>
      <c r="D103" s="260"/>
      <c r="E103" s="260"/>
      <c r="F103" s="260"/>
      <c r="G103" s="276"/>
      <c r="H103" s="260"/>
      <c r="I103" s="260"/>
      <c r="J103" s="260"/>
      <c r="K103" s="259"/>
    </row>
    <row r="104" spans="2:11" ht="15" customHeight="1">
      <c r="B104" s="258"/>
      <c r="C104" s="248" t="s">
        <v>57</v>
      </c>
      <c r="D104" s="265"/>
      <c r="E104" s="265"/>
      <c r="F104" s="267" t="s">
        <v>597</v>
      </c>
      <c r="G104" s="276"/>
      <c r="H104" s="248" t="s">
        <v>636</v>
      </c>
      <c r="I104" s="248" t="s">
        <v>599</v>
      </c>
      <c r="J104" s="248">
        <v>20</v>
      </c>
      <c r="K104" s="259"/>
    </row>
    <row r="105" spans="2:11" ht="15" customHeight="1">
      <c r="B105" s="258"/>
      <c r="C105" s="248" t="s">
        <v>600</v>
      </c>
      <c r="D105" s="248"/>
      <c r="E105" s="248"/>
      <c r="F105" s="267" t="s">
        <v>597</v>
      </c>
      <c r="G105" s="248"/>
      <c r="H105" s="248" t="s">
        <v>636</v>
      </c>
      <c r="I105" s="248" t="s">
        <v>599</v>
      </c>
      <c r="J105" s="248">
        <v>120</v>
      </c>
      <c r="K105" s="259"/>
    </row>
    <row r="106" spans="2:11" ht="15" customHeight="1">
      <c r="B106" s="268"/>
      <c r="C106" s="248" t="s">
        <v>602</v>
      </c>
      <c r="D106" s="248"/>
      <c r="E106" s="248"/>
      <c r="F106" s="267" t="s">
        <v>603</v>
      </c>
      <c r="G106" s="248"/>
      <c r="H106" s="248" t="s">
        <v>636</v>
      </c>
      <c r="I106" s="248" t="s">
        <v>599</v>
      </c>
      <c r="J106" s="248">
        <v>50</v>
      </c>
      <c r="K106" s="259"/>
    </row>
    <row r="107" spans="2:11" ht="15" customHeight="1">
      <c r="B107" s="268"/>
      <c r="C107" s="248" t="s">
        <v>605</v>
      </c>
      <c r="D107" s="248"/>
      <c r="E107" s="248"/>
      <c r="F107" s="267" t="s">
        <v>597</v>
      </c>
      <c r="G107" s="248"/>
      <c r="H107" s="248" t="s">
        <v>636</v>
      </c>
      <c r="I107" s="248" t="s">
        <v>607</v>
      </c>
      <c r="J107" s="248"/>
      <c r="K107" s="259"/>
    </row>
    <row r="108" spans="2:11" ht="15" customHeight="1">
      <c r="B108" s="268"/>
      <c r="C108" s="248" t="s">
        <v>616</v>
      </c>
      <c r="D108" s="248"/>
      <c r="E108" s="248"/>
      <c r="F108" s="267" t="s">
        <v>603</v>
      </c>
      <c r="G108" s="248"/>
      <c r="H108" s="248" t="s">
        <v>636</v>
      </c>
      <c r="I108" s="248" t="s">
        <v>599</v>
      </c>
      <c r="J108" s="248">
        <v>50</v>
      </c>
      <c r="K108" s="259"/>
    </row>
    <row r="109" spans="2:11" ht="15" customHeight="1">
      <c r="B109" s="268"/>
      <c r="C109" s="248" t="s">
        <v>624</v>
      </c>
      <c r="D109" s="248"/>
      <c r="E109" s="248"/>
      <c r="F109" s="267" t="s">
        <v>603</v>
      </c>
      <c r="G109" s="248"/>
      <c r="H109" s="248" t="s">
        <v>636</v>
      </c>
      <c r="I109" s="248" t="s">
        <v>599</v>
      </c>
      <c r="J109" s="248">
        <v>50</v>
      </c>
      <c r="K109" s="259"/>
    </row>
    <row r="110" spans="2:11" ht="15" customHeight="1">
      <c r="B110" s="268"/>
      <c r="C110" s="248" t="s">
        <v>622</v>
      </c>
      <c r="D110" s="248"/>
      <c r="E110" s="248"/>
      <c r="F110" s="267" t="s">
        <v>603</v>
      </c>
      <c r="G110" s="248"/>
      <c r="H110" s="248" t="s">
        <v>636</v>
      </c>
      <c r="I110" s="248" t="s">
        <v>599</v>
      </c>
      <c r="J110" s="248">
        <v>50</v>
      </c>
      <c r="K110" s="259"/>
    </row>
    <row r="111" spans="2:11" ht="15" customHeight="1">
      <c r="B111" s="268"/>
      <c r="C111" s="248" t="s">
        <v>57</v>
      </c>
      <c r="D111" s="248"/>
      <c r="E111" s="248"/>
      <c r="F111" s="267" t="s">
        <v>597</v>
      </c>
      <c r="G111" s="248"/>
      <c r="H111" s="248" t="s">
        <v>637</v>
      </c>
      <c r="I111" s="248" t="s">
        <v>599</v>
      </c>
      <c r="J111" s="248">
        <v>20</v>
      </c>
      <c r="K111" s="259"/>
    </row>
    <row r="112" spans="2:11" ht="15" customHeight="1">
      <c r="B112" s="268"/>
      <c r="C112" s="248" t="s">
        <v>638</v>
      </c>
      <c r="D112" s="248"/>
      <c r="E112" s="248"/>
      <c r="F112" s="267" t="s">
        <v>597</v>
      </c>
      <c r="G112" s="248"/>
      <c r="H112" s="248" t="s">
        <v>639</v>
      </c>
      <c r="I112" s="248" t="s">
        <v>599</v>
      </c>
      <c r="J112" s="248">
        <v>120</v>
      </c>
      <c r="K112" s="259"/>
    </row>
    <row r="113" spans="2:11" ht="15" customHeight="1">
      <c r="B113" s="268"/>
      <c r="C113" s="248" t="s">
        <v>42</v>
      </c>
      <c r="D113" s="248"/>
      <c r="E113" s="248"/>
      <c r="F113" s="267" t="s">
        <v>597</v>
      </c>
      <c r="G113" s="248"/>
      <c r="H113" s="248" t="s">
        <v>640</v>
      </c>
      <c r="I113" s="248" t="s">
        <v>631</v>
      </c>
      <c r="J113" s="248"/>
      <c r="K113" s="259"/>
    </row>
    <row r="114" spans="2:11" ht="15" customHeight="1">
      <c r="B114" s="268"/>
      <c r="C114" s="248" t="s">
        <v>52</v>
      </c>
      <c r="D114" s="248"/>
      <c r="E114" s="248"/>
      <c r="F114" s="267" t="s">
        <v>597</v>
      </c>
      <c r="G114" s="248"/>
      <c r="H114" s="248" t="s">
        <v>641</v>
      </c>
      <c r="I114" s="248" t="s">
        <v>631</v>
      </c>
      <c r="J114" s="248"/>
      <c r="K114" s="259"/>
    </row>
    <row r="115" spans="2:11" ht="15" customHeight="1">
      <c r="B115" s="268"/>
      <c r="C115" s="248" t="s">
        <v>61</v>
      </c>
      <c r="D115" s="248"/>
      <c r="E115" s="248"/>
      <c r="F115" s="267" t="s">
        <v>597</v>
      </c>
      <c r="G115" s="248"/>
      <c r="H115" s="248" t="s">
        <v>642</v>
      </c>
      <c r="I115" s="248" t="s">
        <v>643</v>
      </c>
      <c r="J115" s="248"/>
      <c r="K115" s="259"/>
    </row>
    <row r="116" spans="2:11" ht="15" customHeight="1">
      <c r="B116" s="271"/>
      <c r="C116" s="277"/>
      <c r="D116" s="277"/>
      <c r="E116" s="277"/>
      <c r="F116" s="277"/>
      <c r="G116" s="277"/>
      <c r="H116" s="277"/>
      <c r="I116" s="277"/>
      <c r="J116" s="277"/>
      <c r="K116" s="273"/>
    </row>
    <row r="117" spans="2:11" ht="18.75" customHeight="1">
      <c r="B117" s="278"/>
      <c r="C117" s="244"/>
      <c r="D117" s="244"/>
      <c r="E117" s="244"/>
      <c r="F117" s="279"/>
      <c r="G117" s="244"/>
      <c r="H117" s="244"/>
      <c r="I117" s="244"/>
      <c r="J117" s="244"/>
      <c r="K117" s="278"/>
    </row>
    <row r="118" spans="2:11" ht="18.75" customHeight="1"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</row>
    <row r="119" spans="2:11" ht="7.5" customHeight="1">
      <c r="B119" s="280"/>
      <c r="C119" s="281"/>
      <c r="D119" s="281"/>
      <c r="E119" s="281"/>
      <c r="F119" s="281"/>
      <c r="G119" s="281"/>
      <c r="H119" s="281"/>
      <c r="I119" s="281"/>
      <c r="J119" s="281"/>
      <c r="K119" s="282"/>
    </row>
    <row r="120" spans="2:11" ht="45" customHeight="1">
      <c r="B120" s="283"/>
      <c r="C120" s="362" t="s">
        <v>644</v>
      </c>
      <c r="D120" s="362"/>
      <c r="E120" s="362"/>
      <c r="F120" s="362"/>
      <c r="G120" s="362"/>
      <c r="H120" s="362"/>
      <c r="I120" s="362"/>
      <c r="J120" s="362"/>
      <c r="K120" s="284"/>
    </row>
    <row r="121" spans="2:11" ht="17.25" customHeight="1">
      <c r="B121" s="285"/>
      <c r="C121" s="260" t="s">
        <v>591</v>
      </c>
      <c r="D121" s="260"/>
      <c r="E121" s="260"/>
      <c r="F121" s="260" t="s">
        <v>592</v>
      </c>
      <c r="G121" s="261"/>
      <c r="H121" s="260" t="s">
        <v>143</v>
      </c>
      <c r="I121" s="260" t="s">
        <v>61</v>
      </c>
      <c r="J121" s="260" t="s">
        <v>593</v>
      </c>
      <c r="K121" s="286"/>
    </row>
    <row r="122" spans="2:11" ht="17.25" customHeight="1">
      <c r="B122" s="285"/>
      <c r="C122" s="262" t="s">
        <v>594</v>
      </c>
      <c r="D122" s="262"/>
      <c r="E122" s="262"/>
      <c r="F122" s="263" t="s">
        <v>595</v>
      </c>
      <c r="G122" s="264"/>
      <c r="H122" s="262"/>
      <c r="I122" s="262"/>
      <c r="J122" s="262" t="s">
        <v>596</v>
      </c>
      <c r="K122" s="286"/>
    </row>
    <row r="123" spans="2:11" ht="5.25" customHeight="1">
      <c r="B123" s="287"/>
      <c r="C123" s="265"/>
      <c r="D123" s="265"/>
      <c r="E123" s="265"/>
      <c r="F123" s="265"/>
      <c r="G123" s="248"/>
      <c r="H123" s="265"/>
      <c r="I123" s="265"/>
      <c r="J123" s="265"/>
      <c r="K123" s="288"/>
    </row>
    <row r="124" spans="2:11" ht="15" customHeight="1">
      <c r="B124" s="287"/>
      <c r="C124" s="248" t="s">
        <v>600</v>
      </c>
      <c r="D124" s="265"/>
      <c r="E124" s="265"/>
      <c r="F124" s="267" t="s">
        <v>597</v>
      </c>
      <c r="G124" s="248"/>
      <c r="H124" s="248" t="s">
        <v>636</v>
      </c>
      <c r="I124" s="248" t="s">
        <v>599</v>
      </c>
      <c r="J124" s="248">
        <v>120</v>
      </c>
      <c r="K124" s="289"/>
    </row>
    <row r="125" spans="2:11" ht="15" customHeight="1">
      <c r="B125" s="287"/>
      <c r="C125" s="248" t="s">
        <v>645</v>
      </c>
      <c r="D125" s="248"/>
      <c r="E125" s="248"/>
      <c r="F125" s="267" t="s">
        <v>597</v>
      </c>
      <c r="G125" s="248"/>
      <c r="H125" s="248" t="s">
        <v>646</v>
      </c>
      <c r="I125" s="248" t="s">
        <v>599</v>
      </c>
      <c r="J125" s="248" t="s">
        <v>647</v>
      </c>
      <c r="K125" s="289"/>
    </row>
    <row r="126" spans="2:11" ht="15" customHeight="1">
      <c r="B126" s="287"/>
      <c r="C126" s="248" t="s">
        <v>546</v>
      </c>
      <c r="D126" s="248"/>
      <c r="E126" s="248"/>
      <c r="F126" s="267" t="s">
        <v>597</v>
      </c>
      <c r="G126" s="248"/>
      <c r="H126" s="248" t="s">
        <v>648</v>
      </c>
      <c r="I126" s="248" t="s">
        <v>599</v>
      </c>
      <c r="J126" s="248" t="s">
        <v>647</v>
      </c>
      <c r="K126" s="289"/>
    </row>
    <row r="127" spans="2:11" ht="15" customHeight="1">
      <c r="B127" s="287"/>
      <c r="C127" s="248" t="s">
        <v>608</v>
      </c>
      <c r="D127" s="248"/>
      <c r="E127" s="248"/>
      <c r="F127" s="267" t="s">
        <v>603</v>
      </c>
      <c r="G127" s="248"/>
      <c r="H127" s="248" t="s">
        <v>609</v>
      </c>
      <c r="I127" s="248" t="s">
        <v>599</v>
      </c>
      <c r="J127" s="248">
        <v>15</v>
      </c>
      <c r="K127" s="289"/>
    </row>
    <row r="128" spans="2:11" ht="15" customHeight="1">
      <c r="B128" s="287"/>
      <c r="C128" s="269" t="s">
        <v>610</v>
      </c>
      <c r="D128" s="269"/>
      <c r="E128" s="269"/>
      <c r="F128" s="270" t="s">
        <v>603</v>
      </c>
      <c r="G128" s="269"/>
      <c r="H128" s="269" t="s">
        <v>611</v>
      </c>
      <c r="I128" s="269" t="s">
        <v>599</v>
      </c>
      <c r="J128" s="269">
        <v>15</v>
      </c>
      <c r="K128" s="289"/>
    </row>
    <row r="129" spans="2:11" ht="15" customHeight="1">
      <c r="B129" s="287"/>
      <c r="C129" s="269" t="s">
        <v>612</v>
      </c>
      <c r="D129" s="269"/>
      <c r="E129" s="269"/>
      <c r="F129" s="270" t="s">
        <v>603</v>
      </c>
      <c r="G129" s="269"/>
      <c r="H129" s="269" t="s">
        <v>613</v>
      </c>
      <c r="I129" s="269" t="s">
        <v>599</v>
      </c>
      <c r="J129" s="269">
        <v>20</v>
      </c>
      <c r="K129" s="289"/>
    </row>
    <row r="130" spans="2:11" ht="15" customHeight="1">
      <c r="B130" s="287"/>
      <c r="C130" s="269" t="s">
        <v>614</v>
      </c>
      <c r="D130" s="269"/>
      <c r="E130" s="269"/>
      <c r="F130" s="270" t="s">
        <v>603</v>
      </c>
      <c r="G130" s="269"/>
      <c r="H130" s="269" t="s">
        <v>615</v>
      </c>
      <c r="I130" s="269" t="s">
        <v>599</v>
      </c>
      <c r="J130" s="269">
        <v>20</v>
      </c>
      <c r="K130" s="289"/>
    </row>
    <row r="131" spans="2:11" ht="15" customHeight="1">
      <c r="B131" s="287"/>
      <c r="C131" s="248" t="s">
        <v>602</v>
      </c>
      <c r="D131" s="248"/>
      <c r="E131" s="248"/>
      <c r="F131" s="267" t="s">
        <v>603</v>
      </c>
      <c r="G131" s="248"/>
      <c r="H131" s="248" t="s">
        <v>636</v>
      </c>
      <c r="I131" s="248" t="s">
        <v>599</v>
      </c>
      <c r="J131" s="248">
        <v>50</v>
      </c>
      <c r="K131" s="289"/>
    </row>
    <row r="132" spans="2:11" ht="15" customHeight="1">
      <c r="B132" s="287"/>
      <c r="C132" s="248" t="s">
        <v>616</v>
      </c>
      <c r="D132" s="248"/>
      <c r="E132" s="248"/>
      <c r="F132" s="267" t="s">
        <v>603</v>
      </c>
      <c r="G132" s="248"/>
      <c r="H132" s="248" t="s">
        <v>636</v>
      </c>
      <c r="I132" s="248" t="s">
        <v>599</v>
      </c>
      <c r="J132" s="248">
        <v>50</v>
      </c>
      <c r="K132" s="289"/>
    </row>
    <row r="133" spans="2:11" ht="15" customHeight="1">
      <c r="B133" s="287"/>
      <c r="C133" s="248" t="s">
        <v>622</v>
      </c>
      <c r="D133" s="248"/>
      <c r="E133" s="248"/>
      <c r="F133" s="267" t="s">
        <v>603</v>
      </c>
      <c r="G133" s="248"/>
      <c r="H133" s="248" t="s">
        <v>636</v>
      </c>
      <c r="I133" s="248" t="s">
        <v>599</v>
      </c>
      <c r="J133" s="248">
        <v>50</v>
      </c>
      <c r="K133" s="289"/>
    </row>
    <row r="134" spans="2:11" ht="15" customHeight="1">
      <c r="B134" s="287"/>
      <c r="C134" s="248" t="s">
        <v>624</v>
      </c>
      <c r="D134" s="248"/>
      <c r="E134" s="248"/>
      <c r="F134" s="267" t="s">
        <v>603</v>
      </c>
      <c r="G134" s="248"/>
      <c r="H134" s="248" t="s">
        <v>636</v>
      </c>
      <c r="I134" s="248" t="s">
        <v>599</v>
      </c>
      <c r="J134" s="248">
        <v>50</v>
      </c>
      <c r="K134" s="289"/>
    </row>
    <row r="135" spans="2:11" ht="15" customHeight="1">
      <c r="B135" s="287"/>
      <c r="C135" s="248" t="s">
        <v>148</v>
      </c>
      <c r="D135" s="248"/>
      <c r="E135" s="248"/>
      <c r="F135" s="267" t="s">
        <v>603</v>
      </c>
      <c r="G135" s="248"/>
      <c r="H135" s="248" t="s">
        <v>649</v>
      </c>
      <c r="I135" s="248" t="s">
        <v>599</v>
      </c>
      <c r="J135" s="248">
        <v>255</v>
      </c>
      <c r="K135" s="289"/>
    </row>
    <row r="136" spans="2:11" ht="15" customHeight="1">
      <c r="B136" s="287"/>
      <c r="C136" s="248" t="s">
        <v>626</v>
      </c>
      <c r="D136" s="248"/>
      <c r="E136" s="248"/>
      <c r="F136" s="267" t="s">
        <v>597</v>
      </c>
      <c r="G136" s="248"/>
      <c r="H136" s="248" t="s">
        <v>650</v>
      </c>
      <c r="I136" s="248" t="s">
        <v>628</v>
      </c>
      <c r="J136" s="248"/>
      <c r="K136" s="289"/>
    </row>
    <row r="137" spans="2:11" ht="15" customHeight="1">
      <c r="B137" s="287"/>
      <c r="C137" s="248" t="s">
        <v>629</v>
      </c>
      <c r="D137" s="248"/>
      <c r="E137" s="248"/>
      <c r="F137" s="267" t="s">
        <v>597</v>
      </c>
      <c r="G137" s="248"/>
      <c r="H137" s="248" t="s">
        <v>651</v>
      </c>
      <c r="I137" s="248" t="s">
        <v>631</v>
      </c>
      <c r="J137" s="248"/>
      <c r="K137" s="289"/>
    </row>
    <row r="138" spans="2:11" ht="15" customHeight="1">
      <c r="B138" s="287"/>
      <c r="C138" s="248" t="s">
        <v>632</v>
      </c>
      <c r="D138" s="248"/>
      <c r="E138" s="248"/>
      <c r="F138" s="267" t="s">
        <v>597</v>
      </c>
      <c r="G138" s="248"/>
      <c r="H138" s="248" t="s">
        <v>632</v>
      </c>
      <c r="I138" s="248" t="s">
        <v>631</v>
      </c>
      <c r="J138" s="248"/>
      <c r="K138" s="289"/>
    </row>
    <row r="139" spans="2:11" ht="15" customHeight="1">
      <c r="B139" s="287"/>
      <c r="C139" s="248" t="s">
        <v>42</v>
      </c>
      <c r="D139" s="248"/>
      <c r="E139" s="248"/>
      <c r="F139" s="267" t="s">
        <v>597</v>
      </c>
      <c r="G139" s="248"/>
      <c r="H139" s="248" t="s">
        <v>652</v>
      </c>
      <c r="I139" s="248" t="s">
        <v>631</v>
      </c>
      <c r="J139" s="248"/>
      <c r="K139" s="289"/>
    </row>
    <row r="140" spans="2:11" ht="15" customHeight="1">
      <c r="B140" s="287"/>
      <c r="C140" s="248" t="s">
        <v>653</v>
      </c>
      <c r="D140" s="248"/>
      <c r="E140" s="248"/>
      <c r="F140" s="267" t="s">
        <v>597</v>
      </c>
      <c r="G140" s="248"/>
      <c r="H140" s="248" t="s">
        <v>654</v>
      </c>
      <c r="I140" s="248" t="s">
        <v>631</v>
      </c>
      <c r="J140" s="248"/>
      <c r="K140" s="289"/>
    </row>
    <row r="141" spans="2:11" ht="15" customHeight="1">
      <c r="B141" s="290"/>
      <c r="C141" s="291"/>
      <c r="D141" s="291"/>
      <c r="E141" s="291"/>
      <c r="F141" s="291"/>
      <c r="G141" s="291"/>
      <c r="H141" s="291"/>
      <c r="I141" s="291"/>
      <c r="J141" s="291"/>
      <c r="K141" s="292"/>
    </row>
    <row r="142" spans="2:11" ht="18.75" customHeight="1">
      <c r="B142" s="244"/>
      <c r="C142" s="244"/>
      <c r="D142" s="244"/>
      <c r="E142" s="244"/>
      <c r="F142" s="279"/>
      <c r="G142" s="244"/>
      <c r="H142" s="244"/>
      <c r="I142" s="244"/>
      <c r="J142" s="244"/>
      <c r="K142" s="244"/>
    </row>
    <row r="143" spans="2:11" ht="18.75" customHeight="1"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</row>
    <row r="144" spans="2:11" ht="7.5" customHeight="1">
      <c r="B144" s="255"/>
      <c r="C144" s="256"/>
      <c r="D144" s="256"/>
      <c r="E144" s="256"/>
      <c r="F144" s="256"/>
      <c r="G144" s="256"/>
      <c r="H144" s="256"/>
      <c r="I144" s="256"/>
      <c r="J144" s="256"/>
      <c r="K144" s="257"/>
    </row>
    <row r="145" spans="2:11" ht="45" customHeight="1">
      <c r="B145" s="258"/>
      <c r="C145" s="363" t="s">
        <v>655</v>
      </c>
      <c r="D145" s="363"/>
      <c r="E145" s="363"/>
      <c r="F145" s="363"/>
      <c r="G145" s="363"/>
      <c r="H145" s="363"/>
      <c r="I145" s="363"/>
      <c r="J145" s="363"/>
      <c r="K145" s="259"/>
    </row>
    <row r="146" spans="2:11" ht="17.25" customHeight="1">
      <c r="B146" s="258"/>
      <c r="C146" s="260" t="s">
        <v>591</v>
      </c>
      <c r="D146" s="260"/>
      <c r="E146" s="260"/>
      <c r="F146" s="260" t="s">
        <v>592</v>
      </c>
      <c r="G146" s="261"/>
      <c r="H146" s="260" t="s">
        <v>143</v>
      </c>
      <c r="I146" s="260" t="s">
        <v>61</v>
      </c>
      <c r="J146" s="260" t="s">
        <v>593</v>
      </c>
      <c r="K146" s="259"/>
    </row>
    <row r="147" spans="2:11" ht="17.25" customHeight="1">
      <c r="B147" s="258"/>
      <c r="C147" s="262" t="s">
        <v>594</v>
      </c>
      <c r="D147" s="262"/>
      <c r="E147" s="262"/>
      <c r="F147" s="263" t="s">
        <v>595</v>
      </c>
      <c r="G147" s="264"/>
      <c r="H147" s="262"/>
      <c r="I147" s="262"/>
      <c r="J147" s="262" t="s">
        <v>596</v>
      </c>
      <c r="K147" s="259"/>
    </row>
    <row r="148" spans="2:11" ht="5.25" customHeight="1">
      <c r="B148" s="268"/>
      <c r="C148" s="265"/>
      <c r="D148" s="265"/>
      <c r="E148" s="265"/>
      <c r="F148" s="265"/>
      <c r="G148" s="266"/>
      <c r="H148" s="265"/>
      <c r="I148" s="265"/>
      <c r="J148" s="265"/>
      <c r="K148" s="289"/>
    </row>
    <row r="149" spans="2:11" ht="15" customHeight="1">
      <c r="B149" s="268"/>
      <c r="C149" s="293" t="s">
        <v>600</v>
      </c>
      <c r="D149" s="248"/>
      <c r="E149" s="248"/>
      <c r="F149" s="294" t="s">
        <v>597</v>
      </c>
      <c r="G149" s="248"/>
      <c r="H149" s="293" t="s">
        <v>636</v>
      </c>
      <c r="I149" s="293" t="s">
        <v>599</v>
      </c>
      <c r="J149" s="293">
        <v>120</v>
      </c>
      <c r="K149" s="289"/>
    </row>
    <row r="150" spans="2:11" ht="15" customHeight="1">
      <c r="B150" s="268"/>
      <c r="C150" s="293" t="s">
        <v>645</v>
      </c>
      <c r="D150" s="248"/>
      <c r="E150" s="248"/>
      <c r="F150" s="294" t="s">
        <v>597</v>
      </c>
      <c r="G150" s="248"/>
      <c r="H150" s="293" t="s">
        <v>656</v>
      </c>
      <c r="I150" s="293" t="s">
        <v>599</v>
      </c>
      <c r="J150" s="293" t="s">
        <v>647</v>
      </c>
      <c r="K150" s="289"/>
    </row>
    <row r="151" spans="2:11" ht="15" customHeight="1">
      <c r="B151" s="268"/>
      <c r="C151" s="293" t="s">
        <v>546</v>
      </c>
      <c r="D151" s="248"/>
      <c r="E151" s="248"/>
      <c r="F151" s="294" t="s">
        <v>597</v>
      </c>
      <c r="G151" s="248"/>
      <c r="H151" s="293" t="s">
        <v>657</v>
      </c>
      <c r="I151" s="293" t="s">
        <v>599</v>
      </c>
      <c r="J151" s="293" t="s">
        <v>647</v>
      </c>
      <c r="K151" s="289"/>
    </row>
    <row r="152" spans="2:11" ht="15" customHeight="1">
      <c r="B152" s="268"/>
      <c r="C152" s="293" t="s">
        <v>602</v>
      </c>
      <c r="D152" s="248"/>
      <c r="E152" s="248"/>
      <c r="F152" s="294" t="s">
        <v>603</v>
      </c>
      <c r="G152" s="248"/>
      <c r="H152" s="293" t="s">
        <v>636</v>
      </c>
      <c r="I152" s="293" t="s">
        <v>599</v>
      </c>
      <c r="J152" s="293">
        <v>50</v>
      </c>
      <c r="K152" s="289"/>
    </row>
    <row r="153" spans="2:11" ht="15" customHeight="1">
      <c r="B153" s="268"/>
      <c r="C153" s="293" t="s">
        <v>605</v>
      </c>
      <c r="D153" s="248"/>
      <c r="E153" s="248"/>
      <c r="F153" s="294" t="s">
        <v>597</v>
      </c>
      <c r="G153" s="248"/>
      <c r="H153" s="293" t="s">
        <v>636</v>
      </c>
      <c r="I153" s="293" t="s">
        <v>607</v>
      </c>
      <c r="J153" s="293"/>
      <c r="K153" s="289"/>
    </row>
    <row r="154" spans="2:11" ht="15" customHeight="1">
      <c r="B154" s="268"/>
      <c r="C154" s="293" t="s">
        <v>616</v>
      </c>
      <c r="D154" s="248"/>
      <c r="E154" s="248"/>
      <c r="F154" s="294" t="s">
        <v>603</v>
      </c>
      <c r="G154" s="248"/>
      <c r="H154" s="293" t="s">
        <v>636</v>
      </c>
      <c r="I154" s="293" t="s">
        <v>599</v>
      </c>
      <c r="J154" s="293">
        <v>50</v>
      </c>
      <c r="K154" s="289"/>
    </row>
    <row r="155" spans="2:11" ht="15" customHeight="1">
      <c r="B155" s="268"/>
      <c r="C155" s="293" t="s">
        <v>624</v>
      </c>
      <c r="D155" s="248"/>
      <c r="E155" s="248"/>
      <c r="F155" s="294" t="s">
        <v>603</v>
      </c>
      <c r="G155" s="248"/>
      <c r="H155" s="293" t="s">
        <v>636</v>
      </c>
      <c r="I155" s="293" t="s">
        <v>599</v>
      </c>
      <c r="J155" s="293">
        <v>50</v>
      </c>
      <c r="K155" s="289"/>
    </row>
    <row r="156" spans="2:11" ht="15" customHeight="1">
      <c r="B156" s="268"/>
      <c r="C156" s="293" t="s">
        <v>622</v>
      </c>
      <c r="D156" s="248"/>
      <c r="E156" s="248"/>
      <c r="F156" s="294" t="s">
        <v>603</v>
      </c>
      <c r="G156" s="248"/>
      <c r="H156" s="293" t="s">
        <v>636</v>
      </c>
      <c r="I156" s="293" t="s">
        <v>599</v>
      </c>
      <c r="J156" s="293">
        <v>50</v>
      </c>
      <c r="K156" s="289"/>
    </row>
    <row r="157" spans="2:11" ht="15" customHeight="1">
      <c r="B157" s="268"/>
      <c r="C157" s="293" t="s">
        <v>126</v>
      </c>
      <c r="D157" s="248"/>
      <c r="E157" s="248"/>
      <c r="F157" s="294" t="s">
        <v>597</v>
      </c>
      <c r="G157" s="248"/>
      <c r="H157" s="293" t="s">
        <v>658</v>
      </c>
      <c r="I157" s="293" t="s">
        <v>599</v>
      </c>
      <c r="J157" s="293" t="s">
        <v>659</v>
      </c>
      <c r="K157" s="289"/>
    </row>
    <row r="158" spans="2:11" ht="15" customHeight="1">
      <c r="B158" s="268"/>
      <c r="C158" s="293" t="s">
        <v>660</v>
      </c>
      <c r="D158" s="248"/>
      <c r="E158" s="248"/>
      <c r="F158" s="294" t="s">
        <v>597</v>
      </c>
      <c r="G158" s="248"/>
      <c r="H158" s="293" t="s">
        <v>661</v>
      </c>
      <c r="I158" s="293" t="s">
        <v>631</v>
      </c>
      <c r="J158" s="293"/>
      <c r="K158" s="289"/>
    </row>
    <row r="159" spans="2:11" ht="15" customHeight="1">
      <c r="B159" s="295"/>
      <c r="C159" s="277"/>
      <c r="D159" s="277"/>
      <c r="E159" s="277"/>
      <c r="F159" s="277"/>
      <c r="G159" s="277"/>
      <c r="H159" s="277"/>
      <c r="I159" s="277"/>
      <c r="J159" s="277"/>
      <c r="K159" s="296"/>
    </row>
    <row r="160" spans="2:11" ht="18.75" customHeight="1">
      <c r="B160" s="244"/>
      <c r="C160" s="248"/>
      <c r="D160" s="248"/>
      <c r="E160" s="248"/>
      <c r="F160" s="267"/>
      <c r="G160" s="248"/>
      <c r="H160" s="248"/>
      <c r="I160" s="248"/>
      <c r="J160" s="248"/>
      <c r="K160" s="244"/>
    </row>
    <row r="161" spans="2:11" ht="18.75" customHeight="1"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</row>
    <row r="162" spans="2:11" ht="7.5" customHeight="1">
      <c r="B162" s="236"/>
      <c r="C162" s="237"/>
      <c r="D162" s="237"/>
      <c r="E162" s="237"/>
      <c r="F162" s="237"/>
      <c r="G162" s="237"/>
      <c r="H162" s="237"/>
      <c r="I162" s="237"/>
      <c r="J162" s="237"/>
      <c r="K162" s="238"/>
    </row>
    <row r="163" spans="2:11" ht="45" customHeight="1">
      <c r="B163" s="239"/>
      <c r="C163" s="362" t="s">
        <v>662</v>
      </c>
      <c r="D163" s="362"/>
      <c r="E163" s="362"/>
      <c r="F163" s="362"/>
      <c r="G163" s="362"/>
      <c r="H163" s="362"/>
      <c r="I163" s="362"/>
      <c r="J163" s="362"/>
      <c r="K163" s="240"/>
    </row>
    <row r="164" spans="2:11" ht="17.25" customHeight="1">
      <c r="B164" s="239"/>
      <c r="C164" s="260" t="s">
        <v>591</v>
      </c>
      <c r="D164" s="260"/>
      <c r="E164" s="260"/>
      <c r="F164" s="260" t="s">
        <v>592</v>
      </c>
      <c r="G164" s="297"/>
      <c r="H164" s="298" t="s">
        <v>143</v>
      </c>
      <c r="I164" s="298" t="s">
        <v>61</v>
      </c>
      <c r="J164" s="260" t="s">
        <v>593</v>
      </c>
      <c r="K164" s="240"/>
    </row>
    <row r="165" spans="2:11" ht="17.25" customHeight="1">
      <c r="B165" s="241"/>
      <c r="C165" s="262" t="s">
        <v>594</v>
      </c>
      <c r="D165" s="262"/>
      <c r="E165" s="262"/>
      <c r="F165" s="263" t="s">
        <v>595</v>
      </c>
      <c r="G165" s="299"/>
      <c r="H165" s="300"/>
      <c r="I165" s="300"/>
      <c r="J165" s="262" t="s">
        <v>596</v>
      </c>
      <c r="K165" s="242"/>
    </row>
    <row r="166" spans="2:11" ht="5.25" customHeight="1">
      <c r="B166" s="268"/>
      <c r="C166" s="265"/>
      <c r="D166" s="265"/>
      <c r="E166" s="265"/>
      <c r="F166" s="265"/>
      <c r="G166" s="266"/>
      <c r="H166" s="265"/>
      <c r="I166" s="265"/>
      <c r="J166" s="265"/>
      <c r="K166" s="289"/>
    </row>
    <row r="167" spans="2:11" ht="15" customHeight="1">
      <c r="B167" s="268"/>
      <c r="C167" s="248" t="s">
        <v>600</v>
      </c>
      <c r="D167" s="248"/>
      <c r="E167" s="248"/>
      <c r="F167" s="267" t="s">
        <v>597</v>
      </c>
      <c r="G167" s="248"/>
      <c r="H167" s="248" t="s">
        <v>636</v>
      </c>
      <c r="I167" s="248" t="s">
        <v>599</v>
      </c>
      <c r="J167" s="248">
        <v>120</v>
      </c>
      <c r="K167" s="289"/>
    </row>
    <row r="168" spans="2:11" ht="15" customHeight="1">
      <c r="B168" s="268"/>
      <c r="C168" s="248" t="s">
        <v>645</v>
      </c>
      <c r="D168" s="248"/>
      <c r="E168" s="248"/>
      <c r="F168" s="267" t="s">
        <v>597</v>
      </c>
      <c r="G168" s="248"/>
      <c r="H168" s="248" t="s">
        <v>646</v>
      </c>
      <c r="I168" s="248" t="s">
        <v>599</v>
      </c>
      <c r="J168" s="248" t="s">
        <v>647</v>
      </c>
      <c r="K168" s="289"/>
    </row>
    <row r="169" spans="2:11" ht="15" customHeight="1">
      <c r="B169" s="268"/>
      <c r="C169" s="248" t="s">
        <v>546</v>
      </c>
      <c r="D169" s="248"/>
      <c r="E169" s="248"/>
      <c r="F169" s="267" t="s">
        <v>597</v>
      </c>
      <c r="G169" s="248"/>
      <c r="H169" s="248" t="s">
        <v>663</v>
      </c>
      <c r="I169" s="248" t="s">
        <v>599</v>
      </c>
      <c r="J169" s="248" t="s">
        <v>647</v>
      </c>
      <c r="K169" s="289"/>
    </row>
    <row r="170" spans="2:11" ht="15" customHeight="1">
      <c r="B170" s="268"/>
      <c r="C170" s="248" t="s">
        <v>602</v>
      </c>
      <c r="D170" s="248"/>
      <c r="E170" s="248"/>
      <c r="F170" s="267" t="s">
        <v>603</v>
      </c>
      <c r="G170" s="248"/>
      <c r="H170" s="248" t="s">
        <v>663</v>
      </c>
      <c r="I170" s="248" t="s">
        <v>599</v>
      </c>
      <c r="J170" s="248">
        <v>50</v>
      </c>
      <c r="K170" s="289"/>
    </row>
    <row r="171" spans="2:11" ht="15" customHeight="1">
      <c r="B171" s="268"/>
      <c r="C171" s="248" t="s">
        <v>605</v>
      </c>
      <c r="D171" s="248"/>
      <c r="E171" s="248"/>
      <c r="F171" s="267" t="s">
        <v>597</v>
      </c>
      <c r="G171" s="248"/>
      <c r="H171" s="248" t="s">
        <v>663</v>
      </c>
      <c r="I171" s="248" t="s">
        <v>607</v>
      </c>
      <c r="J171" s="248"/>
      <c r="K171" s="289"/>
    </row>
    <row r="172" spans="2:11" ht="15" customHeight="1">
      <c r="B172" s="268"/>
      <c r="C172" s="248" t="s">
        <v>616</v>
      </c>
      <c r="D172" s="248"/>
      <c r="E172" s="248"/>
      <c r="F172" s="267" t="s">
        <v>603</v>
      </c>
      <c r="G172" s="248"/>
      <c r="H172" s="248" t="s">
        <v>663</v>
      </c>
      <c r="I172" s="248" t="s">
        <v>599</v>
      </c>
      <c r="J172" s="248">
        <v>50</v>
      </c>
      <c r="K172" s="289"/>
    </row>
    <row r="173" spans="2:11" ht="15" customHeight="1">
      <c r="B173" s="268"/>
      <c r="C173" s="248" t="s">
        <v>624</v>
      </c>
      <c r="D173" s="248"/>
      <c r="E173" s="248"/>
      <c r="F173" s="267" t="s">
        <v>603</v>
      </c>
      <c r="G173" s="248"/>
      <c r="H173" s="248" t="s">
        <v>663</v>
      </c>
      <c r="I173" s="248" t="s">
        <v>599</v>
      </c>
      <c r="J173" s="248">
        <v>50</v>
      </c>
      <c r="K173" s="289"/>
    </row>
    <row r="174" spans="2:11" ht="15" customHeight="1">
      <c r="B174" s="268"/>
      <c r="C174" s="248" t="s">
        <v>622</v>
      </c>
      <c r="D174" s="248"/>
      <c r="E174" s="248"/>
      <c r="F174" s="267" t="s">
        <v>603</v>
      </c>
      <c r="G174" s="248"/>
      <c r="H174" s="248" t="s">
        <v>663</v>
      </c>
      <c r="I174" s="248" t="s">
        <v>599</v>
      </c>
      <c r="J174" s="248">
        <v>50</v>
      </c>
      <c r="K174" s="289"/>
    </row>
    <row r="175" spans="2:11" ht="15" customHeight="1">
      <c r="B175" s="268"/>
      <c r="C175" s="248" t="s">
        <v>142</v>
      </c>
      <c r="D175" s="248"/>
      <c r="E175" s="248"/>
      <c r="F175" s="267" t="s">
        <v>597</v>
      </c>
      <c r="G175" s="248"/>
      <c r="H175" s="248" t="s">
        <v>664</v>
      </c>
      <c r="I175" s="248" t="s">
        <v>665</v>
      </c>
      <c r="J175" s="248"/>
      <c r="K175" s="289"/>
    </row>
    <row r="176" spans="2:11" ht="15" customHeight="1">
      <c r="B176" s="268"/>
      <c r="C176" s="248" t="s">
        <v>61</v>
      </c>
      <c r="D176" s="248"/>
      <c r="E176" s="248"/>
      <c r="F176" s="267" t="s">
        <v>597</v>
      </c>
      <c r="G176" s="248"/>
      <c r="H176" s="248" t="s">
        <v>666</v>
      </c>
      <c r="I176" s="248" t="s">
        <v>667</v>
      </c>
      <c r="J176" s="248">
        <v>1</v>
      </c>
      <c r="K176" s="289"/>
    </row>
    <row r="177" spans="2:11" ht="15" customHeight="1">
      <c r="B177" s="268"/>
      <c r="C177" s="248" t="s">
        <v>57</v>
      </c>
      <c r="D177" s="248"/>
      <c r="E177" s="248"/>
      <c r="F177" s="267" t="s">
        <v>597</v>
      </c>
      <c r="G177" s="248"/>
      <c r="H177" s="248" t="s">
        <v>668</v>
      </c>
      <c r="I177" s="248" t="s">
        <v>599</v>
      </c>
      <c r="J177" s="248">
        <v>20</v>
      </c>
      <c r="K177" s="289"/>
    </row>
    <row r="178" spans="2:11" ht="15" customHeight="1">
      <c r="B178" s="268"/>
      <c r="C178" s="248" t="s">
        <v>143</v>
      </c>
      <c r="D178" s="248"/>
      <c r="E178" s="248"/>
      <c r="F178" s="267" t="s">
        <v>597</v>
      </c>
      <c r="G178" s="248"/>
      <c r="H178" s="248" t="s">
        <v>669</v>
      </c>
      <c r="I178" s="248" t="s">
        <v>599</v>
      </c>
      <c r="J178" s="248">
        <v>255</v>
      </c>
      <c r="K178" s="289"/>
    </row>
    <row r="179" spans="2:11" ht="15" customHeight="1">
      <c r="B179" s="268"/>
      <c r="C179" s="248" t="s">
        <v>144</v>
      </c>
      <c r="D179" s="248"/>
      <c r="E179" s="248"/>
      <c r="F179" s="267" t="s">
        <v>597</v>
      </c>
      <c r="G179" s="248"/>
      <c r="H179" s="248" t="s">
        <v>562</v>
      </c>
      <c r="I179" s="248" t="s">
        <v>599</v>
      </c>
      <c r="J179" s="248">
        <v>10</v>
      </c>
      <c r="K179" s="289"/>
    </row>
    <row r="180" spans="2:11" ht="15" customHeight="1">
      <c r="B180" s="268"/>
      <c r="C180" s="248" t="s">
        <v>145</v>
      </c>
      <c r="D180" s="248"/>
      <c r="E180" s="248"/>
      <c r="F180" s="267" t="s">
        <v>597</v>
      </c>
      <c r="G180" s="248"/>
      <c r="H180" s="248" t="s">
        <v>670</v>
      </c>
      <c r="I180" s="248" t="s">
        <v>631</v>
      </c>
      <c r="J180" s="248"/>
      <c r="K180" s="289"/>
    </row>
    <row r="181" spans="2:11" ht="15" customHeight="1">
      <c r="B181" s="268"/>
      <c r="C181" s="248" t="s">
        <v>671</v>
      </c>
      <c r="D181" s="248"/>
      <c r="E181" s="248"/>
      <c r="F181" s="267" t="s">
        <v>597</v>
      </c>
      <c r="G181" s="248"/>
      <c r="H181" s="248" t="s">
        <v>672</v>
      </c>
      <c r="I181" s="248" t="s">
        <v>631</v>
      </c>
      <c r="J181" s="248"/>
      <c r="K181" s="289"/>
    </row>
    <row r="182" spans="2:11" ht="15" customHeight="1">
      <c r="B182" s="268"/>
      <c r="C182" s="248" t="s">
        <v>660</v>
      </c>
      <c r="D182" s="248"/>
      <c r="E182" s="248"/>
      <c r="F182" s="267" t="s">
        <v>597</v>
      </c>
      <c r="G182" s="248"/>
      <c r="H182" s="248" t="s">
        <v>673</v>
      </c>
      <c r="I182" s="248" t="s">
        <v>631</v>
      </c>
      <c r="J182" s="248"/>
      <c r="K182" s="289"/>
    </row>
    <row r="183" spans="2:11" ht="15" customHeight="1">
      <c r="B183" s="268"/>
      <c r="C183" s="248" t="s">
        <v>147</v>
      </c>
      <c r="D183" s="248"/>
      <c r="E183" s="248"/>
      <c r="F183" s="267" t="s">
        <v>603</v>
      </c>
      <c r="G183" s="248"/>
      <c r="H183" s="248" t="s">
        <v>674</v>
      </c>
      <c r="I183" s="248" t="s">
        <v>599</v>
      </c>
      <c r="J183" s="248">
        <v>50</v>
      </c>
      <c r="K183" s="289"/>
    </row>
    <row r="184" spans="2:11" ht="15" customHeight="1">
      <c r="B184" s="268"/>
      <c r="C184" s="248" t="s">
        <v>675</v>
      </c>
      <c r="D184" s="248"/>
      <c r="E184" s="248"/>
      <c r="F184" s="267" t="s">
        <v>603</v>
      </c>
      <c r="G184" s="248"/>
      <c r="H184" s="248" t="s">
        <v>676</v>
      </c>
      <c r="I184" s="248" t="s">
        <v>677</v>
      </c>
      <c r="J184" s="248"/>
      <c r="K184" s="289"/>
    </row>
    <row r="185" spans="2:11" ht="15" customHeight="1">
      <c r="B185" s="268"/>
      <c r="C185" s="248" t="s">
        <v>678</v>
      </c>
      <c r="D185" s="248"/>
      <c r="E185" s="248"/>
      <c r="F185" s="267" t="s">
        <v>603</v>
      </c>
      <c r="G185" s="248"/>
      <c r="H185" s="248" t="s">
        <v>679</v>
      </c>
      <c r="I185" s="248" t="s">
        <v>677</v>
      </c>
      <c r="J185" s="248"/>
      <c r="K185" s="289"/>
    </row>
    <row r="186" spans="2:11" ht="15" customHeight="1">
      <c r="B186" s="268"/>
      <c r="C186" s="248" t="s">
        <v>680</v>
      </c>
      <c r="D186" s="248"/>
      <c r="E186" s="248"/>
      <c r="F186" s="267" t="s">
        <v>603</v>
      </c>
      <c r="G186" s="248"/>
      <c r="H186" s="248" t="s">
        <v>681</v>
      </c>
      <c r="I186" s="248" t="s">
        <v>677</v>
      </c>
      <c r="J186" s="248"/>
      <c r="K186" s="289"/>
    </row>
    <row r="187" spans="2:11" ht="15" customHeight="1">
      <c r="B187" s="268"/>
      <c r="C187" s="301" t="s">
        <v>682</v>
      </c>
      <c r="D187" s="248"/>
      <c r="E187" s="248"/>
      <c r="F187" s="267" t="s">
        <v>603</v>
      </c>
      <c r="G187" s="248"/>
      <c r="H187" s="248" t="s">
        <v>683</v>
      </c>
      <c r="I187" s="248" t="s">
        <v>684</v>
      </c>
      <c r="J187" s="302" t="s">
        <v>685</v>
      </c>
      <c r="K187" s="289"/>
    </row>
    <row r="188" spans="2:11" ht="15" customHeight="1">
      <c r="B188" s="268"/>
      <c r="C188" s="253" t="s">
        <v>46</v>
      </c>
      <c r="D188" s="248"/>
      <c r="E188" s="248"/>
      <c r="F188" s="267" t="s">
        <v>597</v>
      </c>
      <c r="G188" s="248"/>
      <c r="H188" s="244" t="s">
        <v>686</v>
      </c>
      <c r="I188" s="248" t="s">
        <v>687</v>
      </c>
      <c r="J188" s="248"/>
      <c r="K188" s="289"/>
    </row>
    <row r="189" spans="2:11" ht="15" customHeight="1">
      <c r="B189" s="268"/>
      <c r="C189" s="253" t="s">
        <v>688</v>
      </c>
      <c r="D189" s="248"/>
      <c r="E189" s="248"/>
      <c r="F189" s="267" t="s">
        <v>597</v>
      </c>
      <c r="G189" s="248"/>
      <c r="H189" s="248" t="s">
        <v>689</v>
      </c>
      <c r="I189" s="248" t="s">
        <v>631</v>
      </c>
      <c r="J189" s="248"/>
      <c r="K189" s="289"/>
    </row>
    <row r="190" spans="2:11" ht="15" customHeight="1">
      <c r="B190" s="268"/>
      <c r="C190" s="253" t="s">
        <v>690</v>
      </c>
      <c r="D190" s="248"/>
      <c r="E190" s="248"/>
      <c r="F190" s="267" t="s">
        <v>597</v>
      </c>
      <c r="G190" s="248"/>
      <c r="H190" s="248" t="s">
        <v>691</v>
      </c>
      <c r="I190" s="248" t="s">
        <v>631</v>
      </c>
      <c r="J190" s="248"/>
      <c r="K190" s="289"/>
    </row>
    <row r="191" spans="2:11" ht="15" customHeight="1">
      <c r="B191" s="268"/>
      <c r="C191" s="253" t="s">
        <v>692</v>
      </c>
      <c r="D191" s="248"/>
      <c r="E191" s="248"/>
      <c r="F191" s="267" t="s">
        <v>603</v>
      </c>
      <c r="G191" s="248"/>
      <c r="H191" s="248" t="s">
        <v>693</v>
      </c>
      <c r="I191" s="248" t="s">
        <v>631</v>
      </c>
      <c r="J191" s="248"/>
      <c r="K191" s="289"/>
    </row>
    <row r="192" spans="2:11" ht="15" customHeight="1">
      <c r="B192" s="295"/>
      <c r="C192" s="303"/>
      <c r="D192" s="277"/>
      <c r="E192" s="277"/>
      <c r="F192" s="277"/>
      <c r="G192" s="277"/>
      <c r="H192" s="277"/>
      <c r="I192" s="277"/>
      <c r="J192" s="277"/>
      <c r="K192" s="296"/>
    </row>
    <row r="193" spans="2:11" ht="18.75" customHeight="1">
      <c r="B193" s="244"/>
      <c r="C193" s="248"/>
      <c r="D193" s="248"/>
      <c r="E193" s="248"/>
      <c r="F193" s="267"/>
      <c r="G193" s="248"/>
      <c r="H193" s="248"/>
      <c r="I193" s="248"/>
      <c r="J193" s="248"/>
      <c r="K193" s="244"/>
    </row>
    <row r="194" spans="2:11" ht="18.75" customHeight="1">
      <c r="B194" s="244"/>
      <c r="C194" s="248"/>
      <c r="D194" s="248"/>
      <c r="E194" s="248"/>
      <c r="F194" s="267"/>
      <c r="G194" s="248"/>
      <c r="H194" s="248"/>
      <c r="I194" s="248"/>
      <c r="J194" s="248"/>
      <c r="K194" s="244"/>
    </row>
    <row r="195" spans="2:11" ht="18.75" customHeight="1">
      <c r="B195" s="254"/>
      <c r="C195" s="254"/>
      <c r="D195" s="254"/>
      <c r="E195" s="254"/>
      <c r="F195" s="254"/>
      <c r="G195" s="254"/>
      <c r="H195" s="254"/>
      <c r="I195" s="254"/>
      <c r="J195" s="254"/>
      <c r="K195" s="254"/>
    </row>
    <row r="196" spans="2:11" ht="13.5">
      <c r="B196" s="236"/>
      <c r="C196" s="237"/>
      <c r="D196" s="237"/>
      <c r="E196" s="237"/>
      <c r="F196" s="237"/>
      <c r="G196" s="237"/>
      <c r="H196" s="237"/>
      <c r="I196" s="237"/>
      <c r="J196" s="237"/>
      <c r="K196" s="238"/>
    </row>
    <row r="197" spans="2:11" ht="21">
      <c r="B197" s="239"/>
      <c r="C197" s="362" t="s">
        <v>694</v>
      </c>
      <c r="D197" s="362"/>
      <c r="E197" s="362"/>
      <c r="F197" s="362"/>
      <c r="G197" s="362"/>
      <c r="H197" s="362"/>
      <c r="I197" s="362"/>
      <c r="J197" s="362"/>
      <c r="K197" s="240"/>
    </row>
    <row r="198" spans="2:11" ht="25.5" customHeight="1">
      <c r="B198" s="239"/>
      <c r="C198" s="304" t="s">
        <v>695</v>
      </c>
      <c r="D198" s="304"/>
      <c r="E198" s="304"/>
      <c r="F198" s="304" t="s">
        <v>696</v>
      </c>
      <c r="G198" s="305"/>
      <c r="H198" s="361" t="s">
        <v>697</v>
      </c>
      <c r="I198" s="361"/>
      <c r="J198" s="361"/>
      <c r="K198" s="240"/>
    </row>
    <row r="199" spans="2:11" ht="5.25" customHeight="1">
      <c r="B199" s="268"/>
      <c r="C199" s="265"/>
      <c r="D199" s="265"/>
      <c r="E199" s="265"/>
      <c r="F199" s="265"/>
      <c r="G199" s="248"/>
      <c r="H199" s="265"/>
      <c r="I199" s="265"/>
      <c r="J199" s="265"/>
      <c r="K199" s="289"/>
    </row>
    <row r="200" spans="2:11" ht="15" customHeight="1">
      <c r="B200" s="268"/>
      <c r="C200" s="248" t="s">
        <v>687</v>
      </c>
      <c r="D200" s="248"/>
      <c r="E200" s="248"/>
      <c r="F200" s="267" t="s">
        <v>47</v>
      </c>
      <c r="G200" s="248"/>
      <c r="H200" s="359" t="s">
        <v>698</v>
      </c>
      <c r="I200" s="359"/>
      <c r="J200" s="359"/>
      <c r="K200" s="289"/>
    </row>
    <row r="201" spans="2:11" ht="15" customHeight="1">
      <c r="B201" s="268"/>
      <c r="C201" s="274"/>
      <c r="D201" s="248"/>
      <c r="E201" s="248"/>
      <c r="F201" s="267" t="s">
        <v>48</v>
      </c>
      <c r="G201" s="248"/>
      <c r="H201" s="359" t="s">
        <v>699</v>
      </c>
      <c r="I201" s="359"/>
      <c r="J201" s="359"/>
      <c r="K201" s="289"/>
    </row>
    <row r="202" spans="2:11" ht="15" customHeight="1">
      <c r="B202" s="268"/>
      <c r="C202" s="274"/>
      <c r="D202" s="248"/>
      <c r="E202" s="248"/>
      <c r="F202" s="267" t="s">
        <v>51</v>
      </c>
      <c r="G202" s="248"/>
      <c r="H202" s="359" t="s">
        <v>700</v>
      </c>
      <c r="I202" s="359"/>
      <c r="J202" s="359"/>
      <c r="K202" s="289"/>
    </row>
    <row r="203" spans="2:11" ht="15" customHeight="1">
      <c r="B203" s="268"/>
      <c r="C203" s="248"/>
      <c r="D203" s="248"/>
      <c r="E203" s="248"/>
      <c r="F203" s="267" t="s">
        <v>49</v>
      </c>
      <c r="G203" s="248"/>
      <c r="H203" s="359" t="s">
        <v>701</v>
      </c>
      <c r="I203" s="359"/>
      <c r="J203" s="359"/>
      <c r="K203" s="289"/>
    </row>
    <row r="204" spans="2:11" ht="15" customHeight="1">
      <c r="B204" s="268"/>
      <c r="C204" s="248"/>
      <c r="D204" s="248"/>
      <c r="E204" s="248"/>
      <c r="F204" s="267" t="s">
        <v>50</v>
      </c>
      <c r="G204" s="248"/>
      <c r="H204" s="359" t="s">
        <v>702</v>
      </c>
      <c r="I204" s="359"/>
      <c r="J204" s="359"/>
      <c r="K204" s="289"/>
    </row>
    <row r="205" spans="2:11" ht="15" customHeight="1">
      <c r="B205" s="268"/>
      <c r="C205" s="248"/>
      <c r="D205" s="248"/>
      <c r="E205" s="248"/>
      <c r="F205" s="267"/>
      <c r="G205" s="248"/>
      <c r="H205" s="248"/>
      <c r="I205" s="248"/>
      <c r="J205" s="248"/>
      <c r="K205" s="289"/>
    </row>
    <row r="206" spans="2:11" ht="15" customHeight="1">
      <c r="B206" s="268"/>
      <c r="C206" s="248" t="s">
        <v>643</v>
      </c>
      <c r="D206" s="248"/>
      <c r="E206" s="248"/>
      <c r="F206" s="267" t="s">
        <v>88</v>
      </c>
      <c r="G206" s="248"/>
      <c r="H206" s="359" t="s">
        <v>703</v>
      </c>
      <c r="I206" s="359"/>
      <c r="J206" s="359"/>
      <c r="K206" s="289"/>
    </row>
    <row r="207" spans="2:11" ht="15" customHeight="1">
      <c r="B207" s="268"/>
      <c r="C207" s="274"/>
      <c r="D207" s="248"/>
      <c r="E207" s="248"/>
      <c r="F207" s="267" t="s">
        <v>541</v>
      </c>
      <c r="G207" s="248"/>
      <c r="H207" s="359" t="s">
        <v>542</v>
      </c>
      <c r="I207" s="359"/>
      <c r="J207" s="359"/>
      <c r="K207" s="289"/>
    </row>
    <row r="208" spans="2:11" ht="15" customHeight="1">
      <c r="B208" s="268"/>
      <c r="C208" s="248"/>
      <c r="D208" s="248"/>
      <c r="E208" s="248"/>
      <c r="F208" s="267" t="s">
        <v>82</v>
      </c>
      <c r="G208" s="248"/>
      <c r="H208" s="359" t="s">
        <v>704</v>
      </c>
      <c r="I208" s="359"/>
      <c r="J208" s="359"/>
      <c r="K208" s="289"/>
    </row>
    <row r="209" spans="2:11" ht="15" customHeight="1">
      <c r="B209" s="306"/>
      <c r="C209" s="274"/>
      <c r="D209" s="274"/>
      <c r="E209" s="274"/>
      <c r="F209" s="267" t="s">
        <v>87</v>
      </c>
      <c r="G209" s="253"/>
      <c r="H209" s="360" t="s">
        <v>543</v>
      </c>
      <c r="I209" s="360"/>
      <c r="J209" s="360"/>
      <c r="K209" s="307"/>
    </row>
    <row r="210" spans="2:11" ht="15" customHeight="1">
      <c r="B210" s="306"/>
      <c r="C210" s="274"/>
      <c r="D210" s="274"/>
      <c r="E210" s="274"/>
      <c r="F210" s="267" t="s">
        <v>544</v>
      </c>
      <c r="G210" s="253"/>
      <c r="H210" s="360" t="s">
        <v>705</v>
      </c>
      <c r="I210" s="360"/>
      <c r="J210" s="360"/>
      <c r="K210" s="307"/>
    </row>
    <row r="211" spans="2:11" ht="15" customHeight="1">
      <c r="B211" s="306"/>
      <c r="C211" s="274"/>
      <c r="D211" s="274"/>
      <c r="E211" s="274"/>
      <c r="F211" s="308"/>
      <c r="G211" s="253"/>
      <c r="H211" s="309"/>
      <c r="I211" s="309"/>
      <c r="J211" s="309"/>
      <c r="K211" s="307"/>
    </row>
    <row r="212" spans="2:11" ht="15" customHeight="1">
      <c r="B212" s="306"/>
      <c r="C212" s="248" t="s">
        <v>667</v>
      </c>
      <c r="D212" s="274"/>
      <c r="E212" s="274"/>
      <c r="F212" s="267">
        <v>1</v>
      </c>
      <c r="G212" s="253"/>
      <c r="H212" s="360" t="s">
        <v>706</v>
      </c>
      <c r="I212" s="360"/>
      <c r="J212" s="360"/>
      <c r="K212" s="307"/>
    </row>
    <row r="213" spans="2:11" ht="15" customHeight="1">
      <c r="B213" s="306"/>
      <c r="C213" s="274"/>
      <c r="D213" s="274"/>
      <c r="E213" s="274"/>
      <c r="F213" s="267">
        <v>2</v>
      </c>
      <c r="G213" s="253"/>
      <c r="H213" s="360" t="s">
        <v>707</v>
      </c>
      <c r="I213" s="360"/>
      <c r="J213" s="360"/>
      <c r="K213" s="307"/>
    </row>
    <row r="214" spans="2:11" ht="15" customHeight="1">
      <c r="B214" s="306"/>
      <c r="C214" s="274"/>
      <c r="D214" s="274"/>
      <c r="E214" s="274"/>
      <c r="F214" s="267">
        <v>3</v>
      </c>
      <c r="G214" s="253"/>
      <c r="H214" s="360" t="s">
        <v>708</v>
      </c>
      <c r="I214" s="360"/>
      <c r="J214" s="360"/>
      <c r="K214" s="307"/>
    </row>
    <row r="215" spans="2:11" ht="15" customHeight="1">
      <c r="B215" s="306"/>
      <c r="C215" s="274"/>
      <c r="D215" s="274"/>
      <c r="E215" s="274"/>
      <c r="F215" s="267">
        <v>4</v>
      </c>
      <c r="G215" s="253"/>
      <c r="H215" s="360" t="s">
        <v>709</v>
      </c>
      <c r="I215" s="360"/>
      <c r="J215" s="360"/>
      <c r="K215" s="307"/>
    </row>
    <row r="216" spans="2:11" ht="12.75" customHeight="1">
      <c r="B216" s="310"/>
      <c r="C216" s="311"/>
      <c r="D216" s="311"/>
      <c r="E216" s="311"/>
      <c r="F216" s="311"/>
      <c r="G216" s="311"/>
      <c r="H216" s="311"/>
      <c r="I216" s="311"/>
      <c r="J216" s="311"/>
      <c r="K216" s="312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DESKTOP-T7GMRM1\uživatel pc</dc:creator>
  <cp:keywords/>
  <dc:description/>
  <cp:lastModifiedBy>AD</cp:lastModifiedBy>
  <dcterms:created xsi:type="dcterms:W3CDTF">2019-06-18T06:43:58Z</dcterms:created>
  <dcterms:modified xsi:type="dcterms:W3CDTF">2019-06-18T06:44:09Z</dcterms:modified>
  <cp:category/>
  <cp:version/>
  <cp:contentType/>
  <cp:contentStatus/>
</cp:coreProperties>
</file>