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28455" windowHeight="14505"/>
  </bookViews>
  <sheets>
    <sheet name="Rekapitulace stavby" sheetId="1" r:id="rId1"/>
    <sheet name="01 - Čištění dešťové kana..." sheetId="2" r:id="rId2"/>
    <sheet name="02 - Odstranění stávající..." sheetId="3" r:id="rId3"/>
    <sheet name="03 - Oprava stávající kan..." sheetId="4" r:id="rId4"/>
    <sheet name="04 - VON" sheetId="5" r:id="rId5"/>
    <sheet name="Pokyny pro vyplnění" sheetId="6" r:id="rId6"/>
  </sheets>
  <definedNames>
    <definedName name="_xlnm._FilterDatabase" localSheetId="1" hidden="1">'01 - Čištění dešťové kana...'!$C$78:$K$91</definedName>
    <definedName name="_xlnm._FilterDatabase" localSheetId="2" hidden="1">'02 - Odstranění stávající...'!$C$81:$K$150</definedName>
    <definedName name="_xlnm._FilterDatabase" localSheetId="3" hidden="1">'03 - Oprava stávající kan...'!$C$82:$K$211</definedName>
    <definedName name="_xlnm._FilterDatabase" localSheetId="4" hidden="1">'04 - VON'!$C$80:$K$98</definedName>
    <definedName name="_xlnm.Print_Titles" localSheetId="1">'01 - Čištění dešťové kana...'!$78:$78</definedName>
    <definedName name="_xlnm.Print_Titles" localSheetId="2">'02 - Odstranění stávající...'!$81:$81</definedName>
    <definedName name="_xlnm.Print_Titles" localSheetId="3">'03 - Oprava stávající kan...'!$82:$82</definedName>
    <definedName name="_xlnm.Print_Titles" localSheetId="4">'04 - VON'!$80:$80</definedName>
    <definedName name="_xlnm.Print_Titles" localSheetId="0">'Rekapitulace stavby'!$49:$49</definedName>
    <definedName name="_xlnm.Print_Area" localSheetId="1">'01 - Čištění dešťové kana...'!$C$4:$J$36,'01 - Čištění dešťové kana...'!$C$42:$J$60,'01 - Čištění dešťové kana...'!$C$66:$K$91</definedName>
    <definedName name="_xlnm.Print_Area" localSheetId="2">'02 - Odstranění stávající...'!$C$4:$J$36,'02 - Odstranění stávající...'!$C$42:$J$63,'02 - Odstranění stávající...'!$C$69:$K$150</definedName>
    <definedName name="_xlnm.Print_Area" localSheetId="3">'03 - Oprava stávající kan...'!$C$4:$J$36,'03 - Oprava stávající kan...'!$C$42:$J$64,'03 - Oprava stávající kan...'!$C$70:$K$211</definedName>
    <definedName name="_xlnm.Print_Area" localSheetId="4">'04 - VON'!$C$4:$J$36,'04 - VON'!$C$42:$J$62,'04 - VON'!$C$68:$K$98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4519"/>
</workbook>
</file>

<file path=xl/calcChain.xml><?xml version="1.0" encoding="utf-8"?>
<calcChain xmlns="http://schemas.openxmlformats.org/spreadsheetml/2006/main">
  <c r="T96" i="5"/>
  <c r="BK96"/>
  <c r="J96" s="1"/>
  <c r="J61" s="1"/>
  <c r="P90"/>
  <c r="R83"/>
  <c r="AY55" i="1"/>
  <c r="AX55"/>
  <c r="BI97" i="5"/>
  <c r="BH97"/>
  <c r="BG97"/>
  <c r="BF97"/>
  <c r="BE97"/>
  <c r="T97"/>
  <c r="R97"/>
  <c r="R96" s="1"/>
  <c r="P97"/>
  <c r="P96" s="1"/>
  <c r="BK97"/>
  <c r="J97"/>
  <c r="BI94"/>
  <c r="BH94"/>
  <c r="BG94"/>
  <c r="BF94"/>
  <c r="T94"/>
  <c r="T93" s="1"/>
  <c r="R94"/>
  <c r="R93" s="1"/>
  <c r="P94"/>
  <c r="P93" s="1"/>
  <c r="BK94"/>
  <c r="BK93" s="1"/>
  <c r="J93" s="1"/>
  <c r="J60" s="1"/>
  <c r="J94"/>
  <c r="BE94" s="1"/>
  <c r="BI91"/>
  <c r="BH91"/>
  <c r="BG91"/>
  <c r="BF91"/>
  <c r="BE91"/>
  <c r="T91"/>
  <c r="T90" s="1"/>
  <c r="R91"/>
  <c r="R90" s="1"/>
  <c r="P91"/>
  <c r="BK91"/>
  <c r="BK90" s="1"/>
  <c r="J90" s="1"/>
  <c r="J59" s="1"/>
  <c r="J91"/>
  <c r="BI88"/>
  <c r="BH88"/>
  <c r="BG88"/>
  <c r="BF88"/>
  <c r="T88"/>
  <c r="R88"/>
  <c r="P88"/>
  <c r="BK88"/>
  <c r="J88"/>
  <c r="BE88" s="1"/>
  <c r="BI86"/>
  <c r="BH86"/>
  <c r="BG86"/>
  <c r="BF86"/>
  <c r="T86"/>
  <c r="R86"/>
  <c r="P86"/>
  <c r="BK86"/>
  <c r="J86"/>
  <c r="BE86" s="1"/>
  <c r="BI84"/>
  <c r="F34" s="1"/>
  <c r="BD55" i="1" s="1"/>
  <c r="BH84" i="5"/>
  <c r="F33" s="1"/>
  <c r="BC55" i="1" s="1"/>
  <c r="BG84" i="5"/>
  <c r="F32" s="1"/>
  <c r="BB55" i="1" s="1"/>
  <c r="BF84" i="5"/>
  <c r="F31" s="1"/>
  <c r="BA55" i="1" s="1"/>
  <c r="T84" i="5"/>
  <c r="T83" s="1"/>
  <c r="R84"/>
  <c r="P84"/>
  <c r="P83" s="1"/>
  <c r="P82" s="1"/>
  <c r="P81" s="1"/>
  <c r="AU55" i="1" s="1"/>
  <c r="BK84" i="5"/>
  <c r="BK83" s="1"/>
  <c r="J84"/>
  <c r="BE84" s="1"/>
  <c r="J77"/>
  <c r="F77"/>
  <c r="J75"/>
  <c r="F75"/>
  <c r="E73"/>
  <c r="F52"/>
  <c r="J51"/>
  <c r="F51"/>
  <c r="F49"/>
  <c r="E47"/>
  <c r="E45"/>
  <c r="J18"/>
  <c r="E18"/>
  <c r="F78" s="1"/>
  <c r="J17"/>
  <c r="J12"/>
  <c r="J49" s="1"/>
  <c r="E7"/>
  <c r="E71" s="1"/>
  <c r="R207" i="4"/>
  <c r="T161"/>
  <c r="P147"/>
  <c r="R143"/>
  <c r="T85"/>
  <c r="AY54" i="1"/>
  <c r="AX54"/>
  <c r="BI210" i="4"/>
  <c r="BH210"/>
  <c r="BG210"/>
  <c r="BF210"/>
  <c r="T210"/>
  <c r="R210"/>
  <c r="P210"/>
  <c r="BK210"/>
  <c r="J210"/>
  <c r="BE210" s="1"/>
  <c r="BI208"/>
  <c r="BH208"/>
  <c r="BG208"/>
  <c r="BF208"/>
  <c r="T208"/>
  <c r="T207" s="1"/>
  <c r="R208"/>
  <c r="P208"/>
  <c r="P207" s="1"/>
  <c r="BK208"/>
  <c r="BK207" s="1"/>
  <c r="J207" s="1"/>
  <c r="J63" s="1"/>
  <c r="J208"/>
  <c r="BE208" s="1"/>
  <c r="BI204"/>
  <c r="BH204"/>
  <c r="BG204"/>
  <c r="BF204"/>
  <c r="BE204"/>
  <c r="T204"/>
  <c r="R204"/>
  <c r="P204"/>
  <c r="BK204"/>
  <c r="J204"/>
  <c r="BI201"/>
  <c r="BH201"/>
  <c r="BG201"/>
  <c r="BF201"/>
  <c r="BE201"/>
  <c r="T201"/>
  <c r="R201"/>
  <c r="P201"/>
  <c r="BK201"/>
  <c r="J201"/>
  <c r="BI198"/>
  <c r="BH198"/>
  <c r="BG198"/>
  <c r="BF198"/>
  <c r="BE198"/>
  <c r="T198"/>
  <c r="R198"/>
  <c r="P198"/>
  <c r="BK198"/>
  <c r="J198"/>
  <c r="BI195"/>
  <c r="BH195"/>
  <c r="BG195"/>
  <c r="BF195"/>
  <c r="BE195"/>
  <c r="T195"/>
  <c r="R195"/>
  <c r="P195"/>
  <c r="BK195"/>
  <c r="J195"/>
  <c r="BI192"/>
  <c r="BH192"/>
  <c r="BG192"/>
  <c r="BF192"/>
  <c r="BE192"/>
  <c r="T192"/>
  <c r="R192"/>
  <c r="P192"/>
  <c r="BK192"/>
  <c r="J192"/>
  <c r="BI189"/>
  <c r="BH189"/>
  <c r="BG189"/>
  <c r="BF189"/>
  <c r="BE189"/>
  <c r="T189"/>
  <c r="R189"/>
  <c r="P189"/>
  <c r="BK189"/>
  <c r="J189"/>
  <c r="BI186"/>
  <c r="BH186"/>
  <c r="BG186"/>
  <c r="BF186"/>
  <c r="BE186"/>
  <c r="T186"/>
  <c r="R186"/>
  <c r="P186"/>
  <c r="BK186"/>
  <c r="J186"/>
  <c r="BI183"/>
  <c r="BH183"/>
  <c r="BG183"/>
  <c r="BF183"/>
  <c r="BE183"/>
  <c r="T183"/>
  <c r="R183"/>
  <c r="P183"/>
  <c r="BK183"/>
  <c r="J183"/>
  <c r="BI180"/>
  <c r="BH180"/>
  <c r="BG180"/>
  <c r="BF180"/>
  <c r="BE180"/>
  <c r="T180"/>
  <c r="R180"/>
  <c r="P180"/>
  <c r="BK180"/>
  <c r="J180"/>
  <c r="BI177"/>
  <c r="BH177"/>
  <c r="BG177"/>
  <c r="BF177"/>
  <c r="BE177"/>
  <c r="T177"/>
  <c r="R177"/>
  <c r="P177"/>
  <c r="BK177"/>
  <c r="J177"/>
  <c r="BI174"/>
  <c r="BH174"/>
  <c r="BG174"/>
  <c r="BF174"/>
  <c r="BE174"/>
  <c r="T174"/>
  <c r="R174"/>
  <c r="P174"/>
  <c r="BK174"/>
  <c r="J174"/>
  <c r="BI171"/>
  <c r="BH171"/>
  <c r="BG171"/>
  <c r="BF171"/>
  <c r="BE171"/>
  <c r="T171"/>
  <c r="R171"/>
  <c r="P171"/>
  <c r="BK171"/>
  <c r="J171"/>
  <c r="BI168"/>
  <c r="BH168"/>
  <c r="BG168"/>
  <c r="BF168"/>
  <c r="BE168"/>
  <c r="T168"/>
  <c r="R168"/>
  <c r="P168"/>
  <c r="BK168"/>
  <c r="J168"/>
  <c r="BI165"/>
  <c r="BH165"/>
  <c r="BG165"/>
  <c r="BF165"/>
  <c r="BE165"/>
  <c r="T165"/>
  <c r="R165"/>
  <c r="P165"/>
  <c r="BK165"/>
  <c r="J165"/>
  <c r="BI162"/>
  <c r="BH162"/>
  <c r="BG162"/>
  <c r="BF162"/>
  <c r="BE162"/>
  <c r="T162"/>
  <c r="R162"/>
  <c r="R161" s="1"/>
  <c r="P162"/>
  <c r="P161" s="1"/>
  <c r="BK162"/>
  <c r="BK161" s="1"/>
  <c r="J161" s="1"/>
  <c r="J62" s="1"/>
  <c r="J162"/>
  <c r="BI158"/>
  <c r="BH158"/>
  <c r="BG158"/>
  <c r="BF158"/>
  <c r="T158"/>
  <c r="R158"/>
  <c r="P158"/>
  <c r="BK158"/>
  <c r="J158"/>
  <c r="BE158" s="1"/>
  <c r="BI155"/>
  <c r="BH155"/>
  <c r="BG155"/>
  <c r="BF155"/>
  <c r="T155"/>
  <c r="T154" s="1"/>
  <c r="R155"/>
  <c r="R154" s="1"/>
  <c r="P155"/>
  <c r="P154" s="1"/>
  <c r="BK155"/>
  <c r="BK154" s="1"/>
  <c r="J154" s="1"/>
  <c r="J61" s="1"/>
  <c r="J155"/>
  <c r="BE155" s="1"/>
  <c r="BI151"/>
  <c r="BH151"/>
  <c r="BG151"/>
  <c r="BF151"/>
  <c r="BE151"/>
  <c r="T151"/>
  <c r="R151"/>
  <c r="P151"/>
  <c r="BK151"/>
  <c r="J151"/>
  <c r="BI148"/>
  <c r="BH148"/>
  <c r="BG148"/>
  <c r="BF148"/>
  <c r="BE148"/>
  <c r="T148"/>
  <c r="T147" s="1"/>
  <c r="R148"/>
  <c r="R147" s="1"/>
  <c r="P148"/>
  <c r="BK148"/>
  <c r="BK147" s="1"/>
  <c r="J147" s="1"/>
  <c r="J60" s="1"/>
  <c r="J148"/>
  <c r="BI144"/>
  <c r="BH144"/>
  <c r="BG144"/>
  <c r="BF144"/>
  <c r="F31" s="1"/>
  <c r="BA54" i="1" s="1"/>
  <c r="T144" i="4"/>
  <c r="T143" s="1"/>
  <c r="R144"/>
  <c r="P144"/>
  <c r="P143" s="1"/>
  <c r="BK144"/>
  <c r="BK143" s="1"/>
  <c r="J143" s="1"/>
  <c r="J59" s="1"/>
  <c r="J144"/>
  <c r="BE144" s="1"/>
  <c r="BI140"/>
  <c r="BH140"/>
  <c r="BG140"/>
  <c r="BF140"/>
  <c r="BE140"/>
  <c r="T140"/>
  <c r="R140"/>
  <c r="P140"/>
  <c r="BK140"/>
  <c r="J140"/>
  <c r="BI137"/>
  <c r="BH137"/>
  <c r="BG137"/>
  <c r="BF137"/>
  <c r="BE137"/>
  <c r="T137"/>
  <c r="R137"/>
  <c r="P137"/>
  <c r="BK137"/>
  <c r="J137"/>
  <c r="BI134"/>
  <c r="BH134"/>
  <c r="BG134"/>
  <c r="BF134"/>
  <c r="BE134"/>
  <c r="T134"/>
  <c r="R134"/>
  <c r="P134"/>
  <c r="BK134"/>
  <c r="J134"/>
  <c r="BI130"/>
  <c r="BH130"/>
  <c r="BG130"/>
  <c r="BF130"/>
  <c r="BE130"/>
  <c r="T130"/>
  <c r="R130"/>
  <c r="P130"/>
  <c r="BK130"/>
  <c r="J130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1"/>
  <c r="BH121"/>
  <c r="BG121"/>
  <c r="BF121"/>
  <c r="BE121"/>
  <c r="T121"/>
  <c r="R121"/>
  <c r="P121"/>
  <c r="BK121"/>
  <c r="J121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95"/>
  <c r="BH95"/>
  <c r="BG95"/>
  <c r="BF95"/>
  <c r="BE95"/>
  <c r="T95"/>
  <c r="R95"/>
  <c r="P95"/>
  <c r="BK95"/>
  <c r="J95"/>
  <c r="BI92"/>
  <c r="BH92"/>
  <c r="BG92"/>
  <c r="BF92"/>
  <c r="BE92"/>
  <c r="T92"/>
  <c r="R92"/>
  <c r="P92"/>
  <c r="BK92"/>
  <c r="J92"/>
  <c r="BI89"/>
  <c r="BH89"/>
  <c r="BG89"/>
  <c r="BF89"/>
  <c r="BE89"/>
  <c r="T89"/>
  <c r="R89"/>
  <c r="P89"/>
  <c r="BK89"/>
  <c r="J89"/>
  <c r="BI86"/>
  <c r="F34" s="1"/>
  <c r="BD54" i="1" s="1"/>
  <c r="BH86" i="4"/>
  <c r="F33" s="1"/>
  <c r="BC54" i="1" s="1"/>
  <c r="BG86" i="4"/>
  <c r="F32" s="1"/>
  <c r="BB54" i="1" s="1"/>
  <c r="BF86" i="4"/>
  <c r="J31" s="1"/>
  <c r="AW54" i="1" s="1"/>
  <c r="BE86" i="4"/>
  <c r="F30" s="1"/>
  <c r="AZ54" i="1" s="1"/>
  <c r="T86" i="4"/>
  <c r="R86"/>
  <c r="R85" s="1"/>
  <c r="P86"/>
  <c r="P85" s="1"/>
  <c r="BK86"/>
  <c r="BK85" s="1"/>
  <c r="J86"/>
  <c r="J79"/>
  <c r="F79"/>
  <c r="F77"/>
  <c r="E75"/>
  <c r="E73"/>
  <c r="J51"/>
  <c r="F51"/>
  <c r="F49"/>
  <c r="E47"/>
  <c r="J18"/>
  <c r="E18"/>
  <c r="F52" s="1"/>
  <c r="J17"/>
  <c r="J12"/>
  <c r="J77" s="1"/>
  <c r="E7"/>
  <c r="E45" s="1"/>
  <c r="BK146" i="3"/>
  <c r="J146" s="1"/>
  <c r="J62" s="1"/>
  <c r="BK124"/>
  <c r="J124" s="1"/>
  <c r="J60" s="1"/>
  <c r="BK84"/>
  <c r="J84" s="1"/>
  <c r="J58" s="1"/>
  <c r="AY53" i="1"/>
  <c r="AX53"/>
  <c r="BI149" i="3"/>
  <c r="BH149"/>
  <c r="BG149"/>
  <c r="BF149"/>
  <c r="T149"/>
  <c r="T146" s="1"/>
  <c r="R149"/>
  <c r="P149"/>
  <c r="BK149"/>
  <c r="J149"/>
  <c r="BE149" s="1"/>
  <c r="BI147"/>
  <c r="BH147"/>
  <c r="BG147"/>
  <c r="BF147"/>
  <c r="T147"/>
  <c r="R147"/>
  <c r="R146" s="1"/>
  <c r="P147"/>
  <c r="P146" s="1"/>
  <c r="BK147"/>
  <c r="J147"/>
  <c r="BE147" s="1"/>
  <c r="BI144"/>
  <c r="BH144"/>
  <c r="BG144"/>
  <c r="BF144"/>
  <c r="BE144"/>
  <c r="T144"/>
  <c r="R144"/>
  <c r="P144"/>
  <c r="BK144"/>
  <c r="J144"/>
  <c r="BI142"/>
  <c r="BH142"/>
  <c r="BG142"/>
  <c r="BF142"/>
  <c r="BE142"/>
  <c r="T142"/>
  <c r="R142"/>
  <c r="P142"/>
  <c r="BK142"/>
  <c r="J142"/>
  <c r="BI139"/>
  <c r="F34" s="1"/>
  <c r="BD53" i="1" s="1"/>
  <c r="BH139" i="3"/>
  <c r="BG139"/>
  <c r="BF139"/>
  <c r="BE139"/>
  <c r="T139"/>
  <c r="R139"/>
  <c r="P139"/>
  <c r="BK139"/>
  <c r="J139"/>
  <c r="BI137"/>
  <c r="BH137"/>
  <c r="BG137"/>
  <c r="BF137"/>
  <c r="BE137"/>
  <c r="T137"/>
  <c r="T136" s="1"/>
  <c r="R137"/>
  <c r="R136" s="1"/>
  <c r="P137"/>
  <c r="P136" s="1"/>
  <c r="BK137"/>
  <c r="BK136" s="1"/>
  <c r="J136" s="1"/>
  <c r="J61" s="1"/>
  <c r="J137"/>
  <c r="BI133"/>
  <c r="BH133"/>
  <c r="BG133"/>
  <c r="BF133"/>
  <c r="T133"/>
  <c r="R133"/>
  <c r="P133"/>
  <c r="BK133"/>
  <c r="J133"/>
  <c r="BE133" s="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P124" s="1"/>
  <c r="BK128"/>
  <c r="J128"/>
  <c r="BE128" s="1"/>
  <c r="BI125"/>
  <c r="BH125"/>
  <c r="BG125"/>
  <c r="BF125"/>
  <c r="T125"/>
  <c r="T124" s="1"/>
  <c r="R125"/>
  <c r="R124" s="1"/>
  <c r="P125"/>
  <c r="BK125"/>
  <c r="J125"/>
  <c r="BE125" s="1"/>
  <c r="BI118"/>
  <c r="BH118"/>
  <c r="BG118"/>
  <c r="F32" s="1"/>
  <c r="BB53" i="1" s="1"/>
  <c r="BF118" i="3"/>
  <c r="BE118"/>
  <c r="T118"/>
  <c r="T117" s="1"/>
  <c r="R118"/>
  <c r="R117" s="1"/>
  <c r="P118"/>
  <c r="P117" s="1"/>
  <c r="BK118"/>
  <c r="BK117" s="1"/>
  <c r="J117" s="1"/>
  <c r="J59" s="1"/>
  <c r="J118"/>
  <c r="BI114"/>
  <c r="BH114"/>
  <c r="BG114"/>
  <c r="BF114"/>
  <c r="T114"/>
  <c r="R114"/>
  <c r="P114"/>
  <c r="BK114"/>
  <c r="J114"/>
  <c r="BE114" s="1"/>
  <c r="BI111"/>
  <c r="BH111"/>
  <c r="BG111"/>
  <c r="BF111"/>
  <c r="T111"/>
  <c r="R111"/>
  <c r="P111"/>
  <c r="BK111"/>
  <c r="J111"/>
  <c r="BE111" s="1"/>
  <c r="BI108"/>
  <c r="BH108"/>
  <c r="BG108"/>
  <c r="BF108"/>
  <c r="T108"/>
  <c r="R108"/>
  <c r="P108"/>
  <c r="BK108"/>
  <c r="J108"/>
  <c r="BE108" s="1"/>
  <c r="BI103"/>
  <c r="BH103"/>
  <c r="BG103"/>
  <c r="BF103"/>
  <c r="T103"/>
  <c r="R103"/>
  <c r="P103"/>
  <c r="BK103"/>
  <c r="J103"/>
  <c r="BE103" s="1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 s="1"/>
  <c r="BI91"/>
  <c r="BH91"/>
  <c r="BG91"/>
  <c r="BF91"/>
  <c r="T91"/>
  <c r="R91"/>
  <c r="P91"/>
  <c r="BK91"/>
  <c r="J91"/>
  <c r="BE91" s="1"/>
  <c r="BI88"/>
  <c r="BH88"/>
  <c r="BG88"/>
  <c r="BF88"/>
  <c r="F31" s="1"/>
  <c r="BA53" i="1" s="1"/>
  <c r="T88" i="3"/>
  <c r="R88"/>
  <c r="P88"/>
  <c r="BK88"/>
  <c r="J88"/>
  <c r="BE88" s="1"/>
  <c r="BI85"/>
  <c r="BH85"/>
  <c r="F33" s="1"/>
  <c r="BC53" i="1" s="1"/>
  <c r="BG85" i="3"/>
  <c r="BF85"/>
  <c r="J31" s="1"/>
  <c r="AW53" i="1" s="1"/>
  <c r="T85" i="3"/>
  <c r="T84" s="1"/>
  <c r="R85"/>
  <c r="R84" s="1"/>
  <c r="P85"/>
  <c r="P84" s="1"/>
  <c r="P83" s="1"/>
  <c r="P82" s="1"/>
  <c r="AU53" i="1" s="1"/>
  <c r="BK85" i="3"/>
  <c r="J85"/>
  <c r="BE85" s="1"/>
  <c r="J78"/>
  <c r="F78"/>
  <c r="J76"/>
  <c r="F76"/>
  <c r="E74"/>
  <c r="F52"/>
  <c r="J51"/>
  <c r="F51"/>
  <c r="F49"/>
  <c r="E47"/>
  <c r="E45"/>
  <c r="J18"/>
  <c r="E18"/>
  <c r="F79" s="1"/>
  <c r="J17"/>
  <c r="J12"/>
  <c r="J49" s="1"/>
  <c r="E7"/>
  <c r="E72" s="1"/>
  <c r="R85" i="2"/>
  <c r="T81"/>
  <c r="T80" s="1"/>
  <c r="T79" s="1"/>
  <c r="P81"/>
  <c r="P80" s="1"/>
  <c r="P79" s="1"/>
  <c r="AU52" i="1" s="1"/>
  <c r="AY52"/>
  <c r="AX52"/>
  <c r="BI89" i="2"/>
  <c r="BH89"/>
  <c r="BG89"/>
  <c r="BF89"/>
  <c r="T89"/>
  <c r="R89"/>
  <c r="P89"/>
  <c r="BK89"/>
  <c r="J89"/>
  <c r="BE89" s="1"/>
  <c r="BI86"/>
  <c r="BH86"/>
  <c r="BG86"/>
  <c r="BF86"/>
  <c r="F31" s="1"/>
  <c r="BA52" i="1" s="1"/>
  <c r="BA51" s="1"/>
  <c r="T86" i="2"/>
  <c r="T85" s="1"/>
  <c r="R86"/>
  <c r="P86"/>
  <c r="P85" s="1"/>
  <c r="BK86"/>
  <c r="BK85" s="1"/>
  <c r="J85" s="1"/>
  <c r="J59" s="1"/>
  <c r="J86"/>
  <c r="BE86" s="1"/>
  <c r="BI82"/>
  <c r="F34" s="1"/>
  <c r="BD52" i="1" s="1"/>
  <c r="BH82" i="2"/>
  <c r="F33" s="1"/>
  <c r="BC52" i="1" s="1"/>
  <c r="BG82" i="2"/>
  <c r="F32" s="1"/>
  <c r="BB52" i="1" s="1"/>
  <c r="BB51" s="1"/>
  <c r="BF82" i="2"/>
  <c r="J31" s="1"/>
  <c r="AW52" i="1" s="1"/>
  <c r="BE82" i="2"/>
  <c r="T82"/>
  <c r="R82"/>
  <c r="R81" s="1"/>
  <c r="R80" s="1"/>
  <c r="R79" s="1"/>
  <c r="P82"/>
  <c r="BK82"/>
  <c r="BK81" s="1"/>
  <c r="J82"/>
  <c r="J75"/>
  <c r="F75"/>
  <c r="F73"/>
  <c r="E71"/>
  <c r="E69"/>
  <c r="J51"/>
  <c r="F51"/>
  <c r="F49"/>
  <c r="E47"/>
  <c r="J18"/>
  <c r="E18"/>
  <c r="F52" s="1"/>
  <c r="J17"/>
  <c r="J12"/>
  <c r="J73" s="1"/>
  <c r="E7"/>
  <c r="E45" s="1"/>
  <c r="AS51" i="1"/>
  <c r="L47"/>
  <c r="AM46"/>
  <c r="L46"/>
  <c r="AM44"/>
  <c r="L44"/>
  <c r="L42"/>
  <c r="L41"/>
  <c r="F30" i="5" l="1"/>
  <c r="AZ55" i="1" s="1"/>
  <c r="J30" i="5"/>
  <c r="AV55" i="1" s="1"/>
  <c r="AT55" s="1"/>
  <c r="T82" i="5"/>
  <c r="T81" s="1"/>
  <c r="W28" i="1"/>
  <c r="AX51"/>
  <c r="AW51"/>
  <c r="AK27" s="1"/>
  <c r="W27"/>
  <c r="J85" i="4"/>
  <c r="J58" s="1"/>
  <c r="BK84"/>
  <c r="J81" i="2"/>
  <c r="J58" s="1"/>
  <c r="BK80"/>
  <c r="F30" i="3"/>
  <c r="AZ53" i="1" s="1"/>
  <c r="J30" i="3"/>
  <c r="AV53" i="1" s="1"/>
  <c r="AT53" s="1"/>
  <c r="F30" i="2"/>
  <c r="AZ52" i="1" s="1"/>
  <c r="BD51"/>
  <c r="W30" s="1"/>
  <c r="T83" i="3"/>
  <c r="T82" s="1"/>
  <c r="R84" i="4"/>
  <c r="R83" s="1"/>
  <c r="T84"/>
  <c r="T83" s="1"/>
  <c r="J83" i="5"/>
  <c r="J58" s="1"/>
  <c r="BK82"/>
  <c r="BC51" i="1"/>
  <c r="R83" i="3"/>
  <c r="R82" s="1"/>
  <c r="P84" i="4"/>
  <c r="P83" s="1"/>
  <c r="AU54" i="1" s="1"/>
  <c r="AU51" s="1"/>
  <c r="R82" i="5"/>
  <c r="R81" s="1"/>
  <c r="F80" i="4"/>
  <c r="J30" i="2"/>
  <c r="AV52" i="1" s="1"/>
  <c r="AT52" s="1"/>
  <c r="BK83" i="3"/>
  <c r="J30" i="4"/>
  <c r="AV54" i="1" s="1"/>
  <c r="AT54" s="1"/>
  <c r="F76" i="2"/>
  <c r="J31" i="5"/>
  <c r="AW55" i="1" s="1"/>
  <c r="J49" i="2"/>
  <c r="J49" i="4"/>
  <c r="W29" i="1" l="1"/>
  <c r="AY51"/>
  <c r="BK83" i="4"/>
  <c r="J83" s="1"/>
  <c r="J84"/>
  <c r="J57" s="1"/>
  <c r="AZ51" i="1"/>
  <c r="J82" i="5"/>
  <c r="J57" s="1"/>
  <c r="BK81"/>
  <c r="J81" s="1"/>
  <c r="BK82" i="3"/>
  <c r="J82" s="1"/>
  <c r="J83"/>
  <c r="J57" s="1"/>
  <c r="BK79" i="2"/>
  <c r="J79" s="1"/>
  <c r="J80"/>
  <c r="J57" s="1"/>
  <c r="J27" l="1"/>
  <c r="J56"/>
  <c r="J27" i="4"/>
  <c r="J56"/>
  <c r="W26" i="1"/>
  <c r="AV51"/>
  <c r="J27" i="5"/>
  <c r="J56"/>
  <c r="J27" i="3"/>
  <c r="J56"/>
  <c r="AG53" i="1" l="1"/>
  <c r="AN53" s="1"/>
  <c r="J36" i="3"/>
  <c r="J36" i="2"/>
  <c r="AG52" i="1"/>
  <c r="J36" i="5"/>
  <c r="AG55" i="1"/>
  <c r="AN55" s="1"/>
  <c r="AT51"/>
  <c r="AK26"/>
  <c r="J36" i="4"/>
  <c r="AG54" i="1"/>
  <c r="AN54" s="1"/>
  <c r="AG51" l="1"/>
  <c r="AN52"/>
  <c r="AK23" l="1"/>
  <c r="AK32" s="1"/>
  <c r="AN51"/>
</calcChain>
</file>

<file path=xl/sharedStrings.xml><?xml version="1.0" encoding="utf-8"?>
<sst xmlns="http://schemas.openxmlformats.org/spreadsheetml/2006/main" count="3128" uniqueCount="709">
  <si>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</si>
  <si>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</si>
  <si>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</si>
  <si>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</si>
  <si>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</si>
  <si>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</si>
  <si>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</si>
  <si>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{ea09c3b6-37b6-4e76-bfe7-653644b3ae88}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</si>
  <si>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</si>
  <si>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</si>
  <si>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</si>
  <si>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</si>
  <si>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</si>
  <si>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</si>
  <si>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</si>
  <si>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</si>
  <si>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111/2018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</si>
  <si>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</si>
  <si>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</si>
  <si>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kanalizace na pozemku parc. č. 1520/58 v k. ú. Odry</t>
  </si>
  <si>
    <t>KSO:</t>
  </si>
  <si>
    <t/>
  </si>
  <si>
    <t>CC-CZ:</t>
  </si>
  <si>
    <t>Místo:</t>
  </si>
  <si>
    <t>Odry</t>
  </si>
  <si>
    <t>Datum:</t>
  </si>
  <si>
    <t>2. 11. 2018</t>
  </si>
  <si>
    <t>Zadavatel:</t>
  </si>
  <si>
    <t>IČ:</t>
  </si>
  <si>
    <t>00298221</t>
  </si>
  <si>
    <t>Město Odry</t>
  </si>
  <si>
    <t>DIČ:</t>
  </si>
  <si>
    <t>CZ00298221</t>
  </si>
  <si>
    <t>Uchazeč:</t>
  </si>
  <si>
    <t>Vyplň údaj</t>
  </si>
  <si>
    <t>Projektant:</t>
  </si>
  <si>
    <t>76237591</t>
  </si>
  <si>
    <t>Ing. Petr Elkner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</si>
  <si>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</si>
  <si>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</si>
  <si>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</si>
  <si>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</si>
  <si>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</si>
  <si>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</si>
  <si>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</si>
  <si>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</si>
  <si>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</si>
  <si>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</si>
  <si>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</si>
  <si>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</si>
  <si>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</si>
  <si>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</si>
  <si>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</si>
  <si>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</si>
  <si>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</si>
  <si>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</si>
  <si>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</si>
  <si>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</si>
  <si>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</si>
  <si>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</si>
  <si>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</si>
  <si>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</si>
  <si>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</si>
  <si>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</si>
  <si>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</si>
  <si>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</si>
  <si>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</si>
  <si>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</si>
  <si>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</si>
  <si>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</si>
  <si>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</si>
  <si>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</si>
  <si>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</si>
  <si>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</si>
  <si>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</si>
  <si>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</si>
  <si>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</si>
  <si>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</si>
  <si>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</si>
  <si>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</si>
  <si>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</si>
  <si>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Čištění dešťové kanalizace</t>
  </si>
  <si>
    <t>ING</t>
  </si>
  <si>
    <t>1</t>
  </si>
  <si>
    <t>{b9543af7-2dc8-4821-9eeb-d24fd1db8186}</t>
  </si>
  <si>
    <t>2</t>
  </si>
  <si>
    <t>02</t>
  </si>
  <si>
    <t>Odstranění stávající kanalizace a proprojek dešťové kanalizace</t>
  </si>
  <si>
    <t>{857ed45b-756f-4990-8944-a4827f716265}</t>
  </si>
  <si>
    <t>03</t>
  </si>
  <si>
    <t>Oprava stávající kanalizace</t>
  </si>
  <si>
    <t>{6ea73818-36c1-4a69-a240-680f546593ca}</t>
  </si>
  <si>
    <t>04</t>
  </si>
  <si>
    <t>VON</t>
  </si>
  <si>
    <t>{7b0c9085-0128-4b3c-9b77-5cc482bb9afe}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</si>
  <si>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</si>
  <si>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</si>
  <si>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</si>
  <si>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</si>
  <si>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</si>
  <si>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</si>
  <si>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</si>
  <si>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Čištění dešťové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</si>
  <si>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</si>
  <si>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</si>
  <si>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</si>
  <si>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</si>
  <si>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</si>
  <si>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</si>
  <si>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</si>
  <si>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</si>
  <si>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</si>
  <si>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</si>
  <si>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</si>
  <si>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</si>
  <si>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</si>
  <si>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</si>
  <si>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</si>
  <si>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</si>
  <si>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</si>
  <si>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</si>
  <si>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</si>
  <si>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</si>
  <si>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</si>
  <si>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</si>
  <si>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</si>
  <si>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</si>
  <si>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</si>
  <si>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</si>
  <si>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</si>
  <si>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</si>
  <si>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</si>
  <si>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</si>
  <si>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2017 01</t>
  </si>
  <si>
    <t>4</t>
  </si>
  <si>
    <t>-182103530</t>
  </si>
  <si>
    <t>PP</t>
  </si>
  <si>
    <t>Čerpání vody na dopravní výšku do 10 m s uvažovaným průměrným přítokem do 500 l/min</t>
  </si>
  <si>
    <t>VV</t>
  </si>
  <si>
    <t>72</t>
  </si>
  <si>
    <t>3</t>
  </si>
  <si>
    <t>Svislé a kompletní konstrukce</t>
  </si>
  <si>
    <t>359901111</t>
  </si>
  <si>
    <t>Vyčištění stok</t>
  </si>
  <si>
    <t>m</t>
  </si>
  <si>
    <t>-1022839731</t>
  </si>
  <si>
    <t>Vyčištění stok jakékoliv výšky</t>
  </si>
  <si>
    <t>300</t>
  </si>
  <si>
    <t>359901212</t>
  </si>
  <si>
    <t>Monitoring stoky jakékoli výšky na stávající kanalizaci</t>
  </si>
  <si>
    <t>-712057508</t>
  </si>
  <si>
    <t>Monitoring stok (kamerový systém) jakékoli výšky stávající kanalizace</t>
  </si>
  <si>
    <t>v02</t>
  </si>
  <si>
    <t>výkop</t>
  </si>
  <si>
    <t>278,442</t>
  </si>
  <si>
    <t>v01</t>
  </si>
  <si>
    <t>128,502</t>
  </si>
  <si>
    <t>p01</t>
  </si>
  <si>
    <t>pažení</t>
  </si>
  <si>
    <t>683,9</t>
  </si>
  <si>
    <t>v03</t>
  </si>
  <si>
    <t>2,84</t>
  </si>
  <si>
    <t>v04</t>
  </si>
  <si>
    <t>45,748</t>
  </si>
  <si>
    <t>02 - Odstranění stávající kanalizace a proprojek dešťové kanalizace</t>
  </si>
  <si>
    <t xml:space="preserve">    8 - Trubní vedení</t>
  </si>
  <si>
    <t xml:space="preserve">    997 - Přesun sutě</t>
  </si>
  <si>
    <t xml:space="preserve">    998 - Přesun hmot</t>
  </si>
  <si>
    <t>132201102</t>
  </si>
  <si>
    <t>Hloubení rýh š do 600 mm v hornině tř. 3 objemu přes 100 m3</t>
  </si>
  <si>
    <t>m3</t>
  </si>
  <si>
    <t>392881035</t>
  </si>
  <si>
    <t>Hloubení zapažených i nezapažených rýh šířky do 600 mm s urovnáním dna do předepsaného profilu a spádu v hornině tř. 3 přes 100 m3</t>
  </si>
  <si>
    <t>206,97*0,6+3*1,2*1,5*0,8</t>
  </si>
  <si>
    <t>132201109</t>
  </si>
  <si>
    <t>Příplatek za lepivost k hloubení rýh š do 600 mm v hornině tř. 3</t>
  </si>
  <si>
    <t>2078012389</t>
  </si>
  <si>
    <t>Hloubení zapažených i nezapažených rýh šířky do 600 mm s urovnáním dna do předepsaného profilu a spádu v hornině tř. 3 Příplatek k cenám za lepivost horniny tř. 3</t>
  </si>
  <si>
    <t>132201202</t>
  </si>
  <si>
    <t>Hloubení rýh š do 2000 mm v hornině tř. 3 objemu do 1000 m3</t>
  </si>
  <si>
    <t>-873291467</t>
  </si>
  <si>
    <t>Hloubení zapažených i nezapažených rýh šířky přes 600 do 2 000 mm s urovnáním dna do předepsaného profilu a spádu v hornině tř. 3 přes 100 do 1 000 m3</t>
  </si>
  <si>
    <t>229,95*0,8+1,62*1,2*0,6+2,46*1,2*0,6+2,7*1,2*0,6+105,2*0,8+3,4*2*0,8</t>
  </si>
  <si>
    <t>132201209</t>
  </si>
  <si>
    <t>Příplatek za lepivost k hloubení rýh š do 2000 mm v hornině tř. 3</t>
  </si>
  <si>
    <t>-1424032232</t>
  </si>
  <si>
    <t>Hloubení zapažených i nezapažených rýh šířky přes 600 do 2 000 mm s urovnáním dna do předepsaného profilu a spádu v hornině tř. 3 Příplatek k cenám za lepivost horniny tř. 3</t>
  </si>
  <si>
    <t>5</t>
  </si>
  <si>
    <t>132212101</t>
  </si>
  <si>
    <t>Hloubení rýh š do 600 mm ručním nebo pneum nářadím v soudržných horninách tř. 3</t>
  </si>
  <si>
    <t>-1015843049</t>
  </si>
  <si>
    <t>Hloubení zapažených i nezapažených rýh šířky do 600 mm ručním nebo pneumatickým nářadím s urovnáním dna do předepsaného profilu a spádu v horninách tř. 3 soudržných</t>
  </si>
  <si>
    <t>2*1,42</t>
  </si>
  <si>
    <t>6</t>
  </si>
  <si>
    <t>132212109</t>
  </si>
  <si>
    <t>Příplatek za lepivost u hloubení rýh š do 600 mm ručním nebo pneum nářadím v hornině tř. 3</t>
  </si>
  <si>
    <t>-2042965594</t>
  </si>
  <si>
    <t>Hloubení zapažených i nezapažených rýh šířky do 600 mm ručním nebo pneumatickým nářadím s urovnáním dna do předepsaného profilu a spádu v horninách tř. 3 Příplatek k cenám za lepivost horniny tř. 3</t>
  </si>
  <si>
    <t>7</t>
  </si>
  <si>
    <t>132212201</t>
  </si>
  <si>
    <t>Hloubení rýh š přes 600 do 2000 mm ručním nebo pneum nářadím v soudržných horninách tř. 3</t>
  </si>
  <si>
    <t>330018748</t>
  </si>
  <si>
    <t>Hloubení zapažených i nezapažených rýh šířky přes 600 do 2 000 mm ručním nebo pneumatickým nářadím s urovnáním dna do předepsaného profilu a spádu v horninách tř. 3 soudržných</t>
  </si>
  <si>
    <t>2,75*3,4*2+2,8*0,8*0,5+1,5*0,8*0,5</t>
  </si>
  <si>
    <t>1,0*1,5*2*0,8*4+2,2*1,65*2*0,8+1,6*1,55*2*2</t>
  </si>
  <si>
    <t>Součet</t>
  </si>
  <si>
    <t>8</t>
  </si>
  <si>
    <t>132212209</t>
  </si>
  <si>
    <t>Příplatek za lepivost u hloubení rýh š do 2000 mm ručním nebo pneum nářadím v hornině tř. 3</t>
  </si>
  <si>
    <t>308462505</t>
  </si>
  <si>
    <t>Hloubení zapažených i nezapažených rýh šířky přes 600 do 2 000 mm ručním nebo pneumatickým nářadím s urovnáním dna do předepsaného profilu a spádu v horninách tř. 3 Příplatek k cenám za lepivost horniny tř. 3</t>
  </si>
  <si>
    <t>9</t>
  </si>
  <si>
    <t>151201102</t>
  </si>
  <si>
    <t>Zřízení zátažného pažení a rozepření stěn rýh hl do 4 m</t>
  </si>
  <si>
    <t>m2</t>
  </si>
  <si>
    <t>-1594537532</t>
  </si>
  <si>
    <t>Zřízení pažení a rozepření stěn rýh pro podzemní vedení pro všechny šířky rýhy zátažné, hloubky do 4 m</t>
  </si>
  <si>
    <t>229,95*2+105,2*2+3,4*2*2</t>
  </si>
  <si>
    <t>10</t>
  </si>
  <si>
    <t>151201112</t>
  </si>
  <si>
    <t>Odstranění zátažného pažení a rozepření stěn rýh hl do 4 m</t>
  </si>
  <si>
    <t>-1137348476</t>
  </si>
  <si>
    <t>Odstranění pažení a rozepření stěn rýh pro podzemní vedení s uložením materiálu na vzdálenost do 3 m od kraje výkopu zátažné, hloubky přes 2 do 4 m</t>
  </si>
  <si>
    <t>11</t>
  </si>
  <si>
    <t>358315114</t>
  </si>
  <si>
    <t>Bourání šachty, stoky kompletní nebo otvorů z prostého betonu plochy do 4 m2</t>
  </si>
  <si>
    <t>152879093</t>
  </si>
  <si>
    <t>Bourání šachty, stoky kompletní nebo vybourání otvorů průřezové plochy do 4 m2 ve stokách ze zdiva z prostého betonu</t>
  </si>
  <si>
    <t>1,45*0,422+1,26*0,422+1,18*0,422+1,35*0,422+1,62*0,422+2,46*0,422+2,7*0,422</t>
  </si>
  <si>
    <t>242,75*0,055</t>
  </si>
  <si>
    <t>38*0,0302</t>
  </si>
  <si>
    <t>Trubní vedení</t>
  </si>
  <si>
    <t>12</t>
  </si>
  <si>
    <t>877355231</t>
  </si>
  <si>
    <t>Montáž víčka z tvrdého PVC-systém KG DN 200</t>
  </si>
  <si>
    <t>kus</t>
  </si>
  <si>
    <t>330515003</t>
  </si>
  <si>
    <t>Montáž tvarovek na kanalizačním potrubí z trub z plastu z tvrdého PVC nebo z polypropylenu v otevřeném výkopu víček DN 200</t>
  </si>
  <si>
    <t>13</t>
  </si>
  <si>
    <t>M</t>
  </si>
  <si>
    <t>286117240</t>
  </si>
  <si>
    <t>víčko kanalizace plastové KGK DN 200</t>
  </si>
  <si>
    <t>-1752108723</t>
  </si>
  <si>
    <t>víčko kanalizace plastové KG DN 200</t>
  </si>
  <si>
    <t>14</t>
  </si>
  <si>
    <t>899104211</t>
  </si>
  <si>
    <t>Demontáž poklopů litinových nebo ocelových včetně rámů hmotnosti přes 150 kg</t>
  </si>
  <si>
    <t>239481675</t>
  </si>
  <si>
    <t>Demontáž poklopů litinových a ocelových včetně rámů, hmotnosti jednotlivě přes 150 Kg</t>
  </si>
  <si>
    <t>899623151</t>
  </si>
  <si>
    <t>Obetonování potrubí nebo zdiva stok betonem prostým tř. C 16/20 otevřený výkop</t>
  </si>
  <si>
    <t>607296137</t>
  </si>
  <si>
    <t>Obetonování potrubí nebo zdiva stok betonem prostým v otevřeném výkopu, beton tř. C 16/20</t>
  </si>
  <si>
    <t>2,78*1,5*2</t>
  </si>
  <si>
    <t>997</t>
  </si>
  <si>
    <t>Přesun sutě</t>
  </si>
  <si>
    <t>16</t>
  </si>
  <si>
    <t>997221561</t>
  </si>
  <si>
    <t>Vodorovná doprava suti z kusových materiálů do 1 km</t>
  </si>
  <si>
    <t>t</t>
  </si>
  <si>
    <t>917706944</t>
  </si>
  <si>
    <t>Vodorovná doprava suti bez naložení, ale se složením a s hrubým urovnáním z kusových materiálů, na vzdálenost do 1 km</t>
  </si>
  <si>
    <t>17</t>
  </si>
  <si>
    <t>997221569</t>
  </si>
  <si>
    <t>Příplatek ZKD 1 km u vodorovné dopravy suti z kusových materiálů</t>
  </si>
  <si>
    <t>1671636623</t>
  </si>
  <si>
    <t>Vodorovná doprava suti bez naložení, ale se složením a s hrubým urovnáním Příplatek k ceně za každý další i započatý 1 km přes 1 km</t>
  </si>
  <si>
    <t>43,456*14 'Přepočtené koeficientem množství</t>
  </si>
  <si>
    <t>18</t>
  </si>
  <si>
    <t>997221612</t>
  </si>
  <si>
    <t>Nakládání vybouraných hmot na dopravní prostředky pro vodorovnou dopravu</t>
  </si>
  <si>
    <t>1958897475</t>
  </si>
  <si>
    <t>Nakládání na dopravní prostředky pro vodorovnou dopravu vybouraných hmot</t>
  </si>
  <si>
    <t>19</t>
  </si>
  <si>
    <t>997221815</t>
  </si>
  <si>
    <t>Poplatek za uložení betonového odpadu na skládce (skládkovné)</t>
  </si>
  <si>
    <t>248395585</t>
  </si>
  <si>
    <t>Poplatek za uložení stavebního odpadu na skládce (skládkovné) betonového</t>
  </si>
  <si>
    <t>998</t>
  </si>
  <si>
    <t>Přesun hmot</t>
  </si>
  <si>
    <t>20</t>
  </si>
  <si>
    <t>998274101</t>
  </si>
  <si>
    <t>Přesun hmot pro trubní vedení z trub betonových otevřený výkop</t>
  </si>
  <si>
    <t>-599029720</t>
  </si>
  <si>
    <t>Přesun hmot pro trubní vedení hloubené z trub betonových nebo železobetonových pro vodovody nebo kanalizace v otevřeném výkopu dopravní vzdálenost do 15 m</t>
  </si>
  <si>
    <t>998274124</t>
  </si>
  <si>
    <t>Příplatek k přesunu hmot pro trubní vedení z trub betonových za zvětšený přesun hmot do 500 m</t>
  </si>
  <si>
    <t>-1023440253</t>
  </si>
  <si>
    <t>Přesun hmot pro trubní vedení hloubené z trub betonových nebo železobetonových Příplatek k cenám za zvětšený přesun přes vymezenou největší dopravní vzdálenost do 500 m</t>
  </si>
  <si>
    <t>Z01</t>
  </si>
  <si>
    <t>Zásyp</t>
  </si>
  <si>
    <t>81,135</t>
  </si>
  <si>
    <t>LO01</t>
  </si>
  <si>
    <t>2,058</t>
  </si>
  <si>
    <t>LO02</t>
  </si>
  <si>
    <t>16,438</t>
  </si>
  <si>
    <t>ZASYP01</t>
  </si>
  <si>
    <t>103,951</t>
  </si>
  <si>
    <t>VYK01</t>
  </si>
  <si>
    <t>351,581</t>
  </si>
  <si>
    <t>z05</t>
  </si>
  <si>
    <t>4,32</t>
  </si>
  <si>
    <t>03 - Oprava stávající kanalizace</t>
  </si>
  <si>
    <t xml:space="preserve">    2 - Zakládání</t>
  </si>
  <si>
    <t xml:space="preserve">    4 - Vodorovné konstrukce</t>
  </si>
  <si>
    <t>115001102</t>
  </si>
  <si>
    <t>Převedení vody potrubím DN do 150</t>
  </si>
  <si>
    <t>1327738510</t>
  </si>
  <si>
    <t>Převedení vody potrubím průměru DN přes 100 do 150</t>
  </si>
  <si>
    <t>250</t>
  </si>
  <si>
    <t>1892401272</t>
  </si>
  <si>
    <t>336</t>
  </si>
  <si>
    <t>162301101</t>
  </si>
  <si>
    <t>Vodorovné přemístění do 500 m výkopku/sypaniny z horniny tř. 1 až 4</t>
  </si>
  <si>
    <t>1273857904</t>
  </si>
  <si>
    <t>Vodorovné přemístění výkopku nebo sypaniny po suchu na obvyklém dopravním prostředku, bez naložení výkopku, avšak se složením bez rozhrnutí z horniny tř. 1 až 4 na vzdálenost přes 50 do 500 m</t>
  </si>
  <si>
    <t>Z01+z05+LO01+LO02</t>
  </si>
  <si>
    <t>162301102</t>
  </si>
  <si>
    <t>Vodorovné přemístění do 1000 m výkopku/sypaniny z horniny tř. 1 až 4</t>
  </si>
  <si>
    <t>-1690754988</t>
  </si>
  <si>
    <t>Vodorovné přemístění výkopku nebo sypaniny po suchu na obvyklém dopravním prostředku, bez naložení výkopku, avšak se složením bez rozhrnutí z horniny tř. 1 až 4 na vzdálenost přes 500 do 1 000 m</t>
  </si>
  <si>
    <t>206,97*0,6+3*1,2*1,5*0,8-ZASYP01</t>
  </si>
  <si>
    <t>162701109</t>
  </si>
  <si>
    <t>Příplatek k vodorovnému přemístění výkopku/sypaniny z horniny tř. 1 až 4 ZKD 1000 m přes 10000 m</t>
  </si>
  <si>
    <t>1831079765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</si>
  <si>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</si>
  <si>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167101101</t>
  </si>
  <si>
    <t>Nakládání výkopku z hornin tř. 1 až 4 do 100 m3</t>
  </si>
  <si>
    <t>208167336</t>
  </si>
  <si>
    <t>Nakládání, skládání a překládání neulehlého výkopku nebo sypaniny nakládání, množství do 100 m3, z hornin tř. 1 až 4</t>
  </si>
  <si>
    <t>171201201</t>
  </si>
  <si>
    <t>Uložení sypaniny na skládky</t>
  </si>
  <si>
    <t>-1977174050</t>
  </si>
  <si>
    <t>174101101</t>
  </si>
  <si>
    <t>Zásyp jam, šachet rýh nebo kolem objektů sypaninou se zhutněním</t>
  </si>
  <si>
    <t>-538375737</t>
  </si>
  <si>
    <t>Zásyp sypaninou z jakékoliv horniny s uložením výkopku ve vrstvách se zhutněním jam, šachet, rýh nebo kolem objektů v těchto vykopávkách</t>
  </si>
  <si>
    <t>(1,4*1,4*(1,35-0,3-0,3))-(((1,2*1,2*3,14)/4)*(1,35-0,3-0,3))</t>
  </si>
  <si>
    <t>(1,4*1,4*(1,16-0,3-0,3))-(((1,2*1,2*3,14)/4)*(1,16-0,3-0,3))</t>
  </si>
  <si>
    <t>(1,4*1,4*(1,08-0,3-0,3))-(((1,2*1,2*3,14)/4)*(1,08-0,3-0,3))</t>
  </si>
  <si>
    <t>(1,4*1,4*(1,25-0,3-0,3))-(((1,2*1,2*3,14)/4)*(1,25-0,3-0,3))</t>
  </si>
  <si>
    <t>(1,4*1,4*(1,52-0,3-0,3))-(((1,2*1,2*3,14)/4)*(1,52-0,3-0,3))</t>
  </si>
  <si>
    <t>(1,4*1,4*(2,36-0,3-0,3))-(((1,2*1,2*3,14)/4)*(2,36-0,3-0,3))</t>
  </si>
  <si>
    <t>(1,4*1,4*(2,7-0,3-0,3))-(((1,2*1,2*3,14)/4)*(2,7-0,3-0,3))</t>
  </si>
  <si>
    <t>206,97*0,6+229,95*0,8-242,75*(0,3+0,3)+3,3*2*0,8</t>
  </si>
  <si>
    <t>174101103</t>
  </si>
  <si>
    <t>Zásyp zářezů pro podzemní vedení sypaninou se zhutněním</t>
  </si>
  <si>
    <t>1373083781</t>
  </si>
  <si>
    <t>Zásyp sypaninou z jakékoliv horniny s uložením výkopku ve vrstvách se zhutněním zářezů se šikmými stěnami pro podzemní vedení a kolem objektů zřízených v těchto zářezech</t>
  </si>
  <si>
    <t>Z02</t>
  </si>
  <si>
    <t>105,2*0,6</t>
  </si>
  <si>
    <t>175102101</t>
  </si>
  <si>
    <t>Obsypání potrubí při překopech inž sítí ručně objem do 10 m3 z hor tř. 1 až 4</t>
  </si>
  <si>
    <t>539471716</t>
  </si>
  <si>
    <t>Obsypání potrubí při překopech inženýrských sítí objemu do 10 m3 sypaninou z vhodných hornin tř. 1 až 4 nebo materiálem připraveným podél výkopu ve vzdálenosti do 3 m od jeho kraje, pro jakoukoliv hloubku výkopu a míru zhutnění bez prohození sypaniny</t>
  </si>
  <si>
    <t>9*0,8*0,6</t>
  </si>
  <si>
    <t>175111101</t>
  </si>
  <si>
    <t>Obsypání potrubí ručně sypaninou bez prohození, uloženou do 3 m</t>
  </si>
  <si>
    <t>1773637831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</si>
  <si>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</si>
  <si>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(149,08)*0,6*(0,3+0,3)+(92,95)*0,8*(0,3+0,3)-((242,75)*((0,3*0,3*3,14)/4))</t>
  </si>
  <si>
    <t>583441220</t>
  </si>
  <si>
    <t>štěrkodrť frakce 0-8</t>
  </si>
  <si>
    <t>-2124319231</t>
  </si>
  <si>
    <t>P01</t>
  </si>
  <si>
    <t>Z01+z05</t>
  </si>
  <si>
    <t>85,455*2 'Přepočtené koeficientem množství</t>
  </si>
  <si>
    <t>181111111</t>
  </si>
  <si>
    <t>Plošná úprava terénu do 500 m2 zemina tř 1 až 4 nerovnosti do 100 mm v rovinně a svahu do 1:5</t>
  </si>
  <si>
    <t>-633206129</t>
  </si>
  <si>
    <t>Plošná úprava terénu v zemině tř. 1 až 4 s urovnáním povrchu bez doplnění ornice souvislé plochy do 500 m2 při nerovnostech terénu přes 50 do 100 mm v rovině nebo na svahu do 1:5</t>
  </si>
  <si>
    <t>242,75*2</t>
  </si>
  <si>
    <t>181411121</t>
  </si>
  <si>
    <t>Založení lučního trávníku výsevem plochy do 1000 m2 v rovině a ve svahu do 1:5</t>
  </si>
  <si>
    <t>1727863240</t>
  </si>
  <si>
    <t>Založení trávníku na půdě předem připravené plochy do 1000 m2 výsevem včetně utažení lučního v rovině nebo na svahu do 1:5</t>
  </si>
  <si>
    <t>005724700</t>
  </si>
  <si>
    <t>osivo směs travní univerzál</t>
  </si>
  <si>
    <t>kg</t>
  </si>
  <si>
    <t>-9408427</t>
  </si>
  <si>
    <t>485,5*0,015 'Přepočtené koeficientem množství</t>
  </si>
  <si>
    <t>Zakládání</t>
  </si>
  <si>
    <t>212752213</t>
  </si>
  <si>
    <t>Trativod z drenážních trubek plastových flexibilních D do 160 mm včetně lože otevřený výkop</t>
  </si>
  <si>
    <t>1250572711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</si>
  <si>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</si>
  <si>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242,75</t>
  </si>
  <si>
    <t>-1273253681</t>
  </si>
  <si>
    <t>359901211</t>
  </si>
  <si>
    <t>Monitoring stoky jakékoli výšky na nové kanalizaci</t>
  </si>
  <si>
    <t>-1195947141</t>
  </si>
  <si>
    <t>Monitoring stok (kamerový systém) jakékoli výšky nová kanalizace</t>
  </si>
  <si>
    <t>Vodorovné konstrukce</t>
  </si>
  <si>
    <t>451541111</t>
  </si>
  <si>
    <t>Lože pod potrubí otevřený výkop ze štěrkodrtě</t>
  </si>
  <si>
    <t>-401902030</t>
  </si>
  <si>
    <t>Lože pod potrubí, stoky a drobné objekty v otevřeném výkopu ze štěrkodrtě 0-63 mm</t>
  </si>
  <si>
    <t>7*1,4*1,4*0,15</t>
  </si>
  <si>
    <t>451572111</t>
  </si>
  <si>
    <t>Lože pod potrubí otevřený výkop z kameniva drobného těženého</t>
  </si>
  <si>
    <t>526787984</t>
  </si>
  <si>
    <t>Lože pod potrubí, stoky a drobné objekty v otevřeném výkopu z kameniva drobného těženého 0 až 4 mm</t>
  </si>
  <si>
    <t>149,08*0,1*0,6+93,67*0,1*0,8</t>
  </si>
  <si>
    <t>871370410</t>
  </si>
  <si>
    <t>Montáž kanalizačního potrubí korugovaného SN 10 z polypropylenu DN 300</t>
  </si>
  <si>
    <t>-670107997</t>
  </si>
  <si>
    <t>Montáž kanalizačního potrubí z plastů z polypropylenu PP korugovaného SN 10 DN 300</t>
  </si>
  <si>
    <t>22</t>
  </si>
  <si>
    <t>286173130</t>
  </si>
  <si>
    <t>trubka PRAGMA+ID 10, 6 m, DN 300</t>
  </si>
  <si>
    <t>2146062331</t>
  </si>
  <si>
    <t>trubka kanalizační PP korugovaná 6 m, DN 300</t>
  </si>
  <si>
    <t>43</t>
  </si>
  <si>
    <t>23</t>
  </si>
  <si>
    <t>877370320</t>
  </si>
  <si>
    <t>Montáž odboček na potrubí z PP trub hladkých plnostěnných DN 300</t>
  </si>
  <si>
    <t>-617808842</t>
  </si>
  <si>
    <t>Montáž tvarovek na kanalizačním plastovém potrubí z polypropylenu PP hladkého plnostěnného odboček DN 300</t>
  </si>
  <si>
    <t>24</t>
  </si>
  <si>
    <t>286172150</t>
  </si>
  <si>
    <t>odbočka PP Master 45° DN 300/DN200</t>
  </si>
  <si>
    <t>85766173</t>
  </si>
  <si>
    <t>odbočka kanalizační PP SN 16 45° DN 300/DN200</t>
  </si>
  <si>
    <t>25</t>
  </si>
  <si>
    <t>892381111R01</t>
  </si>
  <si>
    <t>Zkouška těsnosti kanalizace vodou potrubí DN 250, DN 300 nebo 350</t>
  </si>
  <si>
    <t>-61974672</t>
  </si>
  <si>
    <t>26</t>
  </si>
  <si>
    <t>892372111R02</t>
  </si>
  <si>
    <t>Zabezpečení konců potrubí DN do 300 při zkouškách těsnosti vodou</t>
  </si>
  <si>
    <t>-1485831876</t>
  </si>
  <si>
    <t>27</t>
  </si>
  <si>
    <t>894411121</t>
  </si>
  <si>
    <t>Zřízení šachet kanalizačních z betonových dílců na potrubí DN nad 200 do 300 dno beton tř. C 25/30</t>
  </si>
  <si>
    <t>-410607547</t>
  </si>
  <si>
    <t>Zřízení šachet kanalizačních z betonových dílců výšky vstupu do 1,50 m s obložením dna betonem tř. C 25/30, na potrubí DN přes 200 do 300</t>
  </si>
  <si>
    <t>28</t>
  </si>
  <si>
    <t>592241830</t>
  </si>
  <si>
    <t>dno betonové šachtové kulaté TZZ-Q 100/75 D130x15 cm</t>
  </si>
  <si>
    <t>-1221648352</t>
  </si>
  <si>
    <t>dno betonové šachtové 100x75x15 cm</t>
  </si>
  <si>
    <t>29</t>
  </si>
  <si>
    <t>592241600</t>
  </si>
  <si>
    <t>skruž betonová s ocelová se stupadly +PE povlakem TBS-Q 1000/250/120 SP 100x25x12 cm</t>
  </si>
  <si>
    <t>1220149206</t>
  </si>
  <si>
    <t>skruž kanalizační s ocelovými stupadly 100 x 25 x 12 cm</t>
  </si>
  <si>
    <t>30</t>
  </si>
  <si>
    <t>592241610</t>
  </si>
  <si>
    <t>skruž betonová s ocelová se stupadly +PE povlakem TBH TBS-Q 1000/500/120 SP 100x50x12 cm</t>
  </si>
  <si>
    <t>-1057773507</t>
  </si>
  <si>
    <t>skruž kanalizační s ocelovými stupadly 100 x 50 x 12 cm</t>
  </si>
  <si>
    <t>31</t>
  </si>
  <si>
    <t>592241620</t>
  </si>
  <si>
    <t>skruž betonová s ocelová se stupadly +PE povlakem TBH-Q 1000/1000/120 SP 100x100x12 cm</t>
  </si>
  <si>
    <t>-582886210</t>
  </si>
  <si>
    <t>skruž kanalizační s ocelovými stupadly 100 x 100 x 12 cm</t>
  </si>
  <si>
    <t>32</t>
  </si>
  <si>
    <t>592243120</t>
  </si>
  <si>
    <t>konus šachetní betonový TBR-Q.1 100-63/58/12 KPS 100x62,5x58 cm</t>
  </si>
  <si>
    <t>348994920</t>
  </si>
  <si>
    <t>konus šachetní betonový kapsové plastové stupadlo 100x62,5x58 cm</t>
  </si>
  <si>
    <t>33</t>
  </si>
  <si>
    <t>592243480</t>
  </si>
  <si>
    <t>těsnění elastomerové pro spojení šachetních dílů EMT DN 1000</t>
  </si>
  <si>
    <t>978981457</t>
  </si>
  <si>
    <t>těsnění elastomerové pro spojení šachetních dílů DN 1000</t>
  </si>
  <si>
    <t>34</t>
  </si>
  <si>
    <t>899104111</t>
  </si>
  <si>
    <t>Osazení poklopů litinových nebo ocelových včetně rámů hmotnosti nad 150 kg</t>
  </si>
  <si>
    <t>411589059</t>
  </si>
  <si>
    <t>Osazení poklopů litinových a ocelových včetně rámů hmotnosti jednotlivě přes 150 kg</t>
  </si>
  <si>
    <t>35</t>
  </si>
  <si>
    <t>552414060</t>
  </si>
  <si>
    <t>poklop šachtový s rámem DN600 třída D 400, Bituplan s odvětráním</t>
  </si>
  <si>
    <t>474601649</t>
  </si>
  <si>
    <t>poklop šachtový s rámem DN600 třída D 400,  s odvětráním</t>
  </si>
  <si>
    <t>36</t>
  </si>
  <si>
    <t>998276101</t>
  </si>
  <si>
    <t>Přesun hmot pro trubní vedení z trub z plastických hmot otevřený výkop</t>
  </si>
  <si>
    <t>-1923353009</t>
  </si>
  <si>
    <t>Přesun hmot pro trubní vedení hloubené z trub z plastických hmot nebo sklolaminátových pro vodovody nebo kanalizace v otevřeném výkopu dopravní vzdálenost do 15 m</t>
  </si>
  <si>
    <t>37</t>
  </si>
  <si>
    <t>998276124</t>
  </si>
  <si>
    <t>Příplatek k přesunu hmot pro trubní vedení z trub z plastických hmot za zvětšený přesun do 500 m</t>
  </si>
  <si>
    <t>-525694211</t>
  </si>
  <si>
    <t>Přesun hmot pro trubní vedení hloubené z trub z plastických hmot nebo sklolaminátových Příplatek k cenám za zvětšený přesun přes vymezenou největší dopravní vzdálenost do 500 m</t>
  </si>
  <si>
    <t>04 -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</si>
  <si>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</si>
  <si>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</si>
  <si>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</si>
  <si>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</si>
  <si>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</si>
  <si>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</si>
  <si>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</si>
  <si>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</si>
  <si>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</si>
  <si>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</si>
  <si>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</si>
  <si>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</si>
  <si>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</si>
  <si>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-472617832</t>
  </si>
  <si>
    <t>Průzkumné, geodetické a projektové práce geodetické práce při provádění stavby</t>
  </si>
  <si>
    <t>012303000</t>
  </si>
  <si>
    <t>Geodetické práce po výstavbě</t>
  </si>
  <si>
    <t>-1779855992</t>
  </si>
  <si>
    <t>Průzkumné, geodetické a projektové práce geodetické práce po výstavbě</t>
  </si>
  <si>
    <t>013254000</t>
  </si>
  <si>
    <t>Dokumentace skutečného provedení stavby</t>
  </si>
  <si>
    <t>1930199485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</si>
  <si>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</si>
  <si>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</si>
  <si>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</si>
  <si>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030001000</t>
  </si>
  <si>
    <t>1529070270</t>
  </si>
  <si>
    <t>Základní rozdělení průvodních činností a nákladů zařízení staveniště</t>
  </si>
  <si>
    <t>VRN6</t>
  </si>
  <si>
    <t>Územní vlivy</t>
  </si>
  <si>
    <t>060001000</t>
  </si>
  <si>
    <t>2022740741</t>
  </si>
  <si>
    <t>Základní rozdělení průvodních činností a nákladů územní vlivy</t>
  </si>
  <si>
    <t>VRN7</t>
  </si>
  <si>
    <t>Provozní vlivy</t>
  </si>
  <si>
    <t>072002000</t>
  </si>
  <si>
    <t>Silniční provoz</t>
  </si>
  <si>
    <t>kpl</t>
  </si>
  <si>
    <t>1487245607</t>
  </si>
  <si>
    <t>Hlavní tituly průvodních činností a nákladů provozní vlivy silniční provoz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</si>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</sst>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color rgb="FF00000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7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4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4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36" fillId="0" borderId="0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0" fillId="0" borderId="29" xfId="0" applyFont="1" applyBorder="1" applyAlignment="1" applyProtection="1">
      <alignment vertical="center" wrapText="1"/>
      <protection locked="0"/>
    </xf>
    <xf numFmtId="0" fontId="40" fillId="0" borderId="30" xfId="0" applyFont="1" applyBorder="1" applyAlignment="1" applyProtection="1">
      <alignment vertical="center" wrapText="1"/>
      <protection locked="0"/>
    </xf>
    <xf numFmtId="0" fontId="40" fillId="0" borderId="31" xfId="0" applyFont="1" applyBorder="1" applyAlignment="1" applyProtection="1">
      <alignment vertical="center" wrapText="1"/>
      <protection locked="0"/>
    </xf>
    <xf numFmtId="0" fontId="40" fillId="0" borderId="32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center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33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49" fontId="43" fillId="0" borderId="1" xfId="0" applyNumberFormat="1" applyFont="1" applyBorder="1" applyAlignment="1" applyProtection="1">
      <alignment vertical="center" wrapText="1"/>
      <protection locked="0"/>
    </xf>
    <xf numFmtId="0" fontId="40" fillId="0" borderId="35" xfId="0" applyFont="1" applyBorder="1" applyAlignment="1" applyProtection="1">
      <alignment vertical="center" wrapText="1"/>
      <protection locked="0"/>
    </xf>
    <xf numFmtId="0" fontId="44" fillId="0" borderId="34" xfId="0" applyFont="1" applyBorder="1" applyAlignment="1" applyProtection="1">
      <alignment vertical="center" wrapText="1"/>
      <protection locked="0"/>
    </xf>
    <xf numFmtId="0" fontId="40" fillId="0" borderId="36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top"/>
      <protection locked="0"/>
    </xf>
    <xf numFmtId="0" fontId="40" fillId="0" borderId="0" xfId="0" applyFont="1" applyAlignment="1" applyProtection="1">
      <alignment vertical="top"/>
      <protection locked="0"/>
    </xf>
    <xf numFmtId="0" fontId="40" fillId="0" borderId="29" xfId="0" applyFont="1" applyBorder="1" applyAlignment="1" applyProtection="1">
      <alignment horizontal="left" vertical="center"/>
      <protection locked="0"/>
    </xf>
    <xf numFmtId="0" fontId="40" fillId="0" borderId="30" xfId="0" applyFont="1" applyBorder="1" applyAlignment="1" applyProtection="1">
      <alignment horizontal="left" vertical="center"/>
      <protection locked="0"/>
    </xf>
    <xf numFmtId="0" fontId="40" fillId="0" borderId="31" xfId="0" applyFont="1" applyBorder="1" applyAlignment="1" applyProtection="1">
      <alignment horizontal="left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left" vertical="center"/>
      <protection locked="0"/>
    </xf>
    <xf numFmtId="0" fontId="43" fillId="2" borderId="1" xfId="0" applyFont="1" applyFill="1" applyBorder="1" applyAlignment="1" applyProtection="1">
      <alignment horizontal="center" vertical="center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0" fillId="0" borderId="29" xfId="0" applyFont="1" applyBorder="1" applyAlignment="1" applyProtection="1">
      <alignment horizontal="left" vertical="center" wrapText="1"/>
      <protection locked="0"/>
    </xf>
    <xf numFmtId="0" fontId="40" fillId="0" borderId="30" xfId="0" applyFont="1" applyBorder="1" applyAlignment="1" applyProtection="1">
      <alignment horizontal="left" vertical="center" wrapText="1"/>
      <protection locked="0"/>
    </xf>
    <xf numFmtId="0" fontId="40" fillId="0" borderId="3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3" fillId="0" borderId="35" xfId="0" applyFont="1" applyBorder="1" applyAlignment="1" applyProtection="1">
      <alignment horizontal="left" vertical="center" wrapText="1"/>
      <protection locked="0"/>
    </xf>
    <xf numFmtId="0" fontId="43" fillId="0" borderId="34" xfId="0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1" xfId="0" applyFont="1" applyBorder="1" applyAlignment="1" applyProtection="1">
      <alignment horizontal="center" vertical="top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3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protection locked="0"/>
    </xf>
    <xf numFmtId="0" fontId="40" fillId="0" borderId="32" xfId="0" applyFont="1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vertical="top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35" xfId="0" applyFont="1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vertical="top"/>
      <protection locked="0"/>
    </xf>
    <xf numFmtId="0" fontId="40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43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2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8"/>
      <c r="AS2" s="368"/>
      <c r="AT2" s="368"/>
      <c r="AU2" s="368"/>
      <c r="AV2" s="368"/>
      <c r="AW2" s="368"/>
      <c r="AX2" s="368"/>
      <c r="AY2" s="368"/>
      <c r="AZ2" s="368"/>
      <c r="BA2" s="368"/>
      <c r="BB2" s="368"/>
      <c r="BC2" s="368"/>
      <c r="BD2" s="368"/>
      <c r="BE2" s="368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7"/>
      <c r="AQ5" s="29"/>
      <c r="BE5" s="331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5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7"/>
      <c r="AQ6" s="29"/>
      <c r="BE6" s="332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32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32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2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29</v>
      </c>
      <c r="AO10" s="27"/>
      <c r="AP10" s="27"/>
      <c r="AQ10" s="29"/>
      <c r="BE10" s="332"/>
      <c r="BS10" s="22" t="s">
        <v>8</v>
      </c>
    </row>
    <row r="11" spans="1:74" ht="18.399999999999999" customHeight="1">
      <c r="B11" s="26"/>
      <c r="C11" s="27"/>
      <c r="D11" s="27"/>
      <c r="E11" s="33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31</v>
      </c>
      <c r="AL11" s="27"/>
      <c r="AM11" s="27"/>
      <c r="AN11" s="33" t="s">
        <v>32</v>
      </c>
      <c r="AO11" s="27"/>
      <c r="AP11" s="27"/>
      <c r="AQ11" s="29"/>
      <c r="BE11" s="332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2"/>
      <c r="BS12" s="22" t="s">
        <v>8</v>
      </c>
    </row>
    <row r="13" spans="1:74" ht="14.45" customHeight="1">
      <c r="B13" s="26"/>
      <c r="C13" s="27"/>
      <c r="D13" s="35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34</v>
      </c>
      <c r="AO13" s="27"/>
      <c r="AP13" s="27"/>
      <c r="AQ13" s="29"/>
      <c r="BE13" s="332"/>
      <c r="BS13" s="22" t="s">
        <v>8</v>
      </c>
    </row>
    <row r="14" spans="1:74">
      <c r="B14" s="26"/>
      <c r="C14" s="27"/>
      <c r="D14" s="27"/>
      <c r="E14" s="336" t="s">
        <v>34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5" t="s">
        <v>31</v>
      </c>
      <c r="AL14" s="27"/>
      <c r="AM14" s="27"/>
      <c r="AN14" s="37" t="s">
        <v>34</v>
      </c>
      <c r="AO14" s="27"/>
      <c r="AP14" s="27"/>
      <c r="AQ14" s="29"/>
      <c r="BE14" s="332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2"/>
      <c r="BS15" s="22" t="s">
        <v>6</v>
      </c>
    </row>
    <row r="16" spans="1:74" ht="14.45" customHeight="1">
      <c r="B16" s="26"/>
      <c r="C16" s="27"/>
      <c r="D16" s="35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36</v>
      </c>
      <c r="AO16" s="27"/>
      <c r="AP16" s="27"/>
      <c r="AQ16" s="29"/>
      <c r="BE16" s="332"/>
      <c r="BS16" s="22" t="s">
        <v>6</v>
      </c>
    </row>
    <row r="17" spans="2:71" ht="18.399999999999999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31</v>
      </c>
      <c r="AL17" s="27"/>
      <c r="AM17" s="27"/>
      <c r="AN17" s="33" t="s">
        <v>21</v>
      </c>
      <c r="AO17" s="27"/>
      <c r="AP17" s="27"/>
      <c r="AQ17" s="29"/>
      <c r="BE17" s="332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2"/>
      <c r="BS18" s="22" t="s">
        <v>8</v>
      </c>
    </row>
    <row r="19" spans="2:71" ht="14.45" customHeight="1">
      <c r="B19" s="26"/>
      <c r="C19" s="27"/>
      <c r="D19" s="35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2"/>
      <c r="BS19" s="22" t="s">
        <v>8</v>
      </c>
    </row>
    <row r="20" spans="2:71" ht="48.75" customHeight="1">
      <c r="B20" s="26"/>
      <c r="C20" s="27"/>
      <c r="D20" s="27"/>
      <c r="E20" s="338" t="s">
        <v>40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8"/>
      <c r="AL20" s="338"/>
      <c r="AM20" s="338"/>
      <c r="AN20" s="338"/>
      <c r="AO20" s="27"/>
      <c r="AP20" s="27"/>
      <c r="AQ20" s="29"/>
      <c r="BE20" s="332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2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2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9">
        <f>ROUND(AG51,2)</f>
        <v>0</v>
      </c>
      <c r="AL23" s="340"/>
      <c r="AM23" s="340"/>
      <c r="AN23" s="340"/>
      <c r="AO23" s="340"/>
      <c r="AP23" s="40"/>
      <c r="AQ23" s="43"/>
      <c r="BE23" s="332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2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1" t="s">
        <v>42</v>
      </c>
      <c r="M25" s="341"/>
      <c r="N25" s="341"/>
      <c r="O25" s="341"/>
      <c r="P25" s="40"/>
      <c r="Q25" s="40"/>
      <c r="R25" s="40"/>
      <c r="S25" s="40"/>
      <c r="T25" s="40"/>
      <c r="U25" s="40"/>
      <c r="V25" s="40"/>
      <c r="W25" s="341" t="s">
        <v>43</v>
      </c>
      <c r="X25" s="341"/>
      <c r="Y25" s="341"/>
      <c r="Z25" s="341"/>
      <c r="AA25" s="341"/>
      <c r="AB25" s="341"/>
      <c r="AC25" s="341"/>
      <c r="AD25" s="341"/>
      <c r="AE25" s="341"/>
      <c r="AF25" s="40"/>
      <c r="AG25" s="40"/>
      <c r="AH25" s="40"/>
      <c r="AI25" s="40"/>
      <c r="AJ25" s="40"/>
      <c r="AK25" s="341" t="s">
        <v>44</v>
      </c>
      <c r="AL25" s="341"/>
      <c r="AM25" s="341"/>
      <c r="AN25" s="341"/>
      <c r="AO25" s="341"/>
      <c r="AP25" s="40"/>
      <c r="AQ25" s="43"/>
      <c r="BE25" s="332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42">
        <v>0.21</v>
      </c>
      <c r="M26" s="343"/>
      <c r="N26" s="343"/>
      <c r="O26" s="343"/>
      <c r="P26" s="46"/>
      <c r="Q26" s="46"/>
      <c r="R26" s="46"/>
      <c r="S26" s="46"/>
      <c r="T26" s="46"/>
      <c r="U26" s="46"/>
      <c r="V26" s="46"/>
      <c r="W26" s="344">
        <f>ROUND(AZ51,2)</f>
        <v>0</v>
      </c>
      <c r="X26" s="343"/>
      <c r="Y26" s="343"/>
      <c r="Z26" s="343"/>
      <c r="AA26" s="343"/>
      <c r="AB26" s="343"/>
      <c r="AC26" s="343"/>
      <c r="AD26" s="343"/>
      <c r="AE26" s="343"/>
      <c r="AF26" s="46"/>
      <c r="AG26" s="46"/>
      <c r="AH26" s="46"/>
      <c r="AI26" s="46"/>
      <c r="AJ26" s="46"/>
      <c r="AK26" s="344">
        <f>ROUND(AV51,2)</f>
        <v>0</v>
      </c>
      <c r="AL26" s="343"/>
      <c r="AM26" s="343"/>
      <c r="AN26" s="343"/>
      <c r="AO26" s="343"/>
      <c r="AP26" s="46"/>
      <c r="AQ26" s="48"/>
      <c r="BE26" s="332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42">
        <v>0.15</v>
      </c>
      <c r="M27" s="343"/>
      <c r="N27" s="343"/>
      <c r="O27" s="343"/>
      <c r="P27" s="46"/>
      <c r="Q27" s="46"/>
      <c r="R27" s="46"/>
      <c r="S27" s="46"/>
      <c r="T27" s="46"/>
      <c r="U27" s="46"/>
      <c r="V27" s="46"/>
      <c r="W27" s="344">
        <f>ROUND(BA51,2)</f>
        <v>0</v>
      </c>
      <c r="X27" s="343"/>
      <c r="Y27" s="343"/>
      <c r="Z27" s="343"/>
      <c r="AA27" s="343"/>
      <c r="AB27" s="343"/>
      <c r="AC27" s="343"/>
      <c r="AD27" s="343"/>
      <c r="AE27" s="343"/>
      <c r="AF27" s="46"/>
      <c r="AG27" s="46"/>
      <c r="AH27" s="46"/>
      <c r="AI27" s="46"/>
      <c r="AJ27" s="46"/>
      <c r="AK27" s="344">
        <f>ROUND(AW51,2)</f>
        <v>0</v>
      </c>
      <c r="AL27" s="343"/>
      <c r="AM27" s="343"/>
      <c r="AN27" s="343"/>
      <c r="AO27" s="343"/>
      <c r="AP27" s="46"/>
      <c r="AQ27" s="48"/>
      <c r="BE27" s="332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42">
        <v>0.21</v>
      </c>
      <c r="M28" s="343"/>
      <c r="N28" s="343"/>
      <c r="O28" s="343"/>
      <c r="P28" s="46"/>
      <c r="Q28" s="46"/>
      <c r="R28" s="46"/>
      <c r="S28" s="46"/>
      <c r="T28" s="46"/>
      <c r="U28" s="46"/>
      <c r="V28" s="46"/>
      <c r="W28" s="344">
        <f>ROUND(BB51,2)</f>
        <v>0</v>
      </c>
      <c r="X28" s="343"/>
      <c r="Y28" s="343"/>
      <c r="Z28" s="343"/>
      <c r="AA28" s="343"/>
      <c r="AB28" s="343"/>
      <c r="AC28" s="343"/>
      <c r="AD28" s="343"/>
      <c r="AE28" s="343"/>
      <c r="AF28" s="46"/>
      <c r="AG28" s="46"/>
      <c r="AH28" s="46"/>
      <c r="AI28" s="46"/>
      <c r="AJ28" s="46"/>
      <c r="AK28" s="344">
        <v>0</v>
      </c>
      <c r="AL28" s="343"/>
      <c r="AM28" s="343"/>
      <c r="AN28" s="343"/>
      <c r="AO28" s="343"/>
      <c r="AP28" s="46"/>
      <c r="AQ28" s="48"/>
      <c r="BE28" s="332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42">
        <v>0.15</v>
      </c>
      <c r="M29" s="343"/>
      <c r="N29" s="343"/>
      <c r="O29" s="343"/>
      <c r="P29" s="46"/>
      <c r="Q29" s="46"/>
      <c r="R29" s="46"/>
      <c r="S29" s="46"/>
      <c r="T29" s="46"/>
      <c r="U29" s="46"/>
      <c r="V29" s="46"/>
      <c r="W29" s="344">
        <f>ROUND(BC51,2)</f>
        <v>0</v>
      </c>
      <c r="X29" s="343"/>
      <c r="Y29" s="343"/>
      <c r="Z29" s="343"/>
      <c r="AA29" s="343"/>
      <c r="AB29" s="343"/>
      <c r="AC29" s="343"/>
      <c r="AD29" s="343"/>
      <c r="AE29" s="343"/>
      <c r="AF29" s="46"/>
      <c r="AG29" s="46"/>
      <c r="AH29" s="46"/>
      <c r="AI29" s="46"/>
      <c r="AJ29" s="46"/>
      <c r="AK29" s="344">
        <v>0</v>
      </c>
      <c r="AL29" s="343"/>
      <c r="AM29" s="343"/>
      <c r="AN29" s="343"/>
      <c r="AO29" s="343"/>
      <c r="AP29" s="46"/>
      <c r="AQ29" s="48"/>
      <c r="BE29" s="332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42">
        <v>0</v>
      </c>
      <c r="M30" s="343"/>
      <c r="N30" s="343"/>
      <c r="O30" s="343"/>
      <c r="P30" s="46"/>
      <c r="Q30" s="46"/>
      <c r="R30" s="46"/>
      <c r="S30" s="46"/>
      <c r="T30" s="46"/>
      <c r="U30" s="46"/>
      <c r="V30" s="46"/>
      <c r="W30" s="344">
        <f>ROUND(BD51,2)</f>
        <v>0</v>
      </c>
      <c r="X30" s="343"/>
      <c r="Y30" s="343"/>
      <c r="Z30" s="343"/>
      <c r="AA30" s="343"/>
      <c r="AB30" s="343"/>
      <c r="AC30" s="343"/>
      <c r="AD30" s="343"/>
      <c r="AE30" s="343"/>
      <c r="AF30" s="46"/>
      <c r="AG30" s="46"/>
      <c r="AH30" s="46"/>
      <c r="AI30" s="46"/>
      <c r="AJ30" s="46"/>
      <c r="AK30" s="344">
        <v>0</v>
      </c>
      <c r="AL30" s="343"/>
      <c r="AM30" s="343"/>
      <c r="AN30" s="343"/>
      <c r="AO30" s="343"/>
      <c r="AP30" s="46"/>
      <c r="AQ30" s="48"/>
      <c r="BE30" s="332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2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45" t="s">
        <v>53</v>
      </c>
      <c r="Y32" s="346"/>
      <c r="Z32" s="346"/>
      <c r="AA32" s="346"/>
      <c r="AB32" s="346"/>
      <c r="AC32" s="51"/>
      <c r="AD32" s="51"/>
      <c r="AE32" s="51"/>
      <c r="AF32" s="51"/>
      <c r="AG32" s="51"/>
      <c r="AH32" s="51"/>
      <c r="AI32" s="51"/>
      <c r="AJ32" s="51"/>
      <c r="AK32" s="347">
        <f>SUM(AK23:AK30)</f>
        <v>0</v>
      </c>
      <c r="AL32" s="346"/>
      <c r="AM32" s="346"/>
      <c r="AN32" s="346"/>
      <c r="AO32" s="348"/>
      <c r="AP32" s="49"/>
      <c r="AQ32" s="53"/>
      <c r="BE32" s="332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54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111/2018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49" t="str">
        <f>K6</f>
        <v>Oprava kanalizace na pozemku parc. č. 1520/58 v k. ú. Odry</v>
      </c>
      <c r="M42" s="350"/>
      <c r="N42" s="350"/>
      <c r="O42" s="350"/>
      <c r="P42" s="350"/>
      <c r="Q42" s="350"/>
      <c r="R42" s="350"/>
      <c r="S42" s="350"/>
      <c r="T42" s="350"/>
      <c r="U42" s="350"/>
      <c r="V42" s="350"/>
      <c r="W42" s="350"/>
      <c r="X42" s="350"/>
      <c r="Y42" s="350"/>
      <c r="Z42" s="350"/>
      <c r="AA42" s="350"/>
      <c r="AB42" s="350"/>
      <c r="AC42" s="350"/>
      <c r="AD42" s="350"/>
      <c r="AE42" s="350"/>
      <c r="AF42" s="350"/>
      <c r="AG42" s="350"/>
      <c r="AH42" s="350"/>
      <c r="AI42" s="350"/>
      <c r="AJ42" s="350"/>
      <c r="AK42" s="350"/>
      <c r="AL42" s="350"/>
      <c r="AM42" s="350"/>
      <c r="AN42" s="350"/>
      <c r="AO42" s="350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Odry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51" t="str">
        <f>IF(AN8= "","",AN8)</f>
        <v>2. 11. 2018</v>
      </c>
      <c r="AN44" s="351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Odry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35</v>
      </c>
      <c r="AJ46" s="61"/>
      <c r="AK46" s="61"/>
      <c r="AL46" s="61"/>
      <c r="AM46" s="352" t="str">
        <f>IF(E17="","",E17)</f>
        <v>Ing. Petr Elkner</v>
      </c>
      <c r="AN46" s="352"/>
      <c r="AO46" s="352"/>
      <c r="AP46" s="352"/>
      <c r="AQ46" s="61"/>
      <c r="AR46" s="59"/>
      <c r="AS46" s="353" t="s">
        <v>55</v>
      </c>
      <c r="AT46" s="354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33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55"/>
      <c r="AT47" s="356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57"/>
      <c r="AT48" s="358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59" t="s">
        <v>56</v>
      </c>
      <c r="D49" s="360"/>
      <c r="E49" s="360"/>
      <c r="F49" s="360"/>
      <c r="G49" s="360"/>
      <c r="H49" s="77"/>
      <c r="I49" s="361" t="s">
        <v>57</v>
      </c>
      <c r="J49" s="360"/>
      <c r="K49" s="360"/>
      <c r="L49" s="360"/>
      <c r="M49" s="360"/>
      <c r="N49" s="360"/>
      <c r="O49" s="360"/>
      <c r="P49" s="360"/>
      <c r="Q49" s="360"/>
      <c r="R49" s="360"/>
      <c r="S49" s="360"/>
      <c r="T49" s="360"/>
      <c r="U49" s="360"/>
      <c r="V49" s="360"/>
      <c r="W49" s="360"/>
      <c r="X49" s="360"/>
      <c r="Y49" s="360"/>
      <c r="Z49" s="360"/>
      <c r="AA49" s="360"/>
      <c r="AB49" s="360"/>
      <c r="AC49" s="360"/>
      <c r="AD49" s="360"/>
      <c r="AE49" s="360"/>
      <c r="AF49" s="360"/>
      <c r="AG49" s="362" t="s">
        <v>58</v>
      </c>
      <c r="AH49" s="360"/>
      <c r="AI49" s="360"/>
      <c r="AJ49" s="360"/>
      <c r="AK49" s="360"/>
      <c r="AL49" s="360"/>
      <c r="AM49" s="360"/>
      <c r="AN49" s="361" t="s">
        <v>59</v>
      </c>
      <c r="AO49" s="360"/>
      <c r="AP49" s="360"/>
      <c r="AQ49" s="78" t="s">
        <v>60</v>
      </c>
      <c r="AR49" s="59"/>
      <c r="AS49" s="79" t="s">
        <v>61</v>
      </c>
      <c r="AT49" s="80" t="s">
        <v>62</v>
      </c>
      <c r="AU49" s="80" t="s">
        <v>63</v>
      </c>
      <c r="AV49" s="80" t="s">
        <v>64</v>
      </c>
      <c r="AW49" s="80" t="s">
        <v>65</v>
      </c>
      <c r="AX49" s="80" t="s">
        <v>66</v>
      </c>
      <c r="AY49" s="80" t="s">
        <v>67</v>
      </c>
      <c r="AZ49" s="80" t="s">
        <v>68</v>
      </c>
      <c r="BA49" s="80" t="s">
        <v>69</v>
      </c>
      <c r="BB49" s="80" t="s">
        <v>70</v>
      </c>
      <c r="BC49" s="80" t="s">
        <v>71</v>
      </c>
      <c r="BD49" s="81" t="s">
        <v>72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73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66">
        <f>ROUND(SUM(AG52:AG55),2)</f>
        <v>0</v>
      </c>
      <c r="AH51" s="366"/>
      <c r="AI51" s="366"/>
      <c r="AJ51" s="366"/>
      <c r="AK51" s="366"/>
      <c r="AL51" s="366"/>
      <c r="AM51" s="366"/>
      <c r="AN51" s="367">
        <f>SUM(AG51,AT51)</f>
        <v>0</v>
      </c>
      <c r="AO51" s="367"/>
      <c r="AP51" s="367"/>
      <c r="AQ51" s="87" t="s">
        <v>21</v>
      </c>
      <c r="AR51" s="69"/>
      <c r="AS51" s="88">
        <f>ROUND(SUM(AS52:AS55),2)</f>
        <v>0</v>
      </c>
      <c r="AT51" s="89">
        <f>ROUND(SUM(AV51:AW51),2)</f>
        <v>0</v>
      </c>
      <c r="AU51" s="90">
        <f>ROUND(SUM(AU52:AU55),5)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ROUND(SUM(AZ52:AZ55),2)</f>
        <v>0</v>
      </c>
      <c r="BA51" s="89">
        <f>ROUND(SUM(BA52:BA55),2)</f>
        <v>0</v>
      </c>
      <c r="BB51" s="89">
        <f>ROUND(SUM(BB52:BB55),2)</f>
        <v>0</v>
      </c>
      <c r="BC51" s="89">
        <f>ROUND(SUM(BC52:BC55),2)</f>
        <v>0</v>
      </c>
      <c r="BD51" s="91">
        <f>ROUND(SUM(BD52:BD55),2)</f>
        <v>0</v>
      </c>
      <c r="BS51" s="92" t="s">
        <v>74</v>
      </c>
      <c r="BT51" s="92" t="s">
        <v>75</v>
      </c>
      <c r="BU51" s="93" t="s">
        <v>76</v>
      </c>
      <c r="BV51" s="92" t="s">
        <v>77</v>
      </c>
      <c r="BW51" s="92" t="s">
        <v>7</v>
      </c>
      <c r="BX51" s="92" t="s">
        <v>78</v>
      </c>
      <c r="CL51" s="92" t="s">
        <v>21</v>
      </c>
    </row>
    <row r="52" spans="1:91" s="5" customFormat="1" ht="22.5" customHeight="1">
      <c r="A52" s="94" t="s">
        <v>79</v>
      </c>
      <c r="B52" s="95"/>
      <c r="C52" s="96"/>
      <c r="D52" s="365" t="s">
        <v>80</v>
      </c>
      <c r="E52" s="365"/>
      <c r="F52" s="365"/>
      <c r="G52" s="365"/>
      <c r="H52" s="365"/>
      <c r="I52" s="97"/>
      <c r="J52" s="365" t="s">
        <v>81</v>
      </c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63">
        <f>'01 - Čištění dešťové kana...'!J27</f>
        <v>0</v>
      </c>
      <c r="AH52" s="364"/>
      <c r="AI52" s="364"/>
      <c r="AJ52" s="364"/>
      <c r="AK52" s="364"/>
      <c r="AL52" s="364"/>
      <c r="AM52" s="364"/>
      <c r="AN52" s="363">
        <f>SUM(AG52,AT52)</f>
        <v>0</v>
      </c>
      <c r="AO52" s="364"/>
      <c r="AP52" s="364"/>
      <c r="AQ52" s="98" t="s">
        <v>82</v>
      </c>
      <c r="AR52" s="99"/>
      <c r="AS52" s="100">
        <v>0</v>
      </c>
      <c r="AT52" s="101">
        <f>ROUND(SUM(AV52:AW52),2)</f>
        <v>0</v>
      </c>
      <c r="AU52" s="102">
        <f>'01 - Čištění dešťové kana...'!P79</f>
        <v>0</v>
      </c>
      <c r="AV52" s="101">
        <f>'01 - Čištění dešťové kana...'!J30</f>
        <v>0</v>
      </c>
      <c r="AW52" s="101">
        <f>'01 - Čištění dešťové kana...'!J31</f>
        <v>0</v>
      </c>
      <c r="AX52" s="101">
        <f>'01 - Čištění dešťové kana...'!J32</f>
        <v>0</v>
      </c>
      <c r="AY52" s="101">
        <f>'01 - Čištění dešťové kana...'!J33</f>
        <v>0</v>
      </c>
      <c r="AZ52" s="101">
        <f>'01 - Čištění dešťové kana...'!F30</f>
        <v>0</v>
      </c>
      <c r="BA52" s="101">
        <f>'01 - Čištění dešťové kana...'!F31</f>
        <v>0</v>
      </c>
      <c r="BB52" s="101">
        <f>'01 - Čištění dešťové kana...'!F32</f>
        <v>0</v>
      </c>
      <c r="BC52" s="101">
        <f>'01 - Čištění dešťové kana...'!F33</f>
        <v>0</v>
      </c>
      <c r="BD52" s="103">
        <f>'01 - Čištění dešťové kana...'!F34</f>
        <v>0</v>
      </c>
      <c r="BT52" s="104" t="s">
        <v>83</v>
      </c>
      <c r="BV52" s="104" t="s">
        <v>77</v>
      </c>
      <c r="BW52" s="104" t="s">
        <v>84</v>
      </c>
      <c r="BX52" s="104" t="s">
        <v>7</v>
      </c>
      <c r="CL52" s="104" t="s">
        <v>21</v>
      </c>
      <c r="CM52" s="104" t="s">
        <v>85</v>
      </c>
    </row>
    <row r="53" spans="1:91" s="5" customFormat="1" ht="37.5" customHeight="1">
      <c r="A53" s="94" t="s">
        <v>79</v>
      </c>
      <c r="B53" s="95"/>
      <c r="C53" s="96"/>
      <c r="D53" s="365" t="s">
        <v>86</v>
      </c>
      <c r="E53" s="365"/>
      <c r="F53" s="365"/>
      <c r="G53" s="365"/>
      <c r="H53" s="365"/>
      <c r="I53" s="97"/>
      <c r="J53" s="365" t="s">
        <v>87</v>
      </c>
      <c r="K53" s="365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5"/>
      <c r="AF53" s="365"/>
      <c r="AG53" s="363">
        <f>'02 - Odstranění stávající...'!J27</f>
        <v>0</v>
      </c>
      <c r="AH53" s="364"/>
      <c r="AI53" s="364"/>
      <c r="AJ53" s="364"/>
      <c r="AK53" s="364"/>
      <c r="AL53" s="364"/>
      <c r="AM53" s="364"/>
      <c r="AN53" s="363">
        <f>SUM(AG53,AT53)</f>
        <v>0</v>
      </c>
      <c r="AO53" s="364"/>
      <c r="AP53" s="364"/>
      <c r="AQ53" s="98" t="s">
        <v>82</v>
      </c>
      <c r="AR53" s="99"/>
      <c r="AS53" s="100">
        <v>0</v>
      </c>
      <c r="AT53" s="101">
        <f>ROUND(SUM(AV53:AW53),2)</f>
        <v>0</v>
      </c>
      <c r="AU53" s="102">
        <f>'02 - Odstranění stávající...'!P82</f>
        <v>0</v>
      </c>
      <c r="AV53" s="101">
        <f>'02 - Odstranění stávající...'!J30</f>
        <v>0</v>
      </c>
      <c r="AW53" s="101">
        <f>'02 - Odstranění stávající...'!J31</f>
        <v>0</v>
      </c>
      <c r="AX53" s="101">
        <f>'02 - Odstranění stávající...'!J32</f>
        <v>0</v>
      </c>
      <c r="AY53" s="101">
        <f>'02 - Odstranění stávající...'!J33</f>
        <v>0</v>
      </c>
      <c r="AZ53" s="101">
        <f>'02 - Odstranění stávající...'!F30</f>
        <v>0</v>
      </c>
      <c r="BA53" s="101">
        <f>'02 - Odstranění stávající...'!F31</f>
        <v>0</v>
      </c>
      <c r="BB53" s="101">
        <f>'02 - Odstranění stávající...'!F32</f>
        <v>0</v>
      </c>
      <c r="BC53" s="101">
        <f>'02 - Odstranění stávající...'!F33</f>
        <v>0</v>
      </c>
      <c r="BD53" s="103">
        <f>'02 - Odstranění stávající...'!F34</f>
        <v>0</v>
      </c>
      <c r="BT53" s="104" t="s">
        <v>83</v>
      </c>
      <c r="BV53" s="104" t="s">
        <v>77</v>
      </c>
      <c r="BW53" s="104" t="s">
        <v>88</v>
      </c>
      <c r="BX53" s="104" t="s">
        <v>7</v>
      </c>
      <c r="CL53" s="104" t="s">
        <v>21</v>
      </c>
      <c r="CM53" s="104" t="s">
        <v>85</v>
      </c>
    </row>
    <row r="54" spans="1:91" s="5" customFormat="1" ht="22.5" customHeight="1">
      <c r="A54" s="94" t="s">
        <v>79</v>
      </c>
      <c r="B54" s="95"/>
      <c r="C54" s="96"/>
      <c r="D54" s="365" t="s">
        <v>89</v>
      </c>
      <c r="E54" s="365"/>
      <c r="F54" s="365"/>
      <c r="G54" s="365"/>
      <c r="H54" s="365"/>
      <c r="I54" s="97"/>
      <c r="J54" s="365" t="s">
        <v>90</v>
      </c>
      <c r="K54" s="365"/>
      <c r="L54" s="365"/>
      <c r="M54" s="365"/>
      <c r="N54" s="365"/>
      <c r="O54" s="365"/>
      <c r="P54" s="365"/>
      <c r="Q54" s="365"/>
      <c r="R54" s="365"/>
      <c r="S54" s="365"/>
      <c r="T54" s="365"/>
      <c r="U54" s="365"/>
      <c r="V54" s="365"/>
      <c r="W54" s="365"/>
      <c r="X54" s="365"/>
      <c r="Y54" s="365"/>
      <c r="Z54" s="365"/>
      <c r="AA54" s="365"/>
      <c r="AB54" s="365"/>
      <c r="AC54" s="365"/>
      <c r="AD54" s="365"/>
      <c r="AE54" s="365"/>
      <c r="AF54" s="365"/>
      <c r="AG54" s="363">
        <f>'03 - Oprava stávající kan...'!J27</f>
        <v>0</v>
      </c>
      <c r="AH54" s="364"/>
      <c r="AI54" s="364"/>
      <c r="AJ54" s="364"/>
      <c r="AK54" s="364"/>
      <c r="AL54" s="364"/>
      <c r="AM54" s="364"/>
      <c r="AN54" s="363">
        <f>SUM(AG54,AT54)</f>
        <v>0</v>
      </c>
      <c r="AO54" s="364"/>
      <c r="AP54" s="364"/>
      <c r="AQ54" s="98" t="s">
        <v>82</v>
      </c>
      <c r="AR54" s="99"/>
      <c r="AS54" s="100">
        <v>0</v>
      </c>
      <c r="AT54" s="101">
        <f>ROUND(SUM(AV54:AW54),2)</f>
        <v>0</v>
      </c>
      <c r="AU54" s="102">
        <f>'03 - Oprava stávající kan...'!P83</f>
        <v>0</v>
      </c>
      <c r="AV54" s="101">
        <f>'03 - Oprava stávající kan...'!J30</f>
        <v>0</v>
      </c>
      <c r="AW54" s="101">
        <f>'03 - Oprava stávající kan...'!J31</f>
        <v>0</v>
      </c>
      <c r="AX54" s="101">
        <f>'03 - Oprava stávající kan...'!J32</f>
        <v>0</v>
      </c>
      <c r="AY54" s="101">
        <f>'03 - Oprava stávající kan...'!J33</f>
        <v>0</v>
      </c>
      <c r="AZ54" s="101">
        <f>'03 - Oprava stávající kan...'!F30</f>
        <v>0</v>
      </c>
      <c r="BA54" s="101">
        <f>'03 - Oprava stávající kan...'!F31</f>
        <v>0</v>
      </c>
      <c r="BB54" s="101">
        <f>'03 - Oprava stávající kan...'!F32</f>
        <v>0</v>
      </c>
      <c r="BC54" s="101">
        <f>'03 - Oprava stávající kan...'!F33</f>
        <v>0</v>
      </c>
      <c r="BD54" s="103">
        <f>'03 - Oprava stávající kan...'!F34</f>
        <v>0</v>
      </c>
      <c r="BT54" s="104" t="s">
        <v>83</v>
      </c>
      <c r="BV54" s="104" t="s">
        <v>77</v>
      </c>
      <c r="BW54" s="104" t="s">
        <v>91</v>
      </c>
      <c r="BX54" s="104" t="s">
        <v>7</v>
      </c>
      <c r="CL54" s="104" t="s">
        <v>21</v>
      </c>
      <c r="CM54" s="104" t="s">
        <v>85</v>
      </c>
    </row>
    <row r="55" spans="1:91" s="5" customFormat="1" ht="22.5" customHeight="1">
      <c r="A55" s="94" t="s">
        <v>79</v>
      </c>
      <c r="B55" s="95"/>
      <c r="C55" s="96"/>
      <c r="D55" s="365" t="s">
        <v>92</v>
      </c>
      <c r="E55" s="365"/>
      <c r="F55" s="365"/>
      <c r="G55" s="365"/>
      <c r="H55" s="365"/>
      <c r="I55" s="97"/>
      <c r="J55" s="365" t="s">
        <v>93</v>
      </c>
      <c r="K55" s="365"/>
      <c r="L55" s="365"/>
      <c r="M55" s="365"/>
      <c r="N55" s="365"/>
      <c r="O55" s="365"/>
      <c r="P55" s="365"/>
      <c r="Q55" s="365"/>
      <c r="R55" s="365"/>
      <c r="S55" s="365"/>
      <c r="T55" s="365"/>
      <c r="U55" s="365"/>
      <c r="V55" s="365"/>
      <c r="W55" s="365"/>
      <c r="X55" s="365"/>
      <c r="Y55" s="365"/>
      <c r="Z55" s="365"/>
      <c r="AA55" s="365"/>
      <c r="AB55" s="365"/>
      <c r="AC55" s="365"/>
      <c r="AD55" s="365"/>
      <c r="AE55" s="365"/>
      <c r="AF55" s="365"/>
      <c r="AG55" s="363">
        <f>'04 - VON'!J27</f>
        <v>0</v>
      </c>
      <c r="AH55" s="364"/>
      <c r="AI55" s="364"/>
      <c r="AJ55" s="364"/>
      <c r="AK55" s="364"/>
      <c r="AL55" s="364"/>
      <c r="AM55" s="364"/>
      <c r="AN55" s="363">
        <f>SUM(AG55,AT55)</f>
        <v>0</v>
      </c>
      <c r="AO55" s="364"/>
      <c r="AP55" s="364"/>
      <c r="AQ55" s="98" t="s">
        <v>82</v>
      </c>
      <c r="AR55" s="99"/>
      <c r="AS55" s="105">
        <v>0</v>
      </c>
      <c r="AT55" s="106">
        <f>ROUND(SUM(AV55:AW55),2)</f>
        <v>0</v>
      </c>
      <c r="AU55" s="107">
        <f>'04 - VON'!P81</f>
        <v>0</v>
      </c>
      <c r="AV55" s="106">
        <f>'04 - VON'!J30</f>
        <v>0</v>
      </c>
      <c r="AW55" s="106">
        <f>'04 - VON'!J31</f>
        <v>0</v>
      </c>
      <c r="AX55" s="106">
        <f>'04 - VON'!J32</f>
        <v>0</v>
      </c>
      <c r="AY55" s="106">
        <f>'04 - VON'!J33</f>
        <v>0</v>
      </c>
      <c r="AZ55" s="106">
        <f>'04 - VON'!F30</f>
        <v>0</v>
      </c>
      <c r="BA55" s="106">
        <f>'04 - VON'!F31</f>
        <v>0</v>
      </c>
      <c r="BB55" s="106">
        <f>'04 - VON'!F32</f>
        <v>0</v>
      </c>
      <c r="BC55" s="106">
        <f>'04 - VON'!F33</f>
        <v>0</v>
      </c>
      <c r="BD55" s="108">
        <f>'04 - VON'!F34</f>
        <v>0</v>
      </c>
      <c r="BT55" s="104" t="s">
        <v>83</v>
      </c>
      <c r="BV55" s="104" t="s">
        <v>77</v>
      </c>
      <c r="BW55" s="104" t="s">
        <v>94</v>
      </c>
      <c r="BX55" s="104" t="s">
        <v>7</v>
      </c>
      <c r="CL55" s="104" t="s">
        <v>21</v>
      </c>
      <c r="CM55" s="104" t="s">
        <v>85</v>
      </c>
    </row>
    <row r="56" spans="1:91" s="1" customFormat="1" ht="30" customHeight="1">
      <c r="B56" s="39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59"/>
    </row>
    <row r="57" spans="1:91" s="1" customFormat="1" ht="6.95" customHeight="1">
      <c r="B57" s="54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9"/>
    </row>
  </sheetData>
  <sheetProtection password="CC35" sheet="1" objects="1" scenarios="1" formatCells="0" formatColumns="0" formatRows="0" sort="0" autoFilter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Čištění dešťové kana...'!C2" display="/"/>
    <hyperlink ref="A53" location="'02 - Odstranění stávající...'!C2" display="/"/>
    <hyperlink ref="A54" location="'03 - Oprava stávající kan...'!C2" display="/"/>
    <hyperlink ref="A55" location="'04 - VO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95</v>
      </c>
      <c r="G1" s="376" t="s">
        <v>96</v>
      </c>
      <c r="H1" s="37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9" t="str">
        <f>'Rekapitulace stavby'!K6</f>
        <v>Oprava kanalizace na pozemku parc. č. 1520/58 v k. ú. Odry</v>
      </c>
      <c r="F7" s="370"/>
      <c r="G7" s="370"/>
      <c r="H7" s="370"/>
      <c r="I7" s="115"/>
      <c r="J7" s="27"/>
      <c r="K7" s="29"/>
    </row>
    <row r="8" spans="1:70" s="1" customFormat="1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1" t="s">
        <v>102</v>
      </c>
      <c r="F9" s="372"/>
      <c r="G9" s="372"/>
      <c r="H9" s="37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2. 11. 2018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8" t="s">
        <v>21</v>
      </c>
      <c r="F24" s="338"/>
      <c r="G24" s="338"/>
      <c r="H24" s="33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ROUND(J79,2)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ROUND(SUM(BE79:BE91), 2)</f>
        <v>0</v>
      </c>
      <c r="G30" s="40"/>
      <c r="H30" s="40"/>
      <c r="I30" s="129">
        <v>0.21</v>
      </c>
      <c r="J30" s="128">
        <f>ROUND(ROUND((SUM(BE79:BE91)),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ROUND(SUM(BF79:BF91), 2)</f>
        <v>0</v>
      </c>
      <c r="G31" s="40"/>
      <c r="H31" s="40"/>
      <c r="I31" s="129">
        <v>0.15</v>
      </c>
      <c r="J31" s="128">
        <f>ROUND(ROUND((SUM(BF79:BF91)),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ROUND(SUM(BG79:BG91),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ROUND(SUM(BH79:BH91),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ROUND(SUM(BI79:BI91),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103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9" t="str">
        <f>E7</f>
        <v>Oprava kanalizace na pozemku parc. č. 1520/58 v k. ú. Odry</v>
      </c>
      <c r="F45" s="370"/>
      <c r="G45" s="370"/>
      <c r="H45" s="370"/>
      <c r="I45" s="116"/>
      <c r="J45" s="40"/>
      <c r="K45" s="43"/>
    </row>
    <row r="46" spans="2:11" s="1" customFormat="1" ht="14.45" customHeight="1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1" t="str">
        <f>E9</f>
        <v>01 - Čištění dešťové kanalizace</v>
      </c>
      <c r="F47" s="372"/>
      <c r="G47" s="372"/>
      <c r="H47" s="37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Odry</v>
      </c>
      <c r="G49" s="40"/>
      <c r="H49" s="40"/>
      <c r="I49" s="117" t="s">
        <v>25</v>
      </c>
      <c r="J49" s="118" t="str">
        <f>IF(J12="","",J12)</f>
        <v>2. 11. 2018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Odry</v>
      </c>
      <c r="G51" s="40"/>
      <c r="H51" s="40"/>
      <c r="I51" s="117" t="s">
        <v>35</v>
      </c>
      <c r="J51" s="33" t="str">
        <f>E21</f>
        <v>Ing. Petr Elkner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104</v>
      </c>
      <c r="D54" s="130"/>
      <c r="E54" s="130"/>
      <c r="F54" s="130"/>
      <c r="G54" s="130"/>
      <c r="H54" s="130"/>
      <c r="I54" s="143"/>
      <c r="J54" s="144" t="s">
        <v>105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106</v>
      </c>
      <c r="D56" s="40"/>
      <c r="E56" s="40"/>
      <c r="F56" s="40"/>
      <c r="G56" s="40"/>
      <c r="H56" s="40"/>
      <c r="I56" s="116"/>
      <c r="J56" s="126">
        <f>J79</f>
        <v>0</v>
      </c>
      <c r="K56" s="43"/>
      <c r="AU56" s="22" t="s">
        <v>107</v>
      </c>
    </row>
    <row r="57" spans="2:47" s="7" customFormat="1" ht="24.95" customHeight="1">
      <c r="B57" s="147"/>
      <c r="C57" s="148"/>
      <c r="D57" s="149" t="s">
        <v>108</v>
      </c>
      <c r="E57" s="150"/>
      <c r="F57" s="150"/>
      <c r="G57" s="150"/>
      <c r="H57" s="150"/>
      <c r="I57" s="151"/>
      <c r="J57" s="152">
        <f>J80</f>
        <v>0</v>
      </c>
      <c r="K57" s="153"/>
    </row>
    <row r="58" spans="2:47" s="8" customFormat="1" ht="19.899999999999999" customHeight="1">
      <c r="B58" s="154"/>
      <c r="C58" s="155"/>
      <c r="D58" s="156" t="s">
        <v>109</v>
      </c>
      <c r="E58" s="157"/>
      <c r="F58" s="157"/>
      <c r="G58" s="157"/>
      <c r="H58" s="157"/>
      <c r="I58" s="158"/>
      <c r="J58" s="159">
        <f>J81</f>
        <v>0</v>
      </c>
      <c r="K58" s="160"/>
    </row>
    <row r="59" spans="2:47" s="8" customFormat="1" ht="19.899999999999999" customHeight="1">
      <c r="B59" s="154"/>
      <c r="C59" s="155"/>
      <c r="D59" s="156" t="s">
        <v>110</v>
      </c>
      <c r="E59" s="157"/>
      <c r="F59" s="157"/>
      <c r="G59" s="157"/>
      <c r="H59" s="157"/>
      <c r="I59" s="158"/>
      <c r="J59" s="159">
        <f>J85</f>
        <v>0</v>
      </c>
      <c r="K59" s="160"/>
    </row>
    <row r="60" spans="2:47" s="1" customFormat="1" ht="21.75" customHeight="1">
      <c r="B60" s="39"/>
      <c r="C60" s="40"/>
      <c r="D60" s="40"/>
      <c r="E60" s="40"/>
      <c r="F60" s="40"/>
      <c r="G60" s="40"/>
      <c r="H60" s="40"/>
      <c r="I60" s="116"/>
      <c r="J60" s="40"/>
      <c r="K60" s="43"/>
    </row>
    <row r="61" spans="2:47" s="1" customFormat="1" ht="6.95" customHeight="1">
      <c r="B61" s="54"/>
      <c r="C61" s="55"/>
      <c r="D61" s="55"/>
      <c r="E61" s="55"/>
      <c r="F61" s="55"/>
      <c r="G61" s="55"/>
      <c r="H61" s="55"/>
      <c r="I61" s="137"/>
      <c r="J61" s="55"/>
      <c r="K61" s="56"/>
    </row>
    <row r="65" spans="2:63" s="1" customFormat="1" ht="6.95" customHeight="1">
      <c r="B65" s="57"/>
      <c r="C65" s="58"/>
      <c r="D65" s="58"/>
      <c r="E65" s="58"/>
      <c r="F65" s="58"/>
      <c r="G65" s="58"/>
      <c r="H65" s="58"/>
      <c r="I65" s="140"/>
      <c r="J65" s="58"/>
      <c r="K65" s="58"/>
      <c r="L65" s="59"/>
    </row>
    <row r="66" spans="2:63" s="1" customFormat="1" ht="36.950000000000003" customHeight="1">
      <c r="B66" s="39"/>
      <c r="C66" s="60" t="s">
        <v>111</v>
      </c>
      <c r="D66" s="61"/>
      <c r="E66" s="61"/>
      <c r="F66" s="61"/>
      <c r="G66" s="61"/>
      <c r="H66" s="61"/>
      <c r="I66" s="161"/>
      <c r="J66" s="61"/>
      <c r="K66" s="61"/>
      <c r="L66" s="59"/>
    </row>
    <row r="67" spans="2:63" s="1" customFormat="1" ht="6.95" customHeight="1">
      <c r="B67" s="39"/>
      <c r="C67" s="61"/>
      <c r="D67" s="61"/>
      <c r="E67" s="61"/>
      <c r="F67" s="61"/>
      <c r="G67" s="61"/>
      <c r="H67" s="61"/>
      <c r="I67" s="161"/>
      <c r="J67" s="61"/>
      <c r="K67" s="61"/>
      <c r="L67" s="59"/>
    </row>
    <row r="68" spans="2:63" s="1" customFormat="1" ht="14.45" customHeight="1">
      <c r="B68" s="39"/>
      <c r="C68" s="63" t="s">
        <v>18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63" s="1" customFormat="1" ht="22.5" customHeight="1">
      <c r="B69" s="39"/>
      <c r="C69" s="61"/>
      <c r="D69" s="61"/>
      <c r="E69" s="373" t="str">
        <f>E7</f>
        <v>Oprava kanalizace na pozemku parc. č. 1520/58 v k. ú. Odry</v>
      </c>
      <c r="F69" s="374"/>
      <c r="G69" s="374"/>
      <c r="H69" s="374"/>
      <c r="I69" s="161"/>
      <c r="J69" s="61"/>
      <c r="K69" s="61"/>
      <c r="L69" s="59"/>
    </row>
    <row r="70" spans="2:63" s="1" customFormat="1" ht="14.45" customHeight="1">
      <c r="B70" s="39"/>
      <c r="C70" s="63" t="s">
        <v>101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63" s="1" customFormat="1" ht="23.25" customHeight="1">
      <c r="B71" s="39"/>
      <c r="C71" s="61"/>
      <c r="D71" s="61"/>
      <c r="E71" s="349" t="str">
        <f>E9</f>
        <v>01 - Čištění dešťové kanalizace</v>
      </c>
      <c r="F71" s="375"/>
      <c r="G71" s="375"/>
      <c r="H71" s="375"/>
      <c r="I71" s="161"/>
      <c r="J71" s="61"/>
      <c r="K71" s="61"/>
      <c r="L71" s="59"/>
    </row>
    <row r="72" spans="2:63" s="1" customFormat="1" ht="6.95" customHeight="1">
      <c r="B72" s="39"/>
      <c r="C72" s="61"/>
      <c r="D72" s="61"/>
      <c r="E72" s="61"/>
      <c r="F72" s="61"/>
      <c r="G72" s="61"/>
      <c r="H72" s="61"/>
      <c r="I72" s="161"/>
      <c r="J72" s="61"/>
      <c r="K72" s="61"/>
      <c r="L72" s="59"/>
    </row>
    <row r="73" spans="2:63" s="1" customFormat="1" ht="18" customHeight="1">
      <c r="B73" s="39"/>
      <c r="C73" s="63" t="s">
        <v>23</v>
      </c>
      <c r="D73" s="61"/>
      <c r="E73" s="61"/>
      <c r="F73" s="162" t="str">
        <f>F12</f>
        <v>Odry</v>
      </c>
      <c r="G73" s="61"/>
      <c r="H73" s="61"/>
      <c r="I73" s="163" t="s">
        <v>25</v>
      </c>
      <c r="J73" s="71" t="str">
        <f>IF(J12="","",J12)</f>
        <v>2. 11. 2018</v>
      </c>
      <c r="K73" s="61"/>
      <c r="L73" s="59"/>
    </row>
    <row r="74" spans="2:63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63" s="1" customFormat="1">
      <c r="B75" s="39"/>
      <c r="C75" s="63" t="s">
        <v>27</v>
      </c>
      <c r="D75" s="61"/>
      <c r="E75" s="61"/>
      <c r="F75" s="162" t="str">
        <f>E15</f>
        <v>Město Odry</v>
      </c>
      <c r="G75" s="61"/>
      <c r="H75" s="61"/>
      <c r="I75" s="163" t="s">
        <v>35</v>
      </c>
      <c r="J75" s="162" t="str">
        <f>E21</f>
        <v>Ing. Petr Elkner</v>
      </c>
      <c r="K75" s="61"/>
      <c r="L75" s="59"/>
    </row>
    <row r="76" spans="2:63" s="1" customFormat="1" ht="14.45" customHeight="1">
      <c r="B76" s="39"/>
      <c r="C76" s="63" t="s">
        <v>33</v>
      </c>
      <c r="D76" s="61"/>
      <c r="E76" s="61"/>
      <c r="F76" s="162" t="str">
        <f>IF(E18="","",E18)</f>
        <v/>
      </c>
      <c r="G76" s="61"/>
      <c r="H76" s="61"/>
      <c r="I76" s="161"/>
      <c r="J76" s="61"/>
      <c r="K76" s="61"/>
      <c r="L76" s="59"/>
    </row>
    <row r="77" spans="2:63" s="1" customFormat="1" ht="10.3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63" s="9" customFormat="1" ht="29.25" customHeight="1">
      <c r="B78" s="164"/>
      <c r="C78" s="165" t="s">
        <v>112</v>
      </c>
      <c r="D78" s="166" t="s">
        <v>60</v>
      </c>
      <c r="E78" s="166" t="s">
        <v>56</v>
      </c>
      <c r="F78" s="166" t="s">
        <v>113</v>
      </c>
      <c r="G78" s="166" t="s">
        <v>114</v>
      </c>
      <c r="H78" s="166" t="s">
        <v>115</v>
      </c>
      <c r="I78" s="167" t="s">
        <v>116</v>
      </c>
      <c r="J78" s="166" t="s">
        <v>105</v>
      </c>
      <c r="K78" s="168" t="s">
        <v>117</v>
      </c>
      <c r="L78" s="169"/>
      <c r="M78" s="79" t="s">
        <v>118</v>
      </c>
      <c r="N78" s="80" t="s">
        <v>45</v>
      </c>
      <c r="O78" s="80" t="s">
        <v>119</v>
      </c>
      <c r="P78" s="80" t="s">
        <v>120</v>
      </c>
      <c r="Q78" s="80" t="s">
        <v>121</v>
      </c>
      <c r="R78" s="80" t="s">
        <v>122</v>
      </c>
      <c r="S78" s="80" t="s">
        <v>123</v>
      </c>
      <c r="T78" s="81" t="s">
        <v>124</v>
      </c>
    </row>
    <row r="79" spans="2:63" s="1" customFormat="1" ht="29.25" customHeight="1">
      <c r="B79" s="39"/>
      <c r="C79" s="85" t="s">
        <v>106</v>
      </c>
      <c r="D79" s="61"/>
      <c r="E79" s="61"/>
      <c r="F79" s="61"/>
      <c r="G79" s="61"/>
      <c r="H79" s="61"/>
      <c r="I79" s="161"/>
      <c r="J79" s="170">
        <f>BK79</f>
        <v>0</v>
      </c>
      <c r="K79" s="61"/>
      <c r="L79" s="59"/>
      <c r="M79" s="82"/>
      <c r="N79" s="83"/>
      <c r="O79" s="83"/>
      <c r="P79" s="171">
        <f>P80</f>
        <v>0</v>
      </c>
      <c r="Q79" s="83"/>
      <c r="R79" s="171">
        <f>R80</f>
        <v>0</v>
      </c>
      <c r="S79" s="83"/>
      <c r="T79" s="172">
        <f>T80</f>
        <v>0</v>
      </c>
      <c r="AT79" s="22" t="s">
        <v>74</v>
      </c>
      <c r="AU79" s="22" t="s">
        <v>107</v>
      </c>
      <c r="BK79" s="173">
        <f>BK80</f>
        <v>0</v>
      </c>
    </row>
    <row r="80" spans="2:63" s="10" customFormat="1" ht="37.35" customHeight="1">
      <c r="B80" s="174"/>
      <c r="C80" s="175"/>
      <c r="D80" s="176" t="s">
        <v>74</v>
      </c>
      <c r="E80" s="177" t="s">
        <v>125</v>
      </c>
      <c r="F80" s="177" t="s">
        <v>126</v>
      </c>
      <c r="G80" s="175"/>
      <c r="H80" s="175"/>
      <c r="I80" s="178"/>
      <c r="J80" s="179">
        <f>BK80</f>
        <v>0</v>
      </c>
      <c r="K80" s="175"/>
      <c r="L80" s="180"/>
      <c r="M80" s="181"/>
      <c r="N80" s="182"/>
      <c r="O80" s="182"/>
      <c r="P80" s="183">
        <f>P81+P85</f>
        <v>0</v>
      </c>
      <c r="Q80" s="182"/>
      <c r="R80" s="183">
        <f>R81+R85</f>
        <v>0</v>
      </c>
      <c r="S80" s="182"/>
      <c r="T80" s="184">
        <f>T81+T85</f>
        <v>0</v>
      </c>
      <c r="AR80" s="185" t="s">
        <v>83</v>
      </c>
      <c r="AT80" s="186" t="s">
        <v>74</v>
      </c>
      <c r="AU80" s="186" t="s">
        <v>75</v>
      </c>
      <c r="AY80" s="185" t="s">
        <v>127</v>
      </c>
      <c r="BK80" s="187">
        <f>BK81+BK85</f>
        <v>0</v>
      </c>
    </row>
    <row r="81" spans="2:65" s="10" customFormat="1" ht="19.899999999999999" customHeight="1">
      <c r="B81" s="174"/>
      <c r="C81" s="175"/>
      <c r="D81" s="188" t="s">
        <v>74</v>
      </c>
      <c r="E81" s="189" t="s">
        <v>83</v>
      </c>
      <c r="F81" s="189" t="s">
        <v>128</v>
      </c>
      <c r="G81" s="175"/>
      <c r="H81" s="175"/>
      <c r="I81" s="178"/>
      <c r="J81" s="190">
        <f>BK81</f>
        <v>0</v>
      </c>
      <c r="K81" s="175"/>
      <c r="L81" s="180"/>
      <c r="M81" s="181"/>
      <c r="N81" s="182"/>
      <c r="O81" s="182"/>
      <c r="P81" s="183">
        <f>SUM(P82:P84)</f>
        <v>0</v>
      </c>
      <c r="Q81" s="182"/>
      <c r="R81" s="183">
        <f>SUM(R82:R84)</f>
        <v>0</v>
      </c>
      <c r="S81" s="182"/>
      <c r="T81" s="184">
        <f>SUM(T82:T84)</f>
        <v>0</v>
      </c>
      <c r="AR81" s="185" t="s">
        <v>83</v>
      </c>
      <c r="AT81" s="186" t="s">
        <v>74</v>
      </c>
      <c r="AU81" s="186" t="s">
        <v>83</v>
      </c>
      <c r="AY81" s="185" t="s">
        <v>127</v>
      </c>
      <c r="BK81" s="187">
        <f>SUM(BK82:BK84)</f>
        <v>0</v>
      </c>
    </row>
    <row r="82" spans="2:65" s="1" customFormat="1" ht="22.5" customHeight="1">
      <c r="B82" s="39"/>
      <c r="C82" s="191" t="s">
        <v>83</v>
      </c>
      <c r="D82" s="191" t="s">
        <v>129</v>
      </c>
      <c r="E82" s="192" t="s">
        <v>130</v>
      </c>
      <c r="F82" s="193" t="s">
        <v>131</v>
      </c>
      <c r="G82" s="194" t="s">
        <v>132</v>
      </c>
      <c r="H82" s="195">
        <v>72</v>
      </c>
      <c r="I82" s="196"/>
      <c r="J82" s="197">
        <f>ROUND(I82*H82,2)</f>
        <v>0</v>
      </c>
      <c r="K82" s="193" t="s">
        <v>133</v>
      </c>
      <c r="L82" s="59"/>
      <c r="M82" s="198" t="s">
        <v>21</v>
      </c>
      <c r="N82" s="199" t="s">
        <v>46</v>
      </c>
      <c r="O82" s="40"/>
      <c r="P82" s="200">
        <f>O82*H82</f>
        <v>0</v>
      </c>
      <c r="Q82" s="200">
        <v>0</v>
      </c>
      <c r="R82" s="200">
        <f>Q82*H82</f>
        <v>0</v>
      </c>
      <c r="S82" s="200">
        <v>0</v>
      </c>
      <c r="T82" s="201">
        <f>S82*H82</f>
        <v>0</v>
      </c>
      <c r="AR82" s="22" t="s">
        <v>134</v>
      </c>
      <c r="AT82" s="22" t="s">
        <v>129</v>
      </c>
      <c r="AU82" s="22" t="s">
        <v>85</v>
      </c>
      <c r="AY82" s="22" t="s">
        <v>127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22" t="s">
        <v>83</v>
      </c>
      <c r="BK82" s="202">
        <f>ROUND(I82*H82,2)</f>
        <v>0</v>
      </c>
      <c r="BL82" s="22" t="s">
        <v>134</v>
      </c>
      <c r="BM82" s="22" t="s">
        <v>135</v>
      </c>
    </row>
    <row r="83" spans="2:65" s="1" customFormat="1" ht="13.5">
      <c r="B83" s="39"/>
      <c r="C83" s="61"/>
      <c r="D83" s="203" t="s">
        <v>136</v>
      </c>
      <c r="E83" s="61"/>
      <c r="F83" s="204" t="s">
        <v>137</v>
      </c>
      <c r="G83" s="61"/>
      <c r="H83" s="61"/>
      <c r="I83" s="161"/>
      <c r="J83" s="61"/>
      <c r="K83" s="61"/>
      <c r="L83" s="59"/>
      <c r="M83" s="205"/>
      <c r="N83" s="40"/>
      <c r="O83" s="40"/>
      <c r="P83" s="40"/>
      <c r="Q83" s="40"/>
      <c r="R83" s="40"/>
      <c r="S83" s="40"/>
      <c r="T83" s="76"/>
      <c r="AT83" s="22" t="s">
        <v>136</v>
      </c>
      <c r="AU83" s="22" t="s">
        <v>85</v>
      </c>
    </row>
    <row r="84" spans="2:65" s="11" customFormat="1" ht="13.5">
      <c r="B84" s="206"/>
      <c r="C84" s="207"/>
      <c r="D84" s="203" t="s">
        <v>138</v>
      </c>
      <c r="E84" s="208" t="s">
        <v>21</v>
      </c>
      <c r="F84" s="209" t="s">
        <v>139</v>
      </c>
      <c r="G84" s="207"/>
      <c r="H84" s="210">
        <v>72</v>
      </c>
      <c r="I84" s="211"/>
      <c r="J84" s="207"/>
      <c r="K84" s="207"/>
      <c r="L84" s="212"/>
      <c r="M84" s="213"/>
      <c r="N84" s="214"/>
      <c r="O84" s="214"/>
      <c r="P84" s="214"/>
      <c r="Q84" s="214"/>
      <c r="R84" s="214"/>
      <c r="S84" s="214"/>
      <c r="T84" s="215"/>
      <c r="AT84" s="216" t="s">
        <v>138</v>
      </c>
      <c r="AU84" s="216" t="s">
        <v>85</v>
      </c>
      <c r="AV84" s="11" t="s">
        <v>85</v>
      </c>
      <c r="AW84" s="11" t="s">
        <v>38</v>
      </c>
      <c r="AX84" s="11" t="s">
        <v>83</v>
      </c>
      <c r="AY84" s="216" t="s">
        <v>127</v>
      </c>
    </row>
    <row r="85" spans="2:65" s="10" customFormat="1" ht="29.85" customHeight="1">
      <c r="B85" s="174"/>
      <c r="C85" s="175"/>
      <c r="D85" s="188" t="s">
        <v>74</v>
      </c>
      <c r="E85" s="189" t="s">
        <v>140</v>
      </c>
      <c r="F85" s="189" t="s">
        <v>141</v>
      </c>
      <c r="G85" s="175"/>
      <c r="H85" s="175"/>
      <c r="I85" s="178"/>
      <c r="J85" s="190">
        <f>BK85</f>
        <v>0</v>
      </c>
      <c r="K85" s="175"/>
      <c r="L85" s="180"/>
      <c r="M85" s="181"/>
      <c r="N85" s="182"/>
      <c r="O85" s="182"/>
      <c r="P85" s="183">
        <f>SUM(P86:P91)</f>
        <v>0</v>
      </c>
      <c r="Q85" s="182"/>
      <c r="R85" s="183">
        <f>SUM(R86:R91)</f>
        <v>0</v>
      </c>
      <c r="S85" s="182"/>
      <c r="T85" s="184">
        <f>SUM(T86:T91)</f>
        <v>0</v>
      </c>
      <c r="AR85" s="185" t="s">
        <v>83</v>
      </c>
      <c r="AT85" s="186" t="s">
        <v>74</v>
      </c>
      <c r="AU85" s="186" t="s">
        <v>83</v>
      </c>
      <c r="AY85" s="185" t="s">
        <v>127</v>
      </c>
      <c r="BK85" s="187">
        <f>SUM(BK86:BK91)</f>
        <v>0</v>
      </c>
    </row>
    <row r="86" spans="2:65" s="1" customFormat="1" ht="22.5" customHeight="1">
      <c r="B86" s="39"/>
      <c r="C86" s="191" t="s">
        <v>85</v>
      </c>
      <c r="D86" s="191" t="s">
        <v>129</v>
      </c>
      <c r="E86" s="192" t="s">
        <v>142</v>
      </c>
      <c r="F86" s="193" t="s">
        <v>143</v>
      </c>
      <c r="G86" s="194" t="s">
        <v>144</v>
      </c>
      <c r="H86" s="195">
        <v>300</v>
      </c>
      <c r="I86" s="196"/>
      <c r="J86" s="197">
        <f>ROUND(I86*H86,2)</f>
        <v>0</v>
      </c>
      <c r="K86" s="193" t="s">
        <v>133</v>
      </c>
      <c r="L86" s="59"/>
      <c r="M86" s="198" t="s">
        <v>21</v>
      </c>
      <c r="N86" s="199" t="s">
        <v>46</v>
      </c>
      <c r="O86" s="40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2" t="s">
        <v>134</v>
      </c>
      <c r="AT86" s="22" t="s">
        <v>129</v>
      </c>
      <c r="AU86" s="22" t="s">
        <v>85</v>
      </c>
      <c r="AY86" s="22" t="s">
        <v>127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83</v>
      </c>
      <c r="BK86" s="202">
        <f>ROUND(I86*H86,2)</f>
        <v>0</v>
      </c>
      <c r="BL86" s="22" t="s">
        <v>134</v>
      </c>
      <c r="BM86" s="22" t="s">
        <v>145</v>
      </c>
    </row>
    <row r="87" spans="2:65" s="1" customFormat="1" ht="13.5">
      <c r="B87" s="39"/>
      <c r="C87" s="61"/>
      <c r="D87" s="203" t="s">
        <v>136</v>
      </c>
      <c r="E87" s="61"/>
      <c r="F87" s="204" t="s">
        <v>146</v>
      </c>
      <c r="G87" s="61"/>
      <c r="H87" s="61"/>
      <c r="I87" s="161"/>
      <c r="J87" s="61"/>
      <c r="K87" s="61"/>
      <c r="L87" s="59"/>
      <c r="M87" s="205"/>
      <c r="N87" s="40"/>
      <c r="O87" s="40"/>
      <c r="P87" s="40"/>
      <c r="Q87" s="40"/>
      <c r="R87" s="40"/>
      <c r="S87" s="40"/>
      <c r="T87" s="76"/>
      <c r="AT87" s="22" t="s">
        <v>136</v>
      </c>
      <c r="AU87" s="22" t="s">
        <v>85</v>
      </c>
    </row>
    <row r="88" spans="2:65" s="11" customFormat="1" ht="13.5">
      <c r="B88" s="206"/>
      <c r="C88" s="207"/>
      <c r="D88" s="217" t="s">
        <v>138</v>
      </c>
      <c r="E88" s="218" t="s">
        <v>21</v>
      </c>
      <c r="F88" s="219" t="s">
        <v>147</v>
      </c>
      <c r="G88" s="207"/>
      <c r="H88" s="220">
        <v>300</v>
      </c>
      <c r="I88" s="211"/>
      <c r="J88" s="207"/>
      <c r="K88" s="207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138</v>
      </c>
      <c r="AU88" s="216" t="s">
        <v>85</v>
      </c>
      <c r="AV88" s="11" t="s">
        <v>85</v>
      </c>
      <c r="AW88" s="11" t="s">
        <v>38</v>
      </c>
      <c r="AX88" s="11" t="s">
        <v>83</v>
      </c>
      <c r="AY88" s="216" t="s">
        <v>127</v>
      </c>
    </row>
    <row r="89" spans="2:65" s="1" customFormat="1" ht="22.5" customHeight="1">
      <c r="B89" s="39"/>
      <c r="C89" s="191" t="s">
        <v>140</v>
      </c>
      <c r="D89" s="191" t="s">
        <v>129</v>
      </c>
      <c r="E89" s="192" t="s">
        <v>148</v>
      </c>
      <c r="F89" s="193" t="s">
        <v>149</v>
      </c>
      <c r="G89" s="194" t="s">
        <v>144</v>
      </c>
      <c r="H89" s="195">
        <v>300</v>
      </c>
      <c r="I89" s="196"/>
      <c r="J89" s="197">
        <f>ROUND(I89*H89,2)</f>
        <v>0</v>
      </c>
      <c r="K89" s="193" t="s">
        <v>133</v>
      </c>
      <c r="L89" s="59"/>
      <c r="M89" s="198" t="s">
        <v>21</v>
      </c>
      <c r="N89" s="199" t="s">
        <v>46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2" t="s">
        <v>134</v>
      </c>
      <c r="AT89" s="22" t="s">
        <v>129</v>
      </c>
      <c r="AU89" s="22" t="s">
        <v>85</v>
      </c>
      <c r="AY89" s="22" t="s">
        <v>127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83</v>
      </c>
      <c r="BK89" s="202">
        <f>ROUND(I89*H89,2)</f>
        <v>0</v>
      </c>
      <c r="BL89" s="22" t="s">
        <v>134</v>
      </c>
      <c r="BM89" s="22" t="s">
        <v>150</v>
      </c>
    </row>
    <row r="90" spans="2:65" s="1" customFormat="1" ht="13.5">
      <c r="B90" s="39"/>
      <c r="C90" s="61"/>
      <c r="D90" s="203" t="s">
        <v>136</v>
      </c>
      <c r="E90" s="61"/>
      <c r="F90" s="204" t="s">
        <v>151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136</v>
      </c>
      <c r="AU90" s="22" t="s">
        <v>85</v>
      </c>
    </row>
    <row r="91" spans="2:65" s="11" customFormat="1" ht="13.5">
      <c r="B91" s="206"/>
      <c r="C91" s="207"/>
      <c r="D91" s="203" t="s">
        <v>138</v>
      </c>
      <c r="E91" s="208" t="s">
        <v>21</v>
      </c>
      <c r="F91" s="209" t="s">
        <v>147</v>
      </c>
      <c r="G91" s="207"/>
      <c r="H91" s="210">
        <v>300</v>
      </c>
      <c r="I91" s="211"/>
      <c r="J91" s="207"/>
      <c r="K91" s="207"/>
      <c r="L91" s="212"/>
      <c r="M91" s="221"/>
      <c r="N91" s="222"/>
      <c r="O91" s="222"/>
      <c r="P91" s="222"/>
      <c r="Q91" s="222"/>
      <c r="R91" s="222"/>
      <c r="S91" s="222"/>
      <c r="T91" s="223"/>
      <c r="AT91" s="216" t="s">
        <v>138</v>
      </c>
      <c r="AU91" s="216" t="s">
        <v>85</v>
      </c>
      <c r="AV91" s="11" t="s">
        <v>85</v>
      </c>
      <c r="AW91" s="11" t="s">
        <v>38</v>
      </c>
      <c r="AX91" s="11" t="s">
        <v>83</v>
      </c>
      <c r="AY91" s="216" t="s">
        <v>127</v>
      </c>
    </row>
    <row r="92" spans="2:65" s="1" customFormat="1" ht="6.95" customHeight="1">
      <c r="B92" s="54"/>
      <c r="C92" s="55"/>
      <c r="D92" s="55"/>
      <c r="E92" s="55"/>
      <c r="F92" s="55"/>
      <c r="G92" s="55"/>
      <c r="H92" s="55"/>
      <c r="I92" s="137"/>
      <c r="J92" s="55"/>
      <c r="K92" s="55"/>
      <c r="L92" s="59"/>
    </row>
  </sheetData>
  <sheetProtection password="CC35" sheet="1" objects="1" scenarios="1" formatCells="0" formatColumns="0" formatRows="0" sort="0" autoFilter="0"/>
  <autoFilter ref="C78:K91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95</v>
      </c>
      <c r="G1" s="376" t="s">
        <v>96</v>
      </c>
      <c r="H1" s="37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22" t="s">
        <v>88</v>
      </c>
      <c r="AZ2" s="224" t="s">
        <v>152</v>
      </c>
      <c r="BA2" s="224" t="s">
        <v>153</v>
      </c>
      <c r="BB2" s="224" t="s">
        <v>21</v>
      </c>
      <c r="BC2" s="224" t="s">
        <v>154</v>
      </c>
      <c r="BD2" s="224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  <c r="AZ3" s="224" t="s">
        <v>155</v>
      </c>
      <c r="BA3" s="224" t="s">
        <v>153</v>
      </c>
      <c r="BB3" s="224" t="s">
        <v>21</v>
      </c>
      <c r="BC3" s="224" t="s">
        <v>156</v>
      </c>
      <c r="BD3" s="224" t="s">
        <v>85</v>
      </c>
    </row>
    <row r="4" spans="1:70" ht="36.950000000000003" customHeight="1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  <c r="AZ4" s="224" t="s">
        <v>157</v>
      </c>
      <c r="BA4" s="224" t="s">
        <v>158</v>
      </c>
      <c r="BB4" s="224" t="s">
        <v>21</v>
      </c>
      <c r="BC4" s="224" t="s">
        <v>159</v>
      </c>
      <c r="BD4" s="224" t="s">
        <v>85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  <c r="AZ5" s="224" t="s">
        <v>160</v>
      </c>
      <c r="BA5" s="224" t="s">
        <v>153</v>
      </c>
      <c r="BB5" s="224" t="s">
        <v>21</v>
      </c>
      <c r="BC5" s="224" t="s">
        <v>161</v>
      </c>
      <c r="BD5" s="224" t="s">
        <v>85</v>
      </c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  <c r="AZ6" s="224" t="s">
        <v>162</v>
      </c>
      <c r="BA6" s="224" t="s">
        <v>153</v>
      </c>
      <c r="BB6" s="224" t="s">
        <v>21</v>
      </c>
      <c r="BC6" s="224" t="s">
        <v>163</v>
      </c>
      <c r="BD6" s="224" t="s">
        <v>85</v>
      </c>
    </row>
    <row r="7" spans="1:70" ht="22.5" customHeight="1">
      <c r="B7" s="26"/>
      <c r="C7" s="27"/>
      <c r="D7" s="27"/>
      <c r="E7" s="369" t="str">
        <f>'Rekapitulace stavby'!K6</f>
        <v>Oprava kanalizace na pozemku parc. č. 1520/58 v k. ú. Odry</v>
      </c>
      <c r="F7" s="370"/>
      <c r="G7" s="370"/>
      <c r="H7" s="370"/>
      <c r="I7" s="115"/>
      <c r="J7" s="27"/>
      <c r="K7" s="29"/>
    </row>
    <row r="8" spans="1:70" s="1" customFormat="1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1" t="s">
        <v>164</v>
      </c>
      <c r="F9" s="372"/>
      <c r="G9" s="372"/>
      <c r="H9" s="37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2. 11. 2018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8" t="s">
        <v>21</v>
      </c>
      <c r="F24" s="338"/>
      <c r="G24" s="338"/>
      <c r="H24" s="33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ROUND(J82,2)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ROUND(SUM(BE82:BE150), 2)</f>
        <v>0</v>
      </c>
      <c r="G30" s="40"/>
      <c r="H30" s="40"/>
      <c r="I30" s="129">
        <v>0.21</v>
      </c>
      <c r="J30" s="128">
        <f>ROUND(ROUND((SUM(BE82:BE150)),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ROUND(SUM(BF82:BF150), 2)</f>
        <v>0</v>
      </c>
      <c r="G31" s="40"/>
      <c r="H31" s="40"/>
      <c r="I31" s="129">
        <v>0.15</v>
      </c>
      <c r="J31" s="128">
        <f>ROUND(ROUND((SUM(BF82:BF150)),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ROUND(SUM(BG82:BG150),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ROUND(SUM(BH82:BH150),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ROUND(SUM(BI82:BI150),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103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9" t="str">
        <f>E7</f>
        <v>Oprava kanalizace na pozemku parc. č. 1520/58 v k. ú. Odry</v>
      </c>
      <c r="F45" s="370"/>
      <c r="G45" s="370"/>
      <c r="H45" s="370"/>
      <c r="I45" s="116"/>
      <c r="J45" s="40"/>
      <c r="K45" s="43"/>
    </row>
    <row r="46" spans="2:11" s="1" customFormat="1" ht="14.45" customHeight="1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1" t="str">
        <f>E9</f>
        <v>02 - Odstranění stávající kanalizace a proprojek dešťové kanalizace</v>
      </c>
      <c r="F47" s="372"/>
      <c r="G47" s="372"/>
      <c r="H47" s="37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Odry</v>
      </c>
      <c r="G49" s="40"/>
      <c r="H49" s="40"/>
      <c r="I49" s="117" t="s">
        <v>25</v>
      </c>
      <c r="J49" s="118" t="str">
        <f>IF(J12="","",J12)</f>
        <v>2. 11. 2018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Odry</v>
      </c>
      <c r="G51" s="40"/>
      <c r="H51" s="40"/>
      <c r="I51" s="117" t="s">
        <v>35</v>
      </c>
      <c r="J51" s="33" t="str">
        <f>E21</f>
        <v>Ing. Petr Elkner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104</v>
      </c>
      <c r="D54" s="130"/>
      <c r="E54" s="130"/>
      <c r="F54" s="130"/>
      <c r="G54" s="130"/>
      <c r="H54" s="130"/>
      <c r="I54" s="143"/>
      <c r="J54" s="144" t="s">
        <v>105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106</v>
      </c>
      <c r="D56" s="40"/>
      <c r="E56" s="40"/>
      <c r="F56" s="40"/>
      <c r="G56" s="40"/>
      <c r="H56" s="40"/>
      <c r="I56" s="116"/>
      <c r="J56" s="126">
        <f>J82</f>
        <v>0</v>
      </c>
      <c r="K56" s="43"/>
      <c r="AU56" s="22" t="s">
        <v>107</v>
      </c>
    </row>
    <row r="57" spans="2:47" s="7" customFormat="1" ht="24.95" customHeight="1">
      <c r="B57" s="147"/>
      <c r="C57" s="148"/>
      <c r="D57" s="149" t="s">
        <v>108</v>
      </c>
      <c r="E57" s="150"/>
      <c r="F57" s="150"/>
      <c r="G57" s="150"/>
      <c r="H57" s="150"/>
      <c r="I57" s="151"/>
      <c r="J57" s="152">
        <f>J83</f>
        <v>0</v>
      </c>
      <c r="K57" s="153"/>
    </row>
    <row r="58" spans="2:47" s="8" customFormat="1" ht="19.899999999999999" customHeight="1">
      <c r="B58" s="154"/>
      <c r="C58" s="155"/>
      <c r="D58" s="156" t="s">
        <v>109</v>
      </c>
      <c r="E58" s="157"/>
      <c r="F58" s="157"/>
      <c r="G58" s="157"/>
      <c r="H58" s="157"/>
      <c r="I58" s="158"/>
      <c r="J58" s="159">
        <f>J84</f>
        <v>0</v>
      </c>
      <c r="K58" s="160"/>
    </row>
    <row r="59" spans="2:47" s="8" customFormat="1" ht="19.899999999999999" customHeight="1">
      <c r="B59" s="154"/>
      <c r="C59" s="155"/>
      <c r="D59" s="156" t="s">
        <v>110</v>
      </c>
      <c r="E59" s="157"/>
      <c r="F59" s="157"/>
      <c r="G59" s="157"/>
      <c r="H59" s="157"/>
      <c r="I59" s="158"/>
      <c r="J59" s="159">
        <f>J117</f>
        <v>0</v>
      </c>
      <c r="K59" s="160"/>
    </row>
    <row r="60" spans="2:47" s="8" customFormat="1" ht="19.899999999999999" customHeight="1">
      <c r="B60" s="154"/>
      <c r="C60" s="155"/>
      <c r="D60" s="156" t="s">
        <v>165</v>
      </c>
      <c r="E60" s="157"/>
      <c r="F60" s="157"/>
      <c r="G60" s="157"/>
      <c r="H60" s="157"/>
      <c r="I60" s="158"/>
      <c r="J60" s="159">
        <f>J124</f>
        <v>0</v>
      </c>
      <c r="K60" s="160"/>
    </row>
    <row r="61" spans="2:47" s="8" customFormat="1" ht="19.899999999999999" customHeight="1">
      <c r="B61" s="154"/>
      <c r="C61" s="155"/>
      <c r="D61" s="156" t="s">
        <v>166</v>
      </c>
      <c r="E61" s="157"/>
      <c r="F61" s="157"/>
      <c r="G61" s="157"/>
      <c r="H61" s="157"/>
      <c r="I61" s="158"/>
      <c r="J61" s="159">
        <f>J136</f>
        <v>0</v>
      </c>
      <c r="K61" s="160"/>
    </row>
    <row r="62" spans="2:47" s="8" customFormat="1" ht="19.899999999999999" customHeight="1">
      <c r="B62" s="154"/>
      <c r="C62" s="155"/>
      <c r="D62" s="156" t="s">
        <v>167</v>
      </c>
      <c r="E62" s="157"/>
      <c r="F62" s="157"/>
      <c r="G62" s="157"/>
      <c r="H62" s="157"/>
      <c r="I62" s="158"/>
      <c r="J62" s="159">
        <f>J146</f>
        <v>0</v>
      </c>
      <c r="K62" s="160"/>
    </row>
    <row r="63" spans="2:47" s="1" customFormat="1" ht="21.75" customHeight="1">
      <c r="B63" s="39"/>
      <c r="C63" s="40"/>
      <c r="D63" s="40"/>
      <c r="E63" s="40"/>
      <c r="F63" s="40"/>
      <c r="G63" s="40"/>
      <c r="H63" s="40"/>
      <c r="I63" s="116"/>
      <c r="J63" s="40"/>
      <c r="K63" s="43"/>
    </row>
    <row r="64" spans="2:47" s="1" customFormat="1" ht="6.95" customHeight="1">
      <c r="B64" s="54"/>
      <c r="C64" s="55"/>
      <c r="D64" s="55"/>
      <c r="E64" s="55"/>
      <c r="F64" s="55"/>
      <c r="G64" s="55"/>
      <c r="H64" s="55"/>
      <c r="I64" s="137"/>
      <c r="J64" s="55"/>
      <c r="K64" s="5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40"/>
      <c r="J68" s="58"/>
      <c r="K68" s="58"/>
      <c r="L68" s="59"/>
    </row>
    <row r="69" spans="2:12" s="1" customFormat="1" ht="36.950000000000003" customHeight="1">
      <c r="B69" s="39"/>
      <c r="C69" s="60" t="s">
        <v>111</v>
      </c>
      <c r="D69" s="61"/>
      <c r="E69" s="61"/>
      <c r="F69" s="61"/>
      <c r="G69" s="61"/>
      <c r="H69" s="61"/>
      <c r="I69" s="161"/>
      <c r="J69" s="61"/>
      <c r="K69" s="61"/>
      <c r="L69" s="59"/>
    </row>
    <row r="70" spans="2:12" s="1" customFormat="1" ht="6.95" customHeight="1">
      <c r="B70" s="39"/>
      <c r="C70" s="61"/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14.45" customHeight="1">
      <c r="B71" s="39"/>
      <c r="C71" s="63" t="s">
        <v>18</v>
      </c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22.5" customHeight="1">
      <c r="B72" s="39"/>
      <c r="C72" s="61"/>
      <c r="D72" s="61"/>
      <c r="E72" s="373" t="str">
        <f>E7</f>
        <v>Oprava kanalizace na pozemku parc. č. 1520/58 v k. ú. Odry</v>
      </c>
      <c r="F72" s="374"/>
      <c r="G72" s="374"/>
      <c r="H72" s="374"/>
      <c r="I72" s="161"/>
      <c r="J72" s="61"/>
      <c r="K72" s="61"/>
      <c r="L72" s="59"/>
    </row>
    <row r="73" spans="2:12" s="1" customFormat="1" ht="14.45" customHeight="1">
      <c r="B73" s="39"/>
      <c r="C73" s="63" t="s">
        <v>101</v>
      </c>
      <c r="D73" s="61"/>
      <c r="E73" s="61"/>
      <c r="F73" s="61"/>
      <c r="G73" s="61"/>
      <c r="H73" s="61"/>
      <c r="I73" s="161"/>
      <c r="J73" s="61"/>
      <c r="K73" s="61"/>
      <c r="L73" s="59"/>
    </row>
    <row r="74" spans="2:12" s="1" customFormat="1" ht="23.25" customHeight="1">
      <c r="B74" s="39"/>
      <c r="C74" s="61"/>
      <c r="D74" s="61"/>
      <c r="E74" s="349" t="str">
        <f>E9</f>
        <v>02 - Odstranění stávající kanalizace a proprojek dešťové kanalizace</v>
      </c>
      <c r="F74" s="375"/>
      <c r="G74" s="375"/>
      <c r="H74" s="375"/>
      <c r="I74" s="161"/>
      <c r="J74" s="61"/>
      <c r="K74" s="61"/>
      <c r="L74" s="59"/>
    </row>
    <row r="75" spans="2:12" s="1" customFormat="1" ht="6.95" customHeight="1">
      <c r="B75" s="39"/>
      <c r="C75" s="61"/>
      <c r="D75" s="61"/>
      <c r="E75" s="61"/>
      <c r="F75" s="61"/>
      <c r="G75" s="61"/>
      <c r="H75" s="61"/>
      <c r="I75" s="161"/>
      <c r="J75" s="61"/>
      <c r="K75" s="61"/>
      <c r="L75" s="59"/>
    </row>
    <row r="76" spans="2:12" s="1" customFormat="1" ht="18" customHeight="1">
      <c r="B76" s="39"/>
      <c r="C76" s="63" t="s">
        <v>23</v>
      </c>
      <c r="D76" s="61"/>
      <c r="E76" s="61"/>
      <c r="F76" s="162" t="str">
        <f>F12</f>
        <v>Odry</v>
      </c>
      <c r="G76" s="61"/>
      <c r="H76" s="61"/>
      <c r="I76" s="163" t="s">
        <v>25</v>
      </c>
      <c r="J76" s="71" t="str">
        <f>IF(J12="","",J12)</f>
        <v>2. 11. 2018</v>
      </c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1"/>
      <c r="J77" s="61"/>
      <c r="K77" s="61"/>
      <c r="L77" s="59"/>
    </row>
    <row r="78" spans="2:12" s="1" customFormat="1">
      <c r="B78" s="39"/>
      <c r="C78" s="63" t="s">
        <v>27</v>
      </c>
      <c r="D78" s="61"/>
      <c r="E78" s="61"/>
      <c r="F78" s="162" t="str">
        <f>E15</f>
        <v>Město Odry</v>
      </c>
      <c r="G78" s="61"/>
      <c r="H78" s="61"/>
      <c r="I78" s="163" t="s">
        <v>35</v>
      </c>
      <c r="J78" s="162" t="str">
        <f>E21</f>
        <v>Ing. Petr Elkner</v>
      </c>
      <c r="K78" s="61"/>
      <c r="L78" s="59"/>
    </row>
    <row r="79" spans="2:12" s="1" customFormat="1" ht="14.45" customHeight="1">
      <c r="B79" s="39"/>
      <c r="C79" s="63" t="s">
        <v>33</v>
      </c>
      <c r="D79" s="61"/>
      <c r="E79" s="61"/>
      <c r="F79" s="162" t="str">
        <f>IF(E18="","",E18)</f>
        <v/>
      </c>
      <c r="G79" s="61"/>
      <c r="H79" s="61"/>
      <c r="I79" s="161"/>
      <c r="J79" s="61"/>
      <c r="K79" s="61"/>
      <c r="L79" s="59"/>
    </row>
    <row r="80" spans="2:12" s="1" customFormat="1" ht="10.35" customHeight="1">
      <c r="B80" s="39"/>
      <c r="C80" s="61"/>
      <c r="D80" s="61"/>
      <c r="E80" s="61"/>
      <c r="F80" s="61"/>
      <c r="G80" s="61"/>
      <c r="H80" s="61"/>
      <c r="I80" s="161"/>
      <c r="J80" s="61"/>
      <c r="K80" s="61"/>
      <c r="L80" s="59"/>
    </row>
    <row r="81" spans="2:65" s="9" customFormat="1" ht="29.25" customHeight="1">
      <c r="B81" s="164"/>
      <c r="C81" s="165" t="s">
        <v>112</v>
      </c>
      <c r="D81" s="166" t="s">
        <v>60</v>
      </c>
      <c r="E81" s="166" t="s">
        <v>56</v>
      </c>
      <c r="F81" s="166" t="s">
        <v>113</v>
      </c>
      <c r="G81" s="166" t="s">
        <v>114</v>
      </c>
      <c r="H81" s="166" t="s">
        <v>115</v>
      </c>
      <c r="I81" s="167" t="s">
        <v>116</v>
      </c>
      <c r="J81" s="166" t="s">
        <v>105</v>
      </c>
      <c r="K81" s="168" t="s">
        <v>117</v>
      </c>
      <c r="L81" s="169"/>
      <c r="M81" s="79" t="s">
        <v>118</v>
      </c>
      <c r="N81" s="80" t="s">
        <v>45</v>
      </c>
      <c r="O81" s="80" t="s">
        <v>119</v>
      </c>
      <c r="P81" s="80" t="s">
        <v>120</v>
      </c>
      <c r="Q81" s="80" t="s">
        <v>121</v>
      </c>
      <c r="R81" s="80" t="s">
        <v>122</v>
      </c>
      <c r="S81" s="80" t="s">
        <v>123</v>
      </c>
      <c r="T81" s="81" t="s">
        <v>124</v>
      </c>
    </row>
    <row r="82" spans="2:65" s="1" customFormat="1" ht="29.25" customHeight="1">
      <c r="B82" s="39"/>
      <c r="C82" s="85" t="s">
        <v>106</v>
      </c>
      <c r="D82" s="61"/>
      <c r="E82" s="61"/>
      <c r="F82" s="61"/>
      <c r="G82" s="61"/>
      <c r="H82" s="61"/>
      <c r="I82" s="161"/>
      <c r="J82" s="170">
        <f>BK82</f>
        <v>0</v>
      </c>
      <c r="K82" s="61"/>
      <c r="L82" s="59"/>
      <c r="M82" s="82"/>
      <c r="N82" s="83"/>
      <c r="O82" s="83"/>
      <c r="P82" s="171">
        <f>P83</f>
        <v>0</v>
      </c>
      <c r="Q82" s="83"/>
      <c r="R82" s="171">
        <f>R83</f>
        <v>20.192584599999996</v>
      </c>
      <c r="S82" s="83"/>
      <c r="T82" s="172">
        <f>T83</f>
        <v>43.456200000000003</v>
      </c>
      <c r="AT82" s="22" t="s">
        <v>74</v>
      </c>
      <c r="AU82" s="22" t="s">
        <v>107</v>
      </c>
      <c r="BK82" s="173">
        <f>BK83</f>
        <v>0</v>
      </c>
    </row>
    <row r="83" spans="2:65" s="10" customFormat="1" ht="37.35" customHeight="1">
      <c r="B83" s="174"/>
      <c r="C83" s="175"/>
      <c r="D83" s="176" t="s">
        <v>74</v>
      </c>
      <c r="E83" s="177" t="s">
        <v>125</v>
      </c>
      <c r="F83" s="177" t="s">
        <v>126</v>
      </c>
      <c r="G83" s="175"/>
      <c r="H83" s="175"/>
      <c r="I83" s="178"/>
      <c r="J83" s="179">
        <f>BK83</f>
        <v>0</v>
      </c>
      <c r="K83" s="175"/>
      <c r="L83" s="180"/>
      <c r="M83" s="181"/>
      <c r="N83" s="182"/>
      <c r="O83" s="182"/>
      <c r="P83" s="183">
        <f>P84+P117+P124+P136+P146</f>
        <v>0</v>
      </c>
      <c r="Q83" s="182"/>
      <c r="R83" s="183">
        <f>R84+R117+R124+R136+R146</f>
        <v>20.192584599999996</v>
      </c>
      <c r="S83" s="182"/>
      <c r="T83" s="184">
        <f>T84+T117+T124+T136+T146</f>
        <v>43.456200000000003</v>
      </c>
      <c r="AR83" s="185" t="s">
        <v>83</v>
      </c>
      <c r="AT83" s="186" t="s">
        <v>74</v>
      </c>
      <c r="AU83" s="186" t="s">
        <v>75</v>
      </c>
      <c r="AY83" s="185" t="s">
        <v>127</v>
      </c>
      <c r="BK83" s="187">
        <f>BK84+BK117+BK124+BK136+BK146</f>
        <v>0</v>
      </c>
    </row>
    <row r="84" spans="2:65" s="10" customFormat="1" ht="19.899999999999999" customHeight="1">
      <c r="B84" s="174"/>
      <c r="C84" s="175"/>
      <c r="D84" s="188" t="s">
        <v>74</v>
      </c>
      <c r="E84" s="189" t="s">
        <v>83</v>
      </c>
      <c r="F84" s="189" t="s">
        <v>128</v>
      </c>
      <c r="G84" s="175"/>
      <c r="H84" s="175"/>
      <c r="I84" s="178"/>
      <c r="J84" s="190">
        <f>BK84</f>
        <v>0</v>
      </c>
      <c r="K84" s="175"/>
      <c r="L84" s="180"/>
      <c r="M84" s="181"/>
      <c r="N84" s="182"/>
      <c r="O84" s="182"/>
      <c r="P84" s="183">
        <f>SUM(P85:P116)</f>
        <v>0</v>
      </c>
      <c r="Q84" s="182"/>
      <c r="R84" s="183">
        <f>SUM(R85:R116)</f>
        <v>1.3746389999999999</v>
      </c>
      <c r="S84" s="182"/>
      <c r="T84" s="184">
        <f>SUM(T85:T116)</f>
        <v>0</v>
      </c>
      <c r="AR84" s="185" t="s">
        <v>83</v>
      </c>
      <c r="AT84" s="186" t="s">
        <v>74</v>
      </c>
      <c r="AU84" s="186" t="s">
        <v>83</v>
      </c>
      <c r="AY84" s="185" t="s">
        <v>127</v>
      </c>
      <c r="BK84" s="187">
        <f>SUM(BK85:BK116)</f>
        <v>0</v>
      </c>
    </row>
    <row r="85" spans="2:65" s="1" customFormat="1" ht="22.5" customHeight="1">
      <c r="B85" s="39"/>
      <c r="C85" s="191" t="s">
        <v>83</v>
      </c>
      <c r="D85" s="191" t="s">
        <v>129</v>
      </c>
      <c r="E85" s="192" t="s">
        <v>168</v>
      </c>
      <c r="F85" s="193" t="s">
        <v>169</v>
      </c>
      <c r="G85" s="194" t="s">
        <v>170</v>
      </c>
      <c r="H85" s="195">
        <v>128.50200000000001</v>
      </c>
      <c r="I85" s="196"/>
      <c r="J85" s="197">
        <f>ROUND(I85*H85,2)</f>
        <v>0</v>
      </c>
      <c r="K85" s="193" t="s">
        <v>133</v>
      </c>
      <c r="L85" s="59"/>
      <c r="M85" s="198" t="s">
        <v>21</v>
      </c>
      <c r="N85" s="199" t="s">
        <v>46</v>
      </c>
      <c r="O85" s="40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AR85" s="22" t="s">
        <v>134</v>
      </c>
      <c r="AT85" s="22" t="s">
        <v>129</v>
      </c>
      <c r="AU85" s="22" t="s">
        <v>85</v>
      </c>
      <c r="AY85" s="22" t="s">
        <v>127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22" t="s">
        <v>83</v>
      </c>
      <c r="BK85" s="202">
        <f>ROUND(I85*H85,2)</f>
        <v>0</v>
      </c>
      <c r="BL85" s="22" t="s">
        <v>134</v>
      </c>
      <c r="BM85" s="22" t="s">
        <v>171</v>
      </c>
    </row>
    <row r="86" spans="2:65" s="1" customFormat="1" ht="27">
      <c r="B86" s="39"/>
      <c r="C86" s="61"/>
      <c r="D86" s="203" t="s">
        <v>136</v>
      </c>
      <c r="E86" s="61"/>
      <c r="F86" s="204" t="s">
        <v>172</v>
      </c>
      <c r="G86" s="61"/>
      <c r="H86" s="61"/>
      <c r="I86" s="161"/>
      <c r="J86" s="61"/>
      <c r="K86" s="61"/>
      <c r="L86" s="59"/>
      <c r="M86" s="205"/>
      <c r="N86" s="40"/>
      <c r="O86" s="40"/>
      <c r="P86" s="40"/>
      <c r="Q86" s="40"/>
      <c r="R86" s="40"/>
      <c r="S86" s="40"/>
      <c r="T86" s="76"/>
      <c r="AT86" s="22" t="s">
        <v>136</v>
      </c>
      <c r="AU86" s="22" t="s">
        <v>85</v>
      </c>
    </row>
    <row r="87" spans="2:65" s="11" customFormat="1" ht="13.5">
      <c r="B87" s="206"/>
      <c r="C87" s="207"/>
      <c r="D87" s="217" t="s">
        <v>138</v>
      </c>
      <c r="E87" s="218" t="s">
        <v>155</v>
      </c>
      <c r="F87" s="219" t="s">
        <v>173</v>
      </c>
      <c r="G87" s="207"/>
      <c r="H87" s="220">
        <v>128.50200000000001</v>
      </c>
      <c r="I87" s="211"/>
      <c r="J87" s="207"/>
      <c r="K87" s="207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138</v>
      </c>
      <c r="AU87" s="216" t="s">
        <v>85</v>
      </c>
      <c r="AV87" s="11" t="s">
        <v>85</v>
      </c>
      <c r="AW87" s="11" t="s">
        <v>38</v>
      </c>
      <c r="AX87" s="11" t="s">
        <v>83</v>
      </c>
      <c r="AY87" s="216" t="s">
        <v>127</v>
      </c>
    </row>
    <row r="88" spans="2:65" s="1" customFormat="1" ht="22.5" customHeight="1">
      <c r="B88" s="39"/>
      <c r="C88" s="191" t="s">
        <v>85</v>
      </c>
      <c r="D88" s="191" t="s">
        <v>129</v>
      </c>
      <c r="E88" s="192" t="s">
        <v>174</v>
      </c>
      <c r="F88" s="193" t="s">
        <v>175</v>
      </c>
      <c r="G88" s="194" t="s">
        <v>170</v>
      </c>
      <c r="H88" s="195">
        <v>128.50200000000001</v>
      </c>
      <c r="I88" s="196"/>
      <c r="J88" s="197">
        <f>ROUND(I88*H88,2)</f>
        <v>0</v>
      </c>
      <c r="K88" s="193" t="s">
        <v>133</v>
      </c>
      <c r="L88" s="59"/>
      <c r="M88" s="198" t="s">
        <v>21</v>
      </c>
      <c r="N88" s="199" t="s">
        <v>46</v>
      </c>
      <c r="O88" s="40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2" t="s">
        <v>134</v>
      </c>
      <c r="AT88" s="22" t="s">
        <v>129</v>
      </c>
      <c r="AU88" s="22" t="s">
        <v>85</v>
      </c>
      <c r="AY88" s="22" t="s">
        <v>127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83</v>
      </c>
      <c r="BK88" s="202">
        <f>ROUND(I88*H88,2)</f>
        <v>0</v>
      </c>
      <c r="BL88" s="22" t="s">
        <v>134</v>
      </c>
      <c r="BM88" s="22" t="s">
        <v>176</v>
      </c>
    </row>
    <row r="89" spans="2:65" s="1" customFormat="1" ht="27">
      <c r="B89" s="39"/>
      <c r="C89" s="61"/>
      <c r="D89" s="203" t="s">
        <v>136</v>
      </c>
      <c r="E89" s="61"/>
      <c r="F89" s="204" t="s">
        <v>177</v>
      </c>
      <c r="G89" s="61"/>
      <c r="H89" s="61"/>
      <c r="I89" s="161"/>
      <c r="J89" s="61"/>
      <c r="K89" s="61"/>
      <c r="L89" s="59"/>
      <c r="M89" s="205"/>
      <c r="N89" s="40"/>
      <c r="O89" s="40"/>
      <c r="P89" s="40"/>
      <c r="Q89" s="40"/>
      <c r="R89" s="40"/>
      <c r="S89" s="40"/>
      <c r="T89" s="76"/>
      <c r="AT89" s="22" t="s">
        <v>136</v>
      </c>
      <c r="AU89" s="22" t="s">
        <v>85</v>
      </c>
    </row>
    <row r="90" spans="2:65" s="11" customFormat="1" ht="13.5">
      <c r="B90" s="206"/>
      <c r="C90" s="207"/>
      <c r="D90" s="217" t="s">
        <v>138</v>
      </c>
      <c r="E90" s="218" t="s">
        <v>21</v>
      </c>
      <c r="F90" s="219" t="s">
        <v>155</v>
      </c>
      <c r="G90" s="207"/>
      <c r="H90" s="220">
        <v>128.50200000000001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138</v>
      </c>
      <c r="AU90" s="216" t="s">
        <v>85</v>
      </c>
      <c r="AV90" s="11" t="s">
        <v>85</v>
      </c>
      <c r="AW90" s="11" t="s">
        <v>38</v>
      </c>
      <c r="AX90" s="11" t="s">
        <v>83</v>
      </c>
      <c r="AY90" s="216" t="s">
        <v>127</v>
      </c>
    </row>
    <row r="91" spans="2:65" s="1" customFormat="1" ht="22.5" customHeight="1">
      <c r="B91" s="39"/>
      <c r="C91" s="191" t="s">
        <v>140</v>
      </c>
      <c r="D91" s="191" t="s">
        <v>129</v>
      </c>
      <c r="E91" s="192" t="s">
        <v>178</v>
      </c>
      <c r="F91" s="193" t="s">
        <v>179</v>
      </c>
      <c r="G91" s="194" t="s">
        <v>170</v>
      </c>
      <c r="H91" s="195">
        <v>278.44200000000001</v>
      </c>
      <c r="I91" s="196"/>
      <c r="J91" s="197">
        <f>ROUND(I91*H91,2)</f>
        <v>0</v>
      </c>
      <c r="K91" s="193" t="s">
        <v>133</v>
      </c>
      <c r="L91" s="59"/>
      <c r="M91" s="198" t="s">
        <v>21</v>
      </c>
      <c r="N91" s="199" t="s">
        <v>46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2" t="s">
        <v>134</v>
      </c>
      <c r="AT91" s="22" t="s">
        <v>129</v>
      </c>
      <c r="AU91" s="22" t="s">
        <v>85</v>
      </c>
      <c r="AY91" s="22" t="s">
        <v>127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83</v>
      </c>
      <c r="BK91" s="202">
        <f>ROUND(I91*H91,2)</f>
        <v>0</v>
      </c>
      <c r="BL91" s="22" t="s">
        <v>134</v>
      </c>
      <c r="BM91" s="22" t="s">
        <v>180</v>
      </c>
    </row>
    <row r="92" spans="2:65" s="1" customFormat="1" ht="27">
      <c r="B92" s="39"/>
      <c r="C92" s="61"/>
      <c r="D92" s="203" t="s">
        <v>136</v>
      </c>
      <c r="E92" s="61"/>
      <c r="F92" s="204" t="s">
        <v>181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136</v>
      </c>
      <c r="AU92" s="22" t="s">
        <v>85</v>
      </c>
    </row>
    <row r="93" spans="2:65" s="11" customFormat="1" ht="13.5">
      <c r="B93" s="206"/>
      <c r="C93" s="207"/>
      <c r="D93" s="217" t="s">
        <v>138</v>
      </c>
      <c r="E93" s="218" t="s">
        <v>152</v>
      </c>
      <c r="F93" s="219" t="s">
        <v>182</v>
      </c>
      <c r="G93" s="207"/>
      <c r="H93" s="220">
        <v>278.44200000000001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138</v>
      </c>
      <c r="AU93" s="216" t="s">
        <v>85</v>
      </c>
      <c r="AV93" s="11" t="s">
        <v>85</v>
      </c>
      <c r="AW93" s="11" t="s">
        <v>38</v>
      </c>
      <c r="AX93" s="11" t="s">
        <v>83</v>
      </c>
      <c r="AY93" s="216" t="s">
        <v>127</v>
      </c>
    </row>
    <row r="94" spans="2:65" s="1" customFormat="1" ht="22.5" customHeight="1">
      <c r="B94" s="39"/>
      <c r="C94" s="191" t="s">
        <v>134</v>
      </c>
      <c r="D94" s="191" t="s">
        <v>129</v>
      </c>
      <c r="E94" s="192" t="s">
        <v>183</v>
      </c>
      <c r="F94" s="193" t="s">
        <v>184</v>
      </c>
      <c r="G94" s="194" t="s">
        <v>170</v>
      </c>
      <c r="H94" s="195">
        <v>278.44200000000001</v>
      </c>
      <c r="I94" s="196"/>
      <c r="J94" s="197">
        <f>ROUND(I94*H94,2)</f>
        <v>0</v>
      </c>
      <c r="K94" s="193" t="s">
        <v>133</v>
      </c>
      <c r="L94" s="59"/>
      <c r="M94" s="198" t="s">
        <v>21</v>
      </c>
      <c r="N94" s="199" t="s">
        <v>46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134</v>
      </c>
      <c r="AT94" s="22" t="s">
        <v>129</v>
      </c>
      <c r="AU94" s="22" t="s">
        <v>85</v>
      </c>
      <c r="AY94" s="22" t="s">
        <v>127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83</v>
      </c>
      <c r="BK94" s="202">
        <f>ROUND(I94*H94,2)</f>
        <v>0</v>
      </c>
      <c r="BL94" s="22" t="s">
        <v>134</v>
      </c>
      <c r="BM94" s="22" t="s">
        <v>185</v>
      </c>
    </row>
    <row r="95" spans="2:65" s="1" customFormat="1" ht="27">
      <c r="B95" s="39"/>
      <c r="C95" s="61"/>
      <c r="D95" s="203" t="s">
        <v>136</v>
      </c>
      <c r="E95" s="61"/>
      <c r="F95" s="204" t="s">
        <v>186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136</v>
      </c>
      <c r="AU95" s="22" t="s">
        <v>85</v>
      </c>
    </row>
    <row r="96" spans="2:65" s="11" customFormat="1" ht="13.5">
      <c r="B96" s="206"/>
      <c r="C96" s="207"/>
      <c r="D96" s="217" t="s">
        <v>138</v>
      </c>
      <c r="E96" s="218" t="s">
        <v>21</v>
      </c>
      <c r="F96" s="219" t="s">
        <v>152</v>
      </c>
      <c r="G96" s="207"/>
      <c r="H96" s="220">
        <v>278.44200000000001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138</v>
      </c>
      <c r="AU96" s="216" t="s">
        <v>85</v>
      </c>
      <c r="AV96" s="11" t="s">
        <v>85</v>
      </c>
      <c r="AW96" s="11" t="s">
        <v>38</v>
      </c>
      <c r="AX96" s="11" t="s">
        <v>83</v>
      </c>
      <c r="AY96" s="216" t="s">
        <v>127</v>
      </c>
    </row>
    <row r="97" spans="2:65" s="1" customFormat="1" ht="22.5" customHeight="1">
      <c r="B97" s="39"/>
      <c r="C97" s="191" t="s">
        <v>187</v>
      </c>
      <c r="D97" s="191" t="s">
        <v>129</v>
      </c>
      <c r="E97" s="192" t="s">
        <v>188</v>
      </c>
      <c r="F97" s="193" t="s">
        <v>189</v>
      </c>
      <c r="G97" s="194" t="s">
        <v>170</v>
      </c>
      <c r="H97" s="195">
        <v>2.84</v>
      </c>
      <c r="I97" s="196"/>
      <c r="J97" s="197">
        <f>ROUND(I97*H97,2)</f>
        <v>0</v>
      </c>
      <c r="K97" s="193" t="s">
        <v>133</v>
      </c>
      <c r="L97" s="59"/>
      <c r="M97" s="198" t="s">
        <v>21</v>
      </c>
      <c r="N97" s="199" t="s">
        <v>46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134</v>
      </c>
      <c r="AT97" s="22" t="s">
        <v>129</v>
      </c>
      <c r="AU97" s="22" t="s">
        <v>85</v>
      </c>
      <c r="AY97" s="22" t="s">
        <v>127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83</v>
      </c>
      <c r="BK97" s="202">
        <f>ROUND(I97*H97,2)</f>
        <v>0</v>
      </c>
      <c r="BL97" s="22" t="s">
        <v>134</v>
      </c>
      <c r="BM97" s="22" t="s">
        <v>190</v>
      </c>
    </row>
    <row r="98" spans="2:65" s="1" customFormat="1" ht="27">
      <c r="B98" s="39"/>
      <c r="C98" s="61"/>
      <c r="D98" s="203" t="s">
        <v>136</v>
      </c>
      <c r="E98" s="61"/>
      <c r="F98" s="204" t="s">
        <v>191</v>
      </c>
      <c r="G98" s="61"/>
      <c r="H98" s="61"/>
      <c r="I98" s="161"/>
      <c r="J98" s="61"/>
      <c r="K98" s="61"/>
      <c r="L98" s="59"/>
      <c r="M98" s="205"/>
      <c r="N98" s="40"/>
      <c r="O98" s="40"/>
      <c r="P98" s="40"/>
      <c r="Q98" s="40"/>
      <c r="R98" s="40"/>
      <c r="S98" s="40"/>
      <c r="T98" s="76"/>
      <c r="AT98" s="22" t="s">
        <v>136</v>
      </c>
      <c r="AU98" s="22" t="s">
        <v>85</v>
      </c>
    </row>
    <row r="99" spans="2:65" s="11" customFormat="1" ht="13.5">
      <c r="B99" s="206"/>
      <c r="C99" s="207"/>
      <c r="D99" s="217" t="s">
        <v>138</v>
      </c>
      <c r="E99" s="218" t="s">
        <v>160</v>
      </c>
      <c r="F99" s="219" t="s">
        <v>192</v>
      </c>
      <c r="G99" s="207"/>
      <c r="H99" s="220">
        <v>2.84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138</v>
      </c>
      <c r="AU99" s="216" t="s">
        <v>85</v>
      </c>
      <c r="AV99" s="11" t="s">
        <v>85</v>
      </c>
      <c r="AW99" s="11" t="s">
        <v>38</v>
      </c>
      <c r="AX99" s="11" t="s">
        <v>83</v>
      </c>
      <c r="AY99" s="216" t="s">
        <v>127</v>
      </c>
    </row>
    <row r="100" spans="2:65" s="1" customFormat="1" ht="31.5" customHeight="1">
      <c r="B100" s="39"/>
      <c r="C100" s="191" t="s">
        <v>193</v>
      </c>
      <c r="D100" s="191" t="s">
        <v>129</v>
      </c>
      <c r="E100" s="192" t="s">
        <v>194</v>
      </c>
      <c r="F100" s="193" t="s">
        <v>195</v>
      </c>
      <c r="G100" s="194" t="s">
        <v>170</v>
      </c>
      <c r="H100" s="195">
        <v>2.84</v>
      </c>
      <c r="I100" s="196"/>
      <c r="J100" s="197">
        <f>ROUND(I100*H100,2)</f>
        <v>0</v>
      </c>
      <c r="K100" s="193" t="s">
        <v>133</v>
      </c>
      <c r="L100" s="59"/>
      <c r="M100" s="198" t="s">
        <v>21</v>
      </c>
      <c r="N100" s="199" t="s">
        <v>46</v>
      </c>
      <c r="O100" s="40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AR100" s="22" t="s">
        <v>134</v>
      </c>
      <c r="AT100" s="22" t="s">
        <v>129</v>
      </c>
      <c r="AU100" s="22" t="s">
        <v>85</v>
      </c>
      <c r="AY100" s="22" t="s">
        <v>127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22" t="s">
        <v>83</v>
      </c>
      <c r="BK100" s="202">
        <f>ROUND(I100*H100,2)</f>
        <v>0</v>
      </c>
      <c r="BL100" s="22" t="s">
        <v>134</v>
      </c>
      <c r="BM100" s="22" t="s">
        <v>196</v>
      </c>
    </row>
    <row r="101" spans="2:65" s="1" customFormat="1" ht="40.5">
      <c r="B101" s="39"/>
      <c r="C101" s="61"/>
      <c r="D101" s="203" t="s">
        <v>136</v>
      </c>
      <c r="E101" s="61"/>
      <c r="F101" s="204" t="s">
        <v>197</v>
      </c>
      <c r="G101" s="61"/>
      <c r="H101" s="61"/>
      <c r="I101" s="161"/>
      <c r="J101" s="61"/>
      <c r="K101" s="61"/>
      <c r="L101" s="59"/>
      <c r="M101" s="205"/>
      <c r="N101" s="40"/>
      <c r="O101" s="40"/>
      <c r="P101" s="40"/>
      <c r="Q101" s="40"/>
      <c r="R101" s="40"/>
      <c r="S101" s="40"/>
      <c r="T101" s="76"/>
      <c r="AT101" s="22" t="s">
        <v>136</v>
      </c>
      <c r="AU101" s="22" t="s">
        <v>85</v>
      </c>
    </row>
    <row r="102" spans="2:65" s="11" customFormat="1" ht="13.5">
      <c r="B102" s="206"/>
      <c r="C102" s="207"/>
      <c r="D102" s="217" t="s">
        <v>138</v>
      </c>
      <c r="E102" s="218" t="s">
        <v>21</v>
      </c>
      <c r="F102" s="219" t="s">
        <v>160</v>
      </c>
      <c r="G102" s="207"/>
      <c r="H102" s="220">
        <v>2.84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138</v>
      </c>
      <c r="AU102" s="216" t="s">
        <v>85</v>
      </c>
      <c r="AV102" s="11" t="s">
        <v>85</v>
      </c>
      <c r="AW102" s="11" t="s">
        <v>38</v>
      </c>
      <c r="AX102" s="11" t="s">
        <v>83</v>
      </c>
      <c r="AY102" s="216" t="s">
        <v>127</v>
      </c>
    </row>
    <row r="103" spans="2:65" s="1" customFormat="1" ht="31.5" customHeight="1">
      <c r="B103" s="39"/>
      <c r="C103" s="191" t="s">
        <v>198</v>
      </c>
      <c r="D103" s="191" t="s">
        <v>129</v>
      </c>
      <c r="E103" s="192" t="s">
        <v>199</v>
      </c>
      <c r="F103" s="193" t="s">
        <v>200</v>
      </c>
      <c r="G103" s="194" t="s">
        <v>170</v>
      </c>
      <c r="H103" s="195">
        <v>45.747999999999998</v>
      </c>
      <c r="I103" s="196"/>
      <c r="J103" s="197">
        <f>ROUND(I103*H103,2)</f>
        <v>0</v>
      </c>
      <c r="K103" s="193" t="s">
        <v>133</v>
      </c>
      <c r="L103" s="59"/>
      <c r="M103" s="198" t="s">
        <v>21</v>
      </c>
      <c r="N103" s="199" t="s">
        <v>46</v>
      </c>
      <c r="O103" s="40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AR103" s="22" t="s">
        <v>134</v>
      </c>
      <c r="AT103" s="22" t="s">
        <v>129</v>
      </c>
      <c r="AU103" s="22" t="s">
        <v>85</v>
      </c>
      <c r="AY103" s="22" t="s">
        <v>127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22" t="s">
        <v>83</v>
      </c>
      <c r="BK103" s="202">
        <f>ROUND(I103*H103,2)</f>
        <v>0</v>
      </c>
      <c r="BL103" s="22" t="s">
        <v>134</v>
      </c>
      <c r="BM103" s="22" t="s">
        <v>201</v>
      </c>
    </row>
    <row r="104" spans="2:65" s="1" customFormat="1" ht="27">
      <c r="B104" s="39"/>
      <c r="C104" s="61"/>
      <c r="D104" s="203" t="s">
        <v>136</v>
      </c>
      <c r="E104" s="61"/>
      <c r="F104" s="204" t="s">
        <v>202</v>
      </c>
      <c r="G104" s="61"/>
      <c r="H104" s="61"/>
      <c r="I104" s="161"/>
      <c r="J104" s="61"/>
      <c r="K104" s="61"/>
      <c r="L104" s="59"/>
      <c r="M104" s="205"/>
      <c r="N104" s="40"/>
      <c r="O104" s="40"/>
      <c r="P104" s="40"/>
      <c r="Q104" s="40"/>
      <c r="R104" s="40"/>
      <c r="S104" s="40"/>
      <c r="T104" s="76"/>
      <c r="AT104" s="22" t="s">
        <v>136</v>
      </c>
      <c r="AU104" s="22" t="s">
        <v>85</v>
      </c>
    </row>
    <row r="105" spans="2:65" s="11" customFormat="1" ht="13.5">
      <c r="B105" s="206"/>
      <c r="C105" s="207"/>
      <c r="D105" s="203" t="s">
        <v>138</v>
      </c>
      <c r="E105" s="208" t="s">
        <v>21</v>
      </c>
      <c r="F105" s="209" t="s">
        <v>203</v>
      </c>
      <c r="G105" s="207"/>
      <c r="H105" s="210">
        <v>20.420000000000002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138</v>
      </c>
      <c r="AU105" s="216" t="s">
        <v>85</v>
      </c>
      <c r="AV105" s="11" t="s">
        <v>85</v>
      </c>
      <c r="AW105" s="11" t="s">
        <v>38</v>
      </c>
      <c r="AX105" s="11" t="s">
        <v>75</v>
      </c>
      <c r="AY105" s="216" t="s">
        <v>127</v>
      </c>
    </row>
    <row r="106" spans="2:65" s="11" customFormat="1" ht="13.5">
      <c r="B106" s="206"/>
      <c r="C106" s="207"/>
      <c r="D106" s="203" t="s">
        <v>138</v>
      </c>
      <c r="E106" s="208" t="s">
        <v>21</v>
      </c>
      <c r="F106" s="209" t="s">
        <v>204</v>
      </c>
      <c r="G106" s="207"/>
      <c r="H106" s="210">
        <v>25.327999999999999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138</v>
      </c>
      <c r="AU106" s="216" t="s">
        <v>85</v>
      </c>
      <c r="AV106" s="11" t="s">
        <v>85</v>
      </c>
      <c r="AW106" s="11" t="s">
        <v>38</v>
      </c>
      <c r="AX106" s="11" t="s">
        <v>75</v>
      </c>
      <c r="AY106" s="216" t="s">
        <v>127</v>
      </c>
    </row>
    <row r="107" spans="2:65" s="12" customFormat="1" ht="13.5">
      <c r="B107" s="225"/>
      <c r="C107" s="226"/>
      <c r="D107" s="217" t="s">
        <v>138</v>
      </c>
      <c r="E107" s="227" t="s">
        <v>162</v>
      </c>
      <c r="F107" s="228" t="s">
        <v>205</v>
      </c>
      <c r="G107" s="226"/>
      <c r="H107" s="229">
        <v>45.747999999999998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AT107" s="235" t="s">
        <v>138</v>
      </c>
      <c r="AU107" s="235" t="s">
        <v>85</v>
      </c>
      <c r="AV107" s="12" t="s">
        <v>134</v>
      </c>
      <c r="AW107" s="12" t="s">
        <v>38</v>
      </c>
      <c r="AX107" s="12" t="s">
        <v>83</v>
      </c>
      <c r="AY107" s="235" t="s">
        <v>127</v>
      </c>
    </row>
    <row r="108" spans="2:65" s="1" customFormat="1" ht="31.5" customHeight="1">
      <c r="B108" s="39"/>
      <c r="C108" s="191" t="s">
        <v>206</v>
      </c>
      <c r="D108" s="191" t="s">
        <v>129</v>
      </c>
      <c r="E108" s="192" t="s">
        <v>207</v>
      </c>
      <c r="F108" s="193" t="s">
        <v>208</v>
      </c>
      <c r="G108" s="194" t="s">
        <v>170</v>
      </c>
      <c r="H108" s="195">
        <v>45.747999999999998</v>
      </c>
      <c r="I108" s="196"/>
      <c r="J108" s="197">
        <f>ROUND(I108*H108,2)</f>
        <v>0</v>
      </c>
      <c r="K108" s="193" t="s">
        <v>133</v>
      </c>
      <c r="L108" s="59"/>
      <c r="M108" s="198" t="s">
        <v>21</v>
      </c>
      <c r="N108" s="199" t="s">
        <v>46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134</v>
      </c>
      <c r="AT108" s="22" t="s">
        <v>129</v>
      </c>
      <c r="AU108" s="22" t="s">
        <v>85</v>
      </c>
      <c r="AY108" s="22" t="s">
        <v>127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83</v>
      </c>
      <c r="BK108" s="202">
        <f>ROUND(I108*H108,2)</f>
        <v>0</v>
      </c>
      <c r="BL108" s="22" t="s">
        <v>134</v>
      </c>
      <c r="BM108" s="22" t="s">
        <v>209</v>
      </c>
    </row>
    <row r="109" spans="2:65" s="1" customFormat="1" ht="40.5">
      <c r="B109" s="39"/>
      <c r="C109" s="61"/>
      <c r="D109" s="203" t="s">
        <v>136</v>
      </c>
      <c r="E109" s="61"/>
      <c r="F109" s="204" t="s">
        <v>210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136</v>
      </c>
      <c r="AU109" s="22" t="s">
        <v>85</v>
      </c>
    </row>
    <row r="110" spans="2:65" s="11" customFormat="1" ht="13.5">
      <c r="B110" s="206"/>
      <c r="C110" s="207"/>
      <c r="D110" s="217" t="s">
        <v>138</v>
      </c>
      <c r="E110" s="218" t="s">
        <v>21</v>
      </c>
      <c r="F110" s="219" t="s">
        <v>162</v>
      </c>
      <c r="G110" s="207"/>
      <c r="H110" s="220">
        <v>45.747999999999998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138</v>
      </c>
      <c r="AU110" s="216" t="s">
        <v>85</v>
      </c>
      <c r="AV110" s="11" t="s">
        <v>85</v>
      </c>
      <c r="AW110" s="11" t="s">
        <v>38</v>
      </c>
      <c r="AX110" s="11" t="s">
        <v>83</v>
      </c>
      <c r="AY110" s="216" t="s">
        <v>127</v>
      </c>
    </row>
    <row r="111" spans="2:65" s="1" customFormat="1" ht="22.5" customHeight="1">
      <c r="B111" s="39"/>
      <c r="C111" s="191" t="s">
        <v>211</v>
      </c>
      <c r="D111" s="191" t="s">
        <v>129</v>
      </c>
      <c r="E111" s="192" t="s">
        <v>212</v>
      </c>
      <c r="F111" s="193" t="s">
        <v>213</v>
      </c>
      <c r="G111" s="194" t="s">
        <v>214</v>
      </c>
      <c r="H111" s="195">
        <v>683.9</v>
      </c>
      <c r="I111" s="196"/>
      <c r="J111" s="197">
        <f>ROUND(I111*H111,2)</f>
        <v>0</v>
      </c>
      <c r="K111" s="193" t="s">
        <v>133</v>
      </c>
      <c r="L111" s="59"/>
      <c r="M111" s="198" t="s">
        <v>21</v>
      </c>
      <c r="N111" s="199" t="s">
        <v>46</v>
      </c>
      <c r="O111" s="40"/>
      <c r="P111" s="200">
        <f>O111*H111</f>
        <v>0</v>
      </c>
      <c r="Q111" s="200">
        <v>2.0100000000000001E-3</v>
      </c>
      <c r="R111" s="200">
        <f>Q111*H111</f>
        <v>1.3746389999999999</v>
      </c>
      <c r="S111" s="200">
        <v>0</v>
      </c>
      <c r="T111" s="201">
        <f>S111*H111</f>
        <v>0</v>
      </c>
      <c r="AR111" s="22" t="s">
        <v>134</v>
      </c>
      <c r="AT111" s="22" t="s">
        <v>129</v>
      </c>
      <c r="AU111" s="22" t="s">
        <v>85</v>
      </c>
      <c r="AY111" s="22" t="s">
        <v>127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83</v>
      </c>
      <c r="BK111" s="202">
        <f>ROUND(I111*H111,2)</f>
        <v>0</v>
      </c>
      <c r="BL111" s="22" t="s">
        <v>134</v>
      </c>
      <c r="BM111" s="22" t="s">
        <v>215</v>
      </c>
    </row>
    <row r="112" spans="2:65" s="1" customFormat="1" ht="27">
      <c r="B112" s="39"/>
      <c r="C112" s="61"/>
      <c r="D112" s="203" t="s">
        <v>136</v>
      </c>
      <c r="E112" s="61"/>
      <c r="F112" s="204" t="s">
        <v>216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136</v>
      </c>
      <c r="AU112" s="22" t="s">
        <v>85</v>
      </c>
    </row>
    <row r="113" spans="2:65" s="11" customFormat="1" ht="13.5">
      <c r="B113" s="206"/>
      <c r="C113" s="207"/>
      <c r="D113" s="217" t="s">
        <v>138</v>
      </c>
      <c r="E113" s="218" t="s">
        <v>157</v>
      </c>
      <c r="F113" s="219" t="s">
        <v>217</v>
      </c>
      <c r="G113" s="207"/>
      <c r="H113" s="220">
        <v>683.9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138</v>
      </c>
      <c r="AU113" s="216" t="s">
        <v>85</v>
      </c>
      <c r="AV113" s="11" t="s">
        <v>85</v>
      </c>
      <c r="AW113" s="11" t="s">
        <v>38</v>
      </c>
      <c r="AX113" s="11" t="s">
        <v>83</v>
      </c>
      <c r="AY113" s="216" t="s">
        <v>127</v>
      </c>
    </row>
    <row r="114" spans="2:65" s="1" customFormat="1" ht="22.5" customHeight="1">
      <c r="B114" s="39"/>
      <c r="C114" s="191" t="s">
        <v>218</v>
      </c>
      <c r="D114" s="191" t="s">
        <v>129</v>
      </c>
      <c r="E114" s="192" t="s">
        <v>219</v>
      </c>
      <c r="F114" s="193" t="s">
        <v>220</v>
      </c>
      <c r="G114" s="194" t="s">
        <v>214</v>
      </c>
      <c r="H114" s="195">
        <v>683.9</v>
      </c>
      <c r="I114" s="196"/>
      <c r="J114" s="197">
        <f>ROUND(I114*H114,2)</f>
        <v>0</v>
      </c>
      <c r="K114" s="193" t="s">
        <v>133</v>
      </c>
      <c r="L114" s="59"/>
      <c r="M114" s="198" t="s">
        <v>21</v>
      </c>
      <c r="N114" s="199" t="s">
        <v>46</v>
      </c>
      <c r="O114" s="40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2" t="s">
        <v>134</v>
      </c>
      <c r="AT114" s="22" t="s">
        <v>129</v>
      </c>
      <c r="AU114" s="22" t="s">
        <v>85</v>
      </c>
      <c r="AY114" s="22" t="s">
        <v>127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2" t="s">
        <v>83</v>
      </c>
      <c r="BK114" s="202">
        <f>ROUND(I114*H114,2)</f>
        <v>0</v>
      </c>
      <c r="BL114" s="22" t="s">
        <v>134</v>
      </c>
      <c r="BM114" s="22" t="s">
        <v>221</v>
      </c>
    </row>
    <row r="115" spans="2:65" s="1" customFormat="1" ht="27">
      <c r="B115" s="39"/>
      <c r="C115" s="61"/>
      <c r="D115" s="203" t="s">
        <v>136</v>
      </c>
      <c r="E115" s="61"/>
      <c r="F115" s="204" t="s">
        <v>222</v>
      </c>
      <c r="G115" s="61"/>
      <c r="H115" s="61"/>
      <c r="I115" s="161"/>
      <c r="J115" s="61"/>
      <c r="K115" s="61"/>
      <c r="L115" s="59"/>
      <c r="M115" s="205"/>
      <c r="N115" s="40"/>
      <c r="O115" s="40"/>
      <c r="P115" s="40"/>
      <c r="Q115" s="40"/>
      <c r="R115" s="40"/>
      <c r="S115" s="40"/>
      <c r="T115" s="76"/>
      <c r="AT115" s="22" t="s">
        <v>136</v>
      </c>
      <c r="AU115" s="22" t="s">
        <v>85</v>
      </c>
    </row>
    <row r="116" spans="2:65" s="11" customFormat="1" ht="13.5">
      <c r="B116" s="206"/>
      <c r="C116" s="207"/>
      <c r="D116" s="203" t="s">
        <v>138</v>
      </c>
      <c r="E116" s="208" t="s">
        <v>21</v>
      </c>
      <c r="F116" s="209" t="s">
        <v>157</v>
      </c>
      <c r="G116" s="207"/>
      <c r="H116" s="210">
        <v>683.9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138</v>
      </c>
      <c r="AU116" s="216" t="s">
        <v>85</v>
      </c>
      <c r="AV116" s="11" t="s">
        <v>85</v>
      </c>
      <c r="AW116" s="11" t="s">
        <v>38</v>
      </c>
      <c r="AX116" s="11" t="s">
        <v>83</v>
      </c>
      <c r="AY116" s="216" t="s">
        <v>127</v>
      </c>
    </row>
    <row r="117" spans="2:65" s="10" customFormat="1" ht="29.85" customHeight="1">
      <c r="B117" s="174"/>
      <c r="C117" s="175"/>
      <c r="D117" s="188" t="s">
        <v>74</v>
      </c>
      <c r="E117" s="189" t="s">
        <v>140</v>
      </c>
      <c r="F117" s="189" t="s">
        <v>141</v>
      </c>
      <c r="G117" s="175"/>
      <c r="H117" s="175"/>
      <c r="I117" s="178"/>
      <c r="J117" s="190">
        <f>BK117</f>
        <v>0</v>
      </c>
      <c r="K117" s="175"/>
      <c r="L117" s="180"/>
      <c r="M117" s="181"/>
      <c r="N117" s="182"/>
      <c r="O117" s="182"/>
      <c r="P117" s="183">
        <f>SUM(P118:P123)</f>
        <v>0</v>
      </c>
      <c r="Q117" s="182"/>
      <c r="R117" s="183">
        <f>SUM(R118:R123)</f>
        <v>0</v>
      </c>
      <c r="S117" s="182"/>
      <c r="T117" s="184">
        <f>SUM(T118:T123)</f>
        <v>43.056200000000004</v>
      </c>
      <c r="AR117" s="185" t="s">
        <v>83</v>
      </c>
      <c r="AT117" s="186" t="s">
        <v>74</v>
      </c>
      <c r="AU117" s="186" t="s">
        <v>83</v>
      </c>
      <c r="AY117" s="185" t="s">
        <v>127</v>
      </c>
      <c r="BK117" s="187">
        <f>SUM(BK118:BK123)</f>
        <v>0</v>
      </c>
    </row>
    <row r="118" spans="2:65" s="1" customFormat="1" ht="22.5" customHeight="1">
      <c r="B118" s="39"/>
      <c r="C118" s="191" t="s">
        <v>223</v>
      </c>
      <c r="D118" s="191" t="s">
        <v>129</v>
      </c>
      <c r="E118" s="192" t="s">
        <v>224</v>
      </c>
      <c r="F118" s="193" t="s">
        <v>225</v>
      </c>
      <c r="G118" s="194" t="s">
        <v>170</v>
      </c>
      <c r="H118" s="195">
        <v>19.571000000000002</v>
      </c>
      <c r="I118" s="196"/>
      <c r="J118" s="197">
        <f>ROUND(I118*H118,2)</f>
        <v>0</v>
      </c>
      <c r="K118" s="193" t="s">
        <v>133</v>
      </c>
      <c r="L118" s="59"/>
      <c r="M118" s="198" t="s">
        <v>21</v>
      </c>
      <c r="N118" s="199" t="s">
        <v>46</v>
      </c>
      <c r="O118" s="40"/>
      <c r="P118" s="200">
        <f>O118*H118</f>
        <v>0</v>
      </c>
      <c r="Q118" s="200">
        <v>0</v>
      </c>
      <c r="R118" s="200">
        <f>Q118*H118</f>
        <v>0</v>
      </c>
      <c r="S118" s="200">
        <v>2.2000000000000002</v>
      </c>
      <c r="T118" s="201">
        <f>S118*H118</f>
        <v>43.056200000000004</v>
      </c>
      <c r="AR118" s="22" t="s">
        <v>134</v>
      </c>
      <c r="AT118" s="22" t="s">
        <v>129</v>
      </c>
      <c r="AU118" s="22" t="s">
        <v>85</v>
      </c>
      <c r="AY118" s="22" t="s">
        <v>127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2" t="s">
        <v>83</v>
      </c>
      <c r="BK118" s="202">
        <f>ROUND(I118*H118,2)</f>
        <v>0</v>
      </c>
      <c r="BL118" s="22" t="s">
        <v>134</v>
      </c>
      <c r="BM118" s="22" t="s">
        <v>226</v>
      </c>
    </row>
    <row r="119" spans="2:65" s="1" customFormat="1" ht="27">
      <c r="B119" s="39"/>
      <c r="C119" s="61"/>
      <c r="D119" s="203" t="s">
        <v>136</v>
      </c>
      <c r="E119" s="61"/>
      <c r="F119" s="204" t="s">
        <v>227</v>
      </c>
      <c r="G119" s="61"/>
      <c r="H119" s="61"/>
      <c r="I119" s="161"/>
      <c r="J119" s="61"/>
      <c r="K119" s="61"/>
      <c r="L119" s="59"/>
      <c r="M119" s="205"/>
      <c r="N119" s="40"/>
      <c r="O119" s="40"/>
      <c r="P119" s="40"/>
      <c r="Q119" s="40"/>
      <c r="R119" s="40"/>
      <c r="S119" s="40"/>
      <c r="T119" s="76"/>
      <c r="AT119" s="22" t="s">
        <v>136</v>
      </c>
      <c r="AU119" s="22" t="s">
        <v>85</v>
      </c>
    </row>
    <row r="120" spans="2:65" s="11" customFormat="1" ht="13.5">
      <c r="B120" s="206"/>
      <c r="C120" s="207"/>
      <c r="D120" s="203" t="s">
        <v>138</v>
      </c>
      <c r="E120" s="208" t="s">
        <v>21</v>
      </c>
      <c r="F120" s="209" t="s">
        <v>228</v>
      </c>
      <c r="G120" s="207"/>
      <c r="H120" s="210">
        <v>5.0720000000000001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138</v>
      </c>
      <c r="AU120" s="216" t="s">
        <v>85</v>
      </c>
      <c r="AV120" s="11" t="s">
        <v>85</v>
      </c>
      <c r="AW120" s="11" t="s">
        <v>38</v>
      </c>
      <c r="AX120" s="11" t="s">
        <v>75</v>
      </c>
      <c r="AY120" s="216" t="s">
        <v>127</v>
      </c>
    </row>
    <row r="121" spans="2:65" s="11" customFormat="1" ht="13.5">
      <c r="B121" s="206"/>
      <c r="C121" s="207"/>
      <c r="D121" s="203" t="s">
        <v>138</v>
      </c>
      <c r="E121" s="208" t="s">
        <v>21</v>
      </c>
      <c r="F121" s="209" t="s">
        <v>229</v>
      </c>
      <c r="G121" s="207"/>
      <c r="H121" s="210">
        <v>13.351000000000001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138</v>
      </c>
      <c r="AU121" s="216" t="s">
        <v>85</v>
      </c>
      <c r="AV121" s="11" t="s">
        <v>85</v>
      </c>
      <c r="AW121" s="11" t="s">
        <v>38</v>
      </c>
      <c r="AX121" s="11" t="s">
        <v>75</v>
      </c>
      <c r="AY121" s="216" t="s">
        <v>127</v>
      </c>
    </row>
    <row r="122" spans="2:65" s="11" customFormat="1" ht="13.5">
      <c r="B122" s="206"/>
      <c r="C122" s="207"/>
      <c r="D122" s="203" t="s">
        <v>138</v>
      </c>
      <c r="E122" s="208" t="s">
        <v>21</v>
      </c>
      <c r="F122" s="209" t="s">
        <v>230</v>
      </c>
      <c r="G122" s="207"/>
      <c r="H122" s="210">
        <v>1.1479999999999999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138</v>
      </c>
      <c r="AU122" s="216" t="s">
        <v>85</v>
      </c>
      <c r="AV122" s="11" t="s">
        <v>85</v>
      </c>
      <c r="AW122" s="11" t="s">
        <v>38</v>
      </c>
      <c r="AX122" s="11" t="s">
        <v>75</v>
      </c>
      <c r="AY122" s="216" t="s">
        <v>127</v>
      </c>
    </row>
    <row r="123" spans="2:65" s="12" customFormat="1" ht="13.5">
      <c r="B123" s="225"/>
      <c r="C123" s="226"/>
      <c r="D123" s="203" t="s">
        <v>138</v>
      </c>
      <c r="E123" s="236" t="s">
        <v>21</v>
      </c>
      <c r="F123" s="237" t="s">
        <v>205</v>
      </c>
      <c r="G123" s="226"/>
      <c r="H123" s="238">
        <v>19.571000000000002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AT123" s="235" t="s">
        <v>138</v>
      </c>
      <c r="AU123" s="235" t="s">
        <v>85</v>
      </c>
      <c r="AV123" s="12" t="s">
        <v>134</v>
      </c>
      <c r="AW123" s="12" t="s">
        <v>38</v>
      </c>
      <c r="AX123" s="12" t="s">
        <v>83</v>
      </c>
      <c r="AY123" s="235" t="s">
        <v>127</v>
      </c>
    </row>
    <row r="124" spans="2:65" s="10" customFormat="1" ht="29.85" customHeight="1">
      <c r="B124" s="174"/>
      <c r="C124" s="175"/>
      <c r="D124" s="188" t="s">
        <v>74</v>
      </c>
      <c r="E124" s="189" t="s">
        <v>206</v>
      </c>
      <c r="F124" s="189" t="s">
        <v>231</v>
      </c>
      <c r="G124" s="175"/>
      <c r="H124" s="175"/>
      <c r="I124" s="178"/>
      <c r="J124" s="190">
        <f>BK124</f>
        <v>0</v>
      </c>
      <c r="K124" s="175"/>
      <c r="L124" s="180"/>
      <c r="M124" s="181"/>
      <c r="N124" s="182"/>
      <c r="O124" s="182"/>
      <c r="P124" s="183">
        <f>SUM(P125:P135)</f>
        <v>0</v>
      </c>
      <c r="Q124" s="182"/>
      <c r="R124" s="183">
        <f>SUM(R125:R135)</f>
        <v>18.817945599999998</v>
      </c>
      <c r="S124" s="182"/>
      <c r="T124" s="184">
        <f>SUM(T125:T135)</f>
        <v>0.4</v>
      </c>
      <c r="AR124" s="185" t="s">
        <v>83</v>
      </c>
      <c r="AT124" s="186" t="s">
        <v>74</v>
      </c>
      <c r="AU124" s="186" t="s">
        <v>83</v>
      </c>
      <c r="AY124" s="185" t="s">
        <v>127</v>
      </c>
      <c r="BK124" s="187">
        <f>SUM(BK125:BK135)</f>
        <v>0</v>
      </c>
    </row>
    <row r="125" spans="2:65" s="1" customFormat="1" ht="22.5" customHeight="1">
      <c r="B125" s="39"/>
      <c r="C125" s="191" t="s">
        <v>232</v>
      </c>
      <c r="D125" s="191" t="s">
        <v>129</v>
      </c>
      <c r="E125" s="192" t="s">
        <v>233</v>
      </c>
      <c r="F125" s="193" t="s">
        <v>234</v>
      </c>
      <c r="G125" s="194" t="s">
        <v>235</v>
      </c>
      <c r="H125" s="195">
        <v>1</v>
      </c>
      <c r="I125" s="196"/>
      <c r="J125" s="197">
        <f>ROUND(I125*H125,2)</f>
        <v>0</v>
      </c>
      <c r="K125" s="193" t="s">
        <v>133</v>
      </c>
      <c r="L125" s="59"/>
      <c r="M125" s="198" t="s">
        <v>21</v>
      </c>
      <c r="N125" s="199" t="s">
        <v>46</v>
      </c>
      <c r="O125" s="40"/>
      <c r="P125" s="200">
        <f>O125*H125</f>
        <v>0</v>
      </c>
      <c r="Q125" s="200">
        <v>1.0000000000000001E-5</v>
      </c>
      <c r="R125" s="200">
        <f>Q125*H125</f>
        <v>1.0000000000000001E-5</v>
      </c>
      <c r="S125" s="200">
        <v>0</v>
      </c>
      <c r="T125" s="201">
        <f>S125*H125</f>
        <v>0</v>
      </c>
      <c r="AR125" s="22" t="s">
        <v>134</v>
      </c>
      <c r="AT125" s="22" t="s">
        <v>129</v>
      </c>
      <c r="AU125" s="22" t="s">
        <v>85</v>
      </c>
      <c r="AY125" s="22" t="s">
        <v>127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2" t="s">
        <v>83</v>
      </c>
      <c r="BK125" s="202">
        <f>ROUND(I125*H125,2)</f>
        <v>0</v>
      </c>
      <c r="BL125" s="22" t="s">
        <v>134</v>
      </c>
      <c r="BM125" s="22" t="s">
        <v>236</v>
      </c>
    </row>
    <row r="126" spans="2:65" s="1" customFormat="1" ht="27">
      <c r="B126" s="39"/>
      <c r="C126" s="61"/>
      <c r="D126" s="203" t="s">
        <v>136</v>
      </c>
      <c r="E126" s="61"/>
      <c r="F126" s="204" t="s">
        <v>237</v>
      </c>
      <c r="G126" s="61"/>
      <c r="H126" s="61"/>
      <c r="I126" s="161"/>
      <c r="J126" s="61"/>
      <c r="K126" s="61"/>
      <c r="L126" s="59"/>
      <c r="M126" s="205"/>
      <c r="N126" s="40"/>
      <c r="O126" s="40"/>
      <c r="P126" s="40"/>
      <c r="Q126" s="40"/>
      <c r="R126" s="40"/>
      <c r="S126" s="40"/>
      <c r="T126" s="76"/>
      <c r="AT126" s="22" t="s">
        <v>136</v>
      </c>
      <c r="AU126" s="22" t="s">
        <v>85</v>
      </c>
    </row>
    <row r="127" spans="2:65" s="11" customFormat="1" ht="13.5">
      <c r="B127" s="206"/>
      <c r="C127" s="207"/>
      <c r="D127" s="217" t="s">
        <v>138</v>
      </c>
      <c r="E127" s="218" t="s">
        <v>21</v>
      </c>
      <c r="F127" s="219" t="s">
        <v>83</v>
      </c>
      <c r="G127" s="207"/>
      <c r="H127" s="220">
        <v>1</v>
      </c>
      <c r="I127" s="211"/>
      <c r="J127" s="207"/>
      <c r="K127" s="207"/>
      <c r="L127" s="212"/>
      <c r="M127" s="213"/>
      <c r="N127" s="214"/>
      <c r="O127" s="214"/>
      <c r="P127" s="214"/>
      <c r="Q127" s="214"/>
      <c r="R127" s="214"/>
      <c r="S127" s="214"/>
      <c r="T127" s="215"/>
      <c r="AT127" s="216" t="s">
        <v>138</v>
      </c>
      <c r="AU127" s="216" t="s">
        <v>85</v>
      </c>
      <c r="AV127" s="11" t="s">
        <v>85</v>
      </c>
      <c r="AW127" s="11" t="s">
        <v>38</v>
      </c>
      <c r="AX127" s="11" t="s">
        <v>83</v>
      </c>
      <c r="AY127" s="216" t="s">
        <v>127</v>
      </c>
    </row>
    <row r="128" spans="2:65" s="1" customFormat="1" ht="22.5" customHeight="1">
      <c r="B128" s="39"/>
      <c r="C128" s="239" t="s">
        <v>238</v>
      </c>
      <c r="D128" s="239" t="s">
        <v>239</v>
      </c>
      <c r="E128" s="240" t="s">
        <v>240</v>
      </c>
      <c r="F128" s="241" t="s">
        <v>241</v>
      </c>
      <c r="G128" s="242" t="s">
        <v>235</v>
      </c>
      <c r="H128" s="243">
        <v>1</v>
      </c>
      <c r="I128" s="244"/>
      <c r="J128" s="245">
        <f>ROUND(I128*H128,2)</f>
        <v>0</v>
      </c>
      <c r="K128" s="241" t="s">
        <v>133</v>
      </c>
      <c r="L128" s="246"/>
      <c r="M128" s="247" t="s">
        <v>21</v>
      </c>
      <c r="N128" s="248" t="s">
        <v>46</v>
      </c>
      <c r="O128" s="40"/>
      <c r="P128" s="200">
        <f>O128*H128</f>
        <v>0</v>
      </c>
      <c r="Q128" s="200">
        <v>6.0000000000000002E-5</v>
      </c>
      <c r="R128" s="200">
        <f>Q128*H128</f>
        <v>6.0000000000000002E-5</v>
      </c>
      <c r="S128" s="200">
        <v>0</v>
      </c>
      <c r="T128" s="201">
        <f>S128*H128</f>
        <v>0</v>
      </c>
      <c r="AR128" s="22" t="s">
        <v>206</v>
      </c>
      <c r="AT128" s="22" t="s">
        <v>239</v>
      </c>
      <c r="AU128" s="22" t="s">
        <v>85</v>
      </c>
      <c r="AY128" s="22" t="s">
        <v>127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22" t="s">
        <v>83</v>
      </c>
      <c r="BK128" s="202">
        <f>ROUND(I128*H128,2)</f>
        <v>0</v>
      </c>
      <c r="BL128" s="22" t="s">
        <v>134</v>
      </c>
      <c r="BM128" s="22" t="s">
        <v>242</v>
      </c>
    </row>
    <row r="129" spans="2:65" s="1" customFormat="1" ht="13.5">
      <c r="B129" s="39"/>
      <c r="C129" s="61"/>
      <c r="D129" s="217" t="s">
        <v>136</v>
      </c>
      <c r="E129" s="61"/>
      <c r="F129" s="249" t="s">
        <v>243</v>
      </c>
      <c r="G129" s="61"/>
      <c r="H129" s="61"/>
      <c r="I129" s="161"/>
      <c r="J129" s="61"/>
      <c r="K129" s="61"/>
      <c r="L129" s="59"/>
      <c r="M129" s="205"/>
      <c r="N129" s="40"/>
      <c r="O129" s="40"/>
      <c r="P129" s="40"/>
      <c r="Q129" s="40"/>
      <c r="R129" s="40"/>
      <c r="S129" s="40"/>
      <c r="T129" s="76"/>
      <c r="AT129" s="22" t="s">
        <v>136</v>
      </c>
      <c r="AU129" s="22" t="s">
        <v>85</v>
      </c>
    </row>
    <row r="130" spans="2:65" s="1" customFormat="1" ht="22.5" customHeight="1">
      <c r="B130" s="39"/>
      <c r="C130" s="191" t="s">
        <v>244</v>
      </c>
      <c r="D130" s="191" t="s">
        <v>129</v>
      </c>
      <c r="E130" s="192" t="s">
        <v>245</v>
      </c>
      <c r="F130" s="193" t="s">
        <v>246</v>
      </c>
      <c r="G130" s="194" t="s">
        <v>235</v>
      </c>
      <c r="H130" s="195">
        <v>2</v>
      </c>
      <c r="I130" s="196"/>
      <c r="J130" s="197">
        <f>ROUND(I130*H130,2)</f>
        <v>0</v>
      </c>
      <c r="K130" s="193" t="s">
        <v>133</v>
      </c>
      <c r="L130" s="59"/>
      <c r="M130" s="198" t="s">
        <v>21</v>
      </c>
      <c r="N130" s="199" t="s">
        <v>46</v>
      </c>
      <c r="O130" s="40"/>
      <c r="P130" s="200">
        <f>O130*H130</f>
        <v>0</v>
      </c>
      <c r="Q130" s="200">
        <v>0</v>
      </c>
      <c r="R130" s="200">
        <f>Q130*H130</f>
        <v>0</v>
      </c>
      <c r="S130" s="200">
        <v>0.2</v>
      </c>
      <c r="T130" s="201">
        <f>S130*H130</f>
        <v>0.4</v>
      </c>
      <c r="AR130" s="22" t="s">
        <v>134</v>
      </c>
      <c r="AT130" s="22" t="s">
        <v>129</v>
      </c>
      <c r="AU130" s="22" t="s">
        <v>85</v>
      </c>
      <c r="AY130" s="22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83</v>
      </c>
      <c r="BK130" s="202">
        <f>ROUND(I130*H130,2)</f>
        <v>0</v>
      </c>
      <c r="BL130" s="22" t="s">
        <v>134</v>
      </c>
      <c r="BM130" s="22" t="s">
        <v>247</v>
      </c>
    </row>
    <row r="131" spans="2:65" s="1" customFormat="1" ht="13.5">
      <c r="B131" s="39"/>
      <c r="C131" s="61"/>
      <c r="D131" s="203" t="s">
        <v>136</v>
      </c>
      <c r="E131" s="61"/>
      <c r="F131" s="204" t="s">
        <v>248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136</v>
      </c>
      <c r="AU131" s="22" t="s">
        <v>85</v>
      </c>
    </row>
    <row r="132" spans="2:65" s="11" customFormat="1" ht="13.5">
      <c r="B132" s="206"/>
      <c r="C132" s="207"/>
      <c r="D132" s="217" t="s">
        <v>138</v>
      </c>
      <c r="E132" s="218" t="s">
        <v>21</v>
      </c>
      <c r="F132" s="219" t="s">
        <v>85</v>
      </c>
      <c r="G132" s="207"/>
      <c r="H132" s="220">
        <v>2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138</v>
      </c>
      <c r="AU132" s="216" t="s">
        <v>85</v>
      </c>
      <c r="AV132" s="11" t="s">
        <v>85</v>
      </c>
      <c r="AW132" s="11" t="s">
        <v>38</v>
      </c>
      <c r="AX132" s="11" t="s">
        <v>83</v>
      </c>
      <c r="AY132" s="216" t="s">
        <v>127</v>
      </c>
    </row>
    <row r="133" spans="2:65" s="1" customFormat="1" ht="22.5" customHeight="1">
      <c r="B133" s="39"/>
      <c r="C133" s="191" t="s">
        <v>10</v>
      </c>
      <c r="D133" s="191" t="s">
        <v>129</v>
      </c>
      <c r="E133" s="192" t="s">
        <v>249</v>
      </c>
      <c r="F133" s="193" t="s">
        <v>250</v>
      </c>
      <c r="G133" s="194" t="s">
        <v>170</v>
      </c>
      <c r="H133" s="195">
        <v>8.34</v>
      </c>
      <c r="I133" s="196"/>
      <c r="J133" s="197">
        <f>ROUND(I133*H133,2)</f>
        <v>0</v>
      </c>
      <c r="K133" s="193" t="s">
        <v>133</v>
      </c>
      <c r="L133" s="59"/>
      <c r="M133" s="198" t="s">
        <v>21</v>
      </c>
      <c r="N133" s="199" t="s">
        <v>46</v>
      </c>
      <c r="O133" s="40"/>
      <c r="P133" s="200">
        <f>O133*H133</f>
        <v>0</v>
      </c>
      <c r="Q133" s="200">
        <v>2.2563399999999998</v>
      </c>
      <c r="R133" s="200">
        <f>Q133*H133</f>
        <v>18.817875599999997</v>
      </c>
      <c r="S133" s="200">
        <v>0</v>
      </c>
      <c r="T133" s="201">
        <f>S133*H133</f>
        <v>0</v>
      </c>
      <c r="AR133" s="22" t="s">
        <v>134</v>
      </c>
      <c r="AT133" s="22" t="s">
        <v>129</v>
      </c>
      <c r="AU133" s="22" t="s">
        <v>85</v>
      </c>
      <c r="AY133" s="22" t="s">
        <v>127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22" t="s">
        <v>83</v>
      </c>
      <c r="BK133" s="202">
        <f>ROUND(I133*H133,2)</f>
        <v>0</v>
      </c>
      <c r="BL133" s="22" t="s">
        <v>134</v>
      </c>
      <c r="BM133" s="22" t="s">
        <v>251</v>
      </c>
    </row>
    <row r="134" spans="2:65" s="1" customFormat="1" ht="13.5">
      <c r="B134" s="39"/>
      <c r="C134" s="61"/>
      <c r="D134" s="203" t="s">
        <v>136</v>
      </c>
      <c r="E134" s="61"/>
      <c r="F134" s="204" t="s">
        <v>252</v>
      </c>
      <c r="G134" s="61"/>
      <c r="H134" s="61"/>
      <c r="I134" s="161"/>
      <c r="J134" s="61"/>
      <c r="K134" s="61"/>
      <c r="L134" s="59"/>
      <c r="M134" s="205"/>
      <c r="N134" s="40"/>
      <c r="O134" s="40"/>
      <c r="P134" s="40"/>
      <c r="Q134" s="40"/>
      <c r="R134" s="40"/>
      <c r="S134" s="40"/>
      <c r="T134" s="76"/>
      <c r="AT134" s="22" t="s">
        <v>136</v>
      </c>
      <c r="AU134" s="22" t="s">
        <v>85</v>
      </c>
    </row>
    <row r="135" spans="2:65" s="11" customFormat="1" ht="13.5">
      <c r="B135" s="206"/>
      <c r="C135" s="207"/>
      <c r="D135" s="203" t="s">
        <v>138</v>
      </c>
      <c r="E135" s="208" t="s">
        <v>21</v>
      </c>
      <c r="F135" s="209" t="s">
        <v>253</v>
      </c>
      <c r="G135" s="207"/>
      <c r="H135" s="210">
        <v>8.34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138</v>
      </c>
      <c r="AU135" s="216" t="s">
        <v>85</v>
      </c>
      <c r="AV135" s="11" t="s">
        <v>85</v>
      </c>
      <c r="AW135" s="11" t="s">
        <v>38</v>
      </c>
      <c r="AX135" s="11" t="s">
        <v>83</v>
      </c>
      <c r="AY135" s="216" t="s">
        <v>127</v>
      </c>
    </row>
    <row r="136" spans="2:65" s="10" customFormat="1" ht="29.85" customHeight="1">
      <c r="B136" s="174"/>
      <c r="C136" s="175"/>
      <c r="D136" s="188" t="s">
        <v>74</v>
      </c>
      <c r="E136" s="189" t="s">
        <v>254</v>
      </c>
      <c r="F136" s="189" t="s">
        <v>255</v>
      </c>
      <c r="G136" s="175"/>
      <c r="H136" s="175"/>
      <c r="I136" s="178"/>
      <c r="J136" s="190">
        <f>BK136</f>
        <v>0</v>
      </c>
      <c r="K136" s="175"/>
      <c r="L136" s="180"/>
      <c r="M136" s="181"/>
      <c r="N136" s="182"/>
      <c r="O136" s="182"/>
      <c r="P136" s="183">
        <f>SUM(P137:P145)</f>
        <v>0</v>
      </c>
      <c r="Q136" s="182"/>
      <c r="R136" s="183">
        <f>SUM(R137:R145)</f>
        <v>0</v>
      </c>
      <c r="S136" s="182"/>
      <c r="T136" s="184">
        <f>SUM(T137:T145)</f>
        <v>0</v>
      </c>
      <c r="AR136" s="185" t="s">
        <v>83</v>
      </c>
      <c r="AT136" s="186" t="s">
        <v>74</v>
      </c>
      <c r="AU136" s="186" t="s">
        <v>83</v>
      </c>
      <c r="AY136" s="185" t="s">
        <v>127</v>
      </c>
      <c r="BK136" s="187">
        <f>SUM(BK137:BK145)</f>
        <v>0</v>
      </c>
    </row>
    <row r="137" spans="2:65" s="1" customFormat="1" ht="22.5" customHeight="1">
      <c r="B137" s="39"/>
      <c r="C137" s="191" t="s">
        <v>256</v>
      </c>
      <c r="D137" s="191" t="s">
        <v>129</v>
      </c>
      <c r="E137" s="192" t="s">
        <v>257</v>
      </c>
      <c r="F137" s="193" t="s">
        <v>258</v>
      </c>
      <c r="G137" s="194" t="s">
        <v>259</v>
      </c>
      <c r="H137" s="195">
        <v>43.456000000000003</v>
      </c>
      <c r="I137" s="196"/>
      <c r="J137" s="197">
        <f>ROUND(I137*H137,2)</f>
        <v>0</v>
      </c>
      <c r="K137" s="193" t="s">
        <v>133</v>
      </c>
      <c r="L137" s="59"/>
      <c r="M137" s="198" t="s">
        <v>21</v>
      </c>
      <c r="N137" s="199" t="s">
        <v>46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134</v>
      </c>
      <c r="AT137" s="22" t="s">
        <v>129</v>
      </c>
      <c r="AU137" s="22" t="s">
        <v>85</v>
      </c>
      <c r="AY137" s="22" t="s">
        <v>127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83</v>
      </c>
      <c r="BK137" s="202">
        <f>ROUND(I137*H137,2)</f>
        <v>0</v>
      </c>
      <c r="BL137" s="22" t="s">
        <v>134</v>
      </c>
      <c r="BM137" s="22" t="s">
        <v>260</v>
      </c>
    </row>
    <row r="138" spans="2:65" s="1" customFormat="1" ht="27">
      <c r="B138" s="39"/>
      <c r="C138" s="61"/>
      <c r="D138" s="217" t="s">
        <v>136</v>
      </c>
      <c r="E138" s="61"/>
      <c r="F138" s="249" t="s">
        <v>261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136</v>
      </c>
      <c r="AU138" s="22" t="s">
        <v>85</v>
      </c>
    </row>
    <row r="139" spans="2:65" s="1" customFormat="1" ht="22.5" customHeight="1">
      <c r="B139" s="39"/>
      <c r="C139" s="191" t="s">
        <v>262</v>
      </c>
      <c r="D139" s="191" t="s">
        <v>129</v>
      </c>
      <c r="E139" s="192" t="s">
        <v>263</v>
      </c>
      <c r="F139" s="193" t="s">
        <v>264</v>
      </c>
      <c r="G139" s="194" t="s">
        <v>259</v>
      </c>
      <c r="H139" s="195">
        <v>608.38400000000001</v>
      </c>
      <c r="I139" s="196"/>
      <c r="J139" s="197">
        <f>ROUND(I139*H139,2)</f>
        <v>0</v>
      </c>
      <c r="K139" s="193" t="s">
        <v>133</v>
      </c>
      <c r="L139" s="59"/>
      <c r="M139" s="198" t="s">
        <v>21</v>
      </c>
      <c r="N139" s="199" t="s">
        <v>46</v>
      </c>
      <c r="O139" s="40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2" t="s">
        <v>134</v>
      </c>
      <c r="AT139" s="22" t="s">
        <v>129</v>
      </c>
      <c r="AU139" s="22" t="s">
        <v>85</v>
      </c>
      <c r="AY139" s="22" t="s">
        <v>127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2" t="s">
        <v>83</v>
      </c>
      <c r="BK139" s="202">
        <f>ROUND(I139*H139,2)</f>
        <v>0</v>
      </c>
      <c r="BL139" s="22" t="s">
        <v>134</v>
      </c>
      <c r="BM139" s="22" t="s">
        <v>265</v>
      </c>
    </row>
    <row r="140" spans="2:65" s="1" customFormat="1" ht="27">
      <c r="B140" s="39"/>
      <c r="C140" s="61"/>
      <c r="D140" s="203" t="s">
        <v>136</v>
      </c>
      <c r="E140" s="61"/>
      <c r="F140" s="204" t="s">
        <v>266</v>
      </c>
      <c r="G140" s="61"/>
      <c r="H140" s="61"/>
      <c r="I140" s="161"/>
      <c r="J140" s="61"/>
      <c r="K140" s="61"/>
      <c r="L140" s="59"/>
      <c r="M140" s="205"/>
      <c r="N140" s="40"/>
      <c r="O140" s="40"/>
      <c r="P140" s="40"/>
      <c r="Q140" s="40"/>
      <c r="R140" s="40"/>
      <c r="S140" s="40"/>
      <c r="T140" s="76"/>
      <c r="AT140" s="22" t="s">
        <v>136</v>
      </c>
      <c r="AU140" s="22" t="s">
        <v>85</v>
      </c>
    </row>
    <row r="141" spans="2:65" s="11" customFormat="1" ht="13.5">
      <c r="B141" s="206"/>
      <c r="C141" s="207"/>
      <c r="D141" s="217" t="s">
        <v>138</v>
      </c>
      <c r="E141" s="207"/>
      <c r="F141" s="219" t="s">
        <v>267</v>
      </c>
      <c r="G141" s="207"/>
      <c r="H141" s="220">
        <v>608.38400000000001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138</v>
      </c>
      <c r="AU141" s="216" t="s">
        <v>85</v>
      </c>
      <c r="AV141" s="11" t="s">
        <v>85</v>
      </c>
      <c r="AW141" s="11" t="s">
        <v>6</v>
      </c>
      <c r="AX141" s="11" t="s">
        <v>83</v>
      </c>
      <c r="AY141" s="216" t="s">
        <v>127</v>
      </c>
    </row>
    <row r="142" spans="2:65" s="1" customFormat="1" ht="22.5" customHeight="1">
      <c r="B142" s="39"/>
      <c r="C142" s="191" t="s">
        <v>268</v>
      </c>
      <c r="D142" s="191" t="s">
        <v>129</v>
      </c>
      <c r="E142" s="192" t="s">
        <v>269</v>
      </c>
      <c r="F142" s="193" t="s">
        <v>270</v>
      </c>
      <c r="G142" s="194" t="s">
        <v>259</v>
      </c>
      <c r="H142" s="195">
        <v>43.456000000000003</v>
      </c>
      <c r="I142" s="196"/>
      <c r="J142" s="197">
        <f>ROUND(I142*H142,2)</f>
        <v>0</v>
      </c>
      <c r="K142" s="193" t="s">
        <v>133</v>
      </c>
      <c r="L142" s="59"/>
      <c r="M142" s="198" t="s">
        <v>21</v>
      </c>
      <c r="N142" s="199" t="s">
        <v>46</v>
      </c>
      <c r="O142" s="40"/>
      <c r="P142" s="200">
        <f>O142*H142</f>
        <v>0</v>
      </c>
      <c r="Q142" s="200">
        <v>0</v>
      </c>
      <c r="R142" s="200">
        <f>Q142*H142</f>
        <v>0</v>
      </c>
      <c r="S142" s="200">
        <v>0</v>
      </c>
      <c r="T142" s="201">
        <f>S142*H142</f>
        <v>0</v>
      </c>
      <c r="AR142" s="22" t="s">
        <v>134</v>
      </c>
      <c r="AT142" s="22" t="s">
        <v>129</v>
      </c>
      <c r="AU142" s="22" t="s">
        <v>85</v>
      </c>
      <c r="AY142" s="22" t="s">
        <v>127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22" t="s">
        <v>83</v>
      </c>
      <c r="BK142" s="202">
        <f>ROUND(I142*H142,2)</f>
        <v>0</v>
      </c>
      <c r="BL142" s="22" t="s">
        <v>134</v>
      </c>
      <c r="BM142" s="22" t="s">
        <v>271</v>
      </c>
    </row>
    <row r="143" spans="2:65" s="1" customFormat="1" ht="13.5">
      <c r="B143" s="39"/>
      <c r="C143" s="61"/>
      <c r="D143" s="217" t="s">
        <v>136</v>
      </c>
      <c r="E143" s="61"/>
      <c r="F143" s="249" t="s">
        <v>272</v>
      </c>
      <c r="G143" s="61"/>
      <c r="H143" s="61"/>
      <c r="I143" s="161"/>
      <c r="J143" s="61"/>
      <c r="K143" s="61"/>
      <c r="L143" s="59"/>
      <c r="M143" s="205"/>
      <c r="N143" s="40"/>
      <c r="O143" s="40"/>
      <c r="P143" s="40"/>
      <c r="Q143" s="40"/>
      <c r="R143" s="40"/>
      <c r="S143" s="40"/>
      <c r="T143" s="76"/>
      <c r="AT143" s="22" t="s">
        <v>136</v>
      </c>
      <c r="AU143" s="22" t="s">
        <v>85</v>
      </c>
    </row>
    <row r="144" spans="2:65" s="1" customFormat="1" ht="22.5" customHeight="1">
      <c r="B144" s="39"/>
      <c r="C144" s="191" t="s">
        <v>273</v>
      </c>
      <c r="D144" s="191" t="s">
        <v>129</v>
      </c>
      <c r="E144" s="192" t="s">
        <v>274</v>
      </c>
      <c r="F144" s="193" t="s">
        <v>275</v>
      </c>
      <c r="G144" s="194" t="s">
        <v>259</v>
      </c>
      <c r="H144" s="195">
        <v>43.456000000000003</v>
      </c>
      <c r="I144" s="196"/>
      <c r="J144" s="197">
        <f>ROUND(I144*H144,2)</f>
        <v>0</v>
      </c>
      <c r="K144" s="193" t="s">
        <v>133</v>
      </c>
      <c r="L144" s="59"/>
      <c r="M144" s="198" t="s">
        <v>21</v>
      </c>
      <c r="N144" s="199" t="s">
        <v>46</v>
      </c>
      <c r="O144" s="40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2" t="s">
        <v>134</v>
      </c>
      <c r="AT144" s="22" t="s">
        <v>129</v>
      </c>
      <c r="AU144" s="22" t="s">
        <v>85</v>
      </c>
      <c r="AY144" s="22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83</v>
      </c>
      <c r="BK144" s="202">
        <f>ROUND(I144*H144,2)</f>
        <v>0</v>
      </c>
      <c r="BL144" s="22" t="s">
        <v>134</v>
      </c>
      <c r="BM144" s="22" t="s">
        <v>276</v>
      </c>
    </row>
    <row r="145" spans="2:65" s="1" customFormat="1" ht="13.5">
      <c r="B145" s="39"/>
      <c r="C145" s="61"/>
      <c r="D145" s="203" t="s">
        <v>136</v>
      </c>
      <c r="E145" s="61"/>
      <c r="F145" s="204" t="s">
        <v>277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136</v>
      </c>
      <c r="AU145" s="22" t="s">
        <v>85</v>
      </c>
    </row>
    <row r="146" spans="2:65" s="10" customFormat="1" ht="29.85" customHeight="1">
      <c r="B146" s="174"/>
      <c r="C146" s="175"/>
      <c r="D146" s="188" t="s">
        <v>74</v>
      </c>
      <c r="E146" s="189" t="s">
        <v>278</v>
      </c>
      <c r="F146" s="189" t="s">
        <v>279</v>
      </c>
      <c r="G146" s="175"/>
      <c r="H146" s="175"/>
      <c r="I146" s="178"/>
      <c r="J146" s="190">
        <f>BK146</f>
        <v>0</v>
      </c>
      <c r="K146" s="175"/>
      <c r="L146" s="180"/>
      <c r="M146" s="181"/>
      <c r="N146" s="182"/>
      <c r="O146" s="182"/>
      <c r="P146" s="183">
        <f>SUM(P147:P150)</f>
        <v>0</v>
      </c>
      <c r="Q146" s="182"/>
      <c r="R146" s="183">
        <f>SUM(R147:R150)</f>
        <v>0</v>
      </c>
      <c r="S146" s="182"/>
      <c r="T146" s="184">
        <f>SUM(T147:T150)</f>
        <v>0</v>
      </c>
      <c r="AR146" s="185" t="s">
        <v>83</v>
      </c>
      <c r="AT146" s="186" t="s">
        <v>74</v>
      </c>
      <c r="AU146" s="186" t="s">
        <v>83</v>
      </c>
      <c r="AY146" s="185" t="s">
        <v>127</v>
      </c>
      <c r="BK146" s="187">
        <f>SUM(BK147:BK150)</f>
        <v>0</v>
      </c>
    </row>
    <row r="147" spans="2:65" s="1" customFormat="1" ht="22.5" customHeight="1">
      <c r="B147" s="39"/>
      <c r="C147" s="191" t="s">
        <v>280</v>
      </c>
      <c r="D147" s="191" t="s">
        <v>129</v>
      </c>
      <c r="E147" s="192" t="s">
        <v>281</v>
      </c>
      <c r="F147" s="193" t="s">
        <v>282</v>
      </c>
      <c r="G147" s="194" t="s">
        <v>259</v>
      </c>
      <c r="H147" s="195">
        <v>20.193000000000001</v>
      </c>
      <c r="I147" s="196"/>
      <c r="J147" s="197">
        <f>ROUND(I147*H147,2)</f>
        <v>0</v>
      </c>
      <c r="K147" s="193" t="s">
        <v>133</v>
      </c>
      <c r="L147" s="59"/>
      <c r="M147" s="198" t="s">
        <v>21</v>
      </c>
      <c r="N147" s="199" t="s">
        <v>46</v>
      </c>
      <c r="O147" s="40"/>
      <c r="P147" s="200">
        <f>O147*H147</f>
        <v>0</v>
      </c>
      <c r="Q147" s="200">
        <v>0</v>
      </c>
      <c r="R147" s="200">
        <f>Q147*H147</f>
        <v>0</v>
      </c>
      <c r="S147" s="200">
        <v>0</v>
      </c>
      <c r="T147" s="201">
        <f>S147*H147</f>
        <v>0</v>
      </c>
      <c r="AR147" s="22" t="s">
        <v>134</v>
      </c>
      <c r="AT147" s="22" t="s">
        <v>129</v>
      </c>
      <c r="AU147" s="22" t="s">
        <v>85</v>
      </c>
      <c r="AY147" s="22" t="s">
        <v>127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22" t="s">
        <v>83</v>
      </c>
      <c r="BK147" s="202">
        <f>ROUND(I147*H147,2)</f>
        <v>0</v>
      </c>
      <c r="BL147" s="22" t="s">
        <v>134</v>
      </c>
      <c r="BM147" s="22" t="s">
        <v>283</v>
      </c>
    </row>
    <row r="148" spans="2:65" s="1" customFormat="1" ht="27">
      <c r="B148" s="39"/>
      <c r="C148" s="61"/>
      <c r="D148" s="217" t="s">
        <v>136</v>
      </c>
      <c r="E148" s="61"/>
      <c r="F148" s="249" t="s">
        <v>284</v>
      </c>
      <c r="G148" s="61"/>
      <c r="H148" s="61"/>
      <c r="I148" s="161"/>
      <c r="J148" s="61"/>
      <c r="K148" s="61"/>
      <c r="L148" s="59"/>
      <c r="M148" s="205"/>
      <c r="N148" s="40"/>
      <c r="O148" s="40"/>
      <c r="P148" s="40"/>
      <c r="Q148" s="40"/>
      <c r="R148" s="40"/>
      <c r="S148" s="40"/>
      <c r="T148" s="76"/>
      <c r="AT148" s="22" t="s">
        <v>136</v>
      </c>
      <c r="AU148" s="22" t="s">
        <v>85</v>
      </c>
    </row>
    <row r="149" spans="2:65" s="1" customFormat="1" ht="31.5" customHeight="1">
      <c r="B149" s="39"/>
      <c r="C149" s="191" t="s">
        <v>9</v>
      </c>
      <c r="D149" s="191" t="s">
        <v>129</v>
      </c>
      <c r="E149" s="192" t="s">
        <v>285</v>
      </c>
      <c r="F149" s="193" t="s">
        <v>286</v>
      </c>
      <c r="G149" s="194" t="s">
        <v>259</v>
      </c>
      <c r="H149" s="195">
        <v>20.193000000000001</v>
      </c>
      <c r="I149" s="196"/>
      <c r="J149" s="197">
        <f>ROUND(I149*H149,2)</f>
        <v>0</v>
      </c>
      <c r="K149" s="193" t="s">
        <v>133</v>
      </c>
      <c r="L149" s="59"/>
      <c r="M149" s="198" t="s">
        <v>21</v>
      </c>
      <c r="N149" s="199" t="s">
        <v>46</v>
      </c>
      <c r="O149" s="40"/>
      <c r="P149" s="200">
        <f>O149*H149</f>
        <v>0</v>
      </c>
      <c r="Q149" s="200">
        <v>0</v>
      </c>
      <c r="R149" s="200">
        <f>Q149*H149</f>
        <v>0</v>
      </c>
      <c r="S149" s="200">
        <v>0</v>
      </c>
      <c r="T149" s="201">
        <f>S149*H149</f>
        <v>0</v>
      </c>
      <c r="AR149" s="22" t="s">
        <v>134</v>
      </c>
      <c r="AT149" s="22" t="s">
        <v>129</v>
      </c>
      <c r="AU149" s="22" t="s">
        <v>85</v>
      </c>
      <c r="AY149" s="22" t="s">
        <v>127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2" t="s">
        <v>83</v>
      </c>
      <c r="BK149" s="202">
        <f>ROUND(I149*H149,2)</f>
        <v>0</v>
      </c>
      <c r="BL149" s="22" t="s">
        <v>134</v>
      </c>
      <c r="BM149" s="22" t="s">
        <v>287</v>
      </c>
    </row>
    <row r="150" spans="2:65" s="1" customFormat="1" ht="27">
      <c r="B150" s="39"/>
      <c r="C150" s="61"/>
      <c r="D150" s="203" t="s">
        <v>136</v>
      </c>
      <c r="E150" s="61"/>
      <c r="F150" s="204" t="s">
        <v>288</v>
      </c>
      <c r="G150" s="61"/>
      <c r="H150" s="61"/>
      <c r="I150" s="161"/>
      <c r="J150" s="61"/>
      <c r="K150" s="61"/>
      <c r="L150" s="59"/>
      <c r="M150" s="250"/>
      <c r="N150" s="251"/>
      <c r="O150" s="251"/>
      <c r="P150" s="251"/>
      <c r="Q150" s="251"/>
      <c r="R150" s="251"/>
      <c r="S150" s="251"/>
      <c r="T150" s="252"/>
      <c r="AT150" s="22" t="s">
        <v>136</v>
      </c>
      <c r="AU150" s="22" t="s">
        <v>85</v>
      </c>
    </row>
    <row r="151" spans="2:65" s="1" customFormat="1" ht="6.95" customHeight="1">
      <c r="B151" s="54"/>
      <c r="C151" s="55"/>
      <c r="D151" s="55"/>
      <c r="E151" s="55"/>
      <c r="F151" s="55"/>
      <c r="G151" s="55"/>
      <c r="H151" s="55"/>
      <c r="I151" s="137"/>
      <c r="J151" s="55"/>
      <c r="K151" s="55"/>
      <c r="L151" s="59"/>
    </row>
  </sheetData>
  <sheetProtection password="CC35" sheet="1" objects="1" scenarios="1" formatCells="0" formatColumns="0" formatRows="0" sort="0" autoFilter="0"/>
  <autoFilter ref="C81:K150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95</v>
      </c>
      <c r="G1" s="376" t="s">
        <v>96</v>
      </c>
      <c r="H1" s="37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22" t="s">
        <v>91</v>
      </c>
      <c r="AZ2" s="224" t="s">
        <v>289</v>
      </c>
      <c r="BA2" s="224" t="s">
        <v>290</v>
      </c>
      <c r="BB2" s="224" t="s">
        <v>21</v>
      </c>
      <c r="BC2" s="224" t="s">
        <v>291</v>
      </c>
      <c r="BD2" s="224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  <c r="AZ3" s="224" t="s">
        <v>292</v>
      </c>
      <c r="BA3" s="224" t="s">
        <v>21</v>
      </c>
      <c r="BB3" s="224" t="s">
        <v>21</v>
      </c>
      <c r="BC3" s="224" t="s">
        <v>293</v>
      </c>
      <c r="BD3" s="224" t="s">
        <v>85</v>
      </c>
    </row>
    <row r="4" spans="1:70" ht="36.950000000000003" customHeight="1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  <c r="AZ4" s="224" t="s">
        <v>294</v>
      </c>
      <c r="BA4" s="224" t="s">
        <v>21</v>
      </c>
      <c r="BB4" s="224" t="s">
        <v>21</v>
      </c>
      <c r="BC4" s="224" t="s">
        <v>295</v>
      </c>
      <c r="BD4" s="224" t="s">
        <v>85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  <c r="AZ5" s="224" t="s">
        <v>296</v>
      </c>
      <c r="BA5" s="224" t="s">
        <v>21</v>
      </c>
      <c r="BB5" s="224" t="s">
        <v>21</v>
      </c>
      <c r="BC5" s="224" t="s">
        <v>297</v>
      </c>
      <c r="BD5" s="224" t="s">
        <v>85</v>
      </c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  <c r="AZ6" s="224" t="s">
        <v>298</v>
      </c>
      <c r="BA6" s="224" t="s">
        <v>21</v>
      </c>
      <c r="BB6" s="224" t="s">
        <v>21</v>
      </c>
      <c r="BC6" s="224" t="s">
        <v>299</v>
      </c>
      <c r="BD6" s="224" t="s">
        <v>85</v>
      </c>
    </row>
    <row r="7" spans="1:70" ht="22.5" customHeight="1">
      <c r="B7" s="26"/>
      <c r="C7" s="27"/>
      <c r="D7" s="27"/>
      <c r="E7" s="369" t="str">
        <f>'Rekapitulace stavby'!K6</f>
        <v>Oprava kanalizace na pozemku parc. č. 1520/58 v k. ú. Odry</v>
      </c>
      <c r="F7" s="370"/>
      <c r="G7" s="370"/>
      <c r="H7" s="370"/>
      <c r="I7" s="115"/>
      <c r="J7" s="27"/>
      <c r="K7" s="29"/>
      <c r="AZ7" s="224" t="s">
        <v>300</v>
      </c>
      <c r="BA7" s="224" t="s">
        <v>21</v>
      </c>
      <c r="BB7" s="224" t="s">
        <v>21</v>
      </c>
      <c r="BC7" s="224" t="s">
        <v>301</v>
      </c>
      <c r="BD7" s="224" t="s">
        <v>85</v>
      </c>
    </row>
    <row r="8" spans="1:70" s="1" customFormat="1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1" t="s">
        <v>302</v>
      </c>
      <c r="F9" s="372"/>
      <c r="G9" s="372"/>
      <c r="H9" s="37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2. 11. 2018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8" t="s">
        <v>21</v>
      </c>
      <c r="F24" s="338"/>
      <c r="G24" s="338"/>
      <c r="H24" s="33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ROUND(J83,2)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ROUND(SUM(BE83:BE211), 2)</f>
        <v>0</v>
      </c>
      <c r="G30" s="40"/>
      <c r="H30" s="40"/>
      <c r="I30" s="129">
        <v>0.21</v>
      </c>
      <c r="J30" s="128">
        <f>ROUND(ROUND((SUM(BE83:BE211)),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ROUND(SUM(BF83:BF211), 2)</f>
        <v>0</v>
      </c>
      <c r="G31" s="40"/>
      <c r="H31" s="40"/>
      <c r="I31" s="129">
        <v>0.15</v>
      </c>
      <c r="J31" s="128">
        <f>ROUND(ROUND((SUM(BF83:BF211)),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ROUND(SUM(BG83:BG211),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ROUND(SUM(BH83:BH211),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ROUND(SUM(BI83:BI211),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103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9" t="str">
        <f>E7</f>
        <v>Oprava kanalizace na pozemku parc. č. 1520/58 v k. ú. Odry</v>
      </c>
      <c r="F45" s="370"/>
      <c r="G45" s="370"/>
      <c r="H45" s="370"/>
      <c r="I45" s="116"/>
      <c r="J45" s="40"/>
      <c r="K45" s="43"/>
    </row>
    <row r="46" spans="2:11" s="1" customFormat="1" ht="14.45" customHeight="1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1" t="str">
        <f>E9</f>
        <v>03 - Oprava stávající kanalizace</v>
      </c>
      <c r="F47" s="372"/>
      <c r="G47" s="372"/>
      <c r="H47" s="37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Odry</v>
      </c>
      <c r="G49" s="40"/>
      <c r="H49" s="40"/>
      <c r="I49" s="117" t="s">
        <v>25</v>
      </c>
      <c r="J49" s="118" t="str">
        <f>IF(J12="","",J12)</f>
        <v>2. 11. 2018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Odry</v>
      </c>
      <c r="G51" s="40"/>
      <c r="H51" s="40"/>
      <c r="I51" s="117" t="s">
        <v>35</v>
      </c>
      <c r="J51" s="33" t="str">
        <f>E21</f>
        <v>Ing. Petr Elkner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104</v>
      </c>
      <c r="D54" s="130"/>
      <c r="E54" s="130"/>
      <c r="F54" s="130"/>
      <c r="G54" s="130"/>
      <c r="H54" s="130"/>
      <c r="I54" s="143"/>
      <c r="J54" s="144" t="s">
        <v>105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106</v>
      </c>
      <c r="D56" s="40"/>
      <c r="E56" s="40"/>
      <c r="F56" s="40"/>
      <c r="G56" s="40"/>
      <c r="H56" s="40"/>
      <c r="I56" s="116"/>
      <c r="J56" s="126">
        <f>J83</f>
        <v>0</v>
      </c>
      <c r="K56" s="43"/>
      <c r="AU56" s="22" t="s">
        <v>107</v>
      </c>
    </row>
    <row r="57" spans="2:47" s="7" customFormat="1" ht="24.95" customHeight="1">
      <c r="B57" s="147"/>
      <c r="C57" s="148"/>
      <c r="D57" s="149" t="s">
        <v>108</v>
      </c>
      <c r="E57" s="150"/>
      <c r="F57" s="150"/>
      <c r="G57" s="150"/>
      <c r="H57" s="150"/>
      <c r="I57" s="151"/>
      <c r="J57" s="152">
        <f>J84</f>
        <v>0</v>
      </c>
      <c r="K57" s="153"/>
    </row>
    <row r="58" spans="2:47" s="8" customFormat="1" ht="19.899999999999999" customHeight="1">
      <c r="B58" s="154"/>
      <c r="C58" s="155"/>
      <c r="D58" s="156" t="s">
        <v>109</v>
      </c>
      <c r="E58" s="157"/>
      <c r="F58" s="157"/>
      <c r="G58" s="157"/>
      <c r="H58" s="157"/>
      <c r="I58" s="158"/>
      <c r="J58" s="159">
        <f>J85</f>
        <v>0</v>
      </c>
      <c r="K58" s="160"/>
    </row>
    <row r="59" spans="2:47" s="8" customFormat="1" ht="19.899999999999999" customHeight="1">
      <c r="B59" s="154"/>
      <c r="C59" s="155"/>
      <c r="D59" s="156" t="s">
        <v>303</v>
      </c>
      <c r="E59" s="157"/>
      <c r="F59" s="157"/>
      <c r="G59" s="157"/>
      <c r="H59" s="157"/>
      <c r="I59" s="158"/>
      <c r="J59" s="159">
        <f>J143</f>
        <v>0</v>
      </c>
      <c r="K59" s="160"/>
    </row>
    <row r="60" spans="2:47" s="8" customFormat="1" ht="19.899999999999999" customHeight="1">
      <c r="B60" s="154"/>
      <c r="C60" s="155"/>
      <c r="D60" s="156" t="s">
        <v>110</v>
      </c>
      <c r="E60" s="157"/>
      <c r="F60" s="157"/>
      <c r="G60" s="157"/>
      <c r="H60" s="157"/>
      <c r="I60" s="158"/>
      <c r="J60" s="159">
        <f>J147</f>
        <v>0</v>
      </c>
      <c r="K60" s="160"/>
    </row>
    <row r="61" spans="2:47" s="8" customFormat="1" ht="19.899999999999999" customHeight="1">
      <c r="B61" s="154"/>
      <c r="C61" s="155"/>
      <c r="D61" s="156" t="s">
        <v>304</v>
      </c>
      <c r="E61" s="157"/>
      <c r="F61" s="157"/>
      <c r="G61" s="157"/>
      <c r="H61" s="157"/>
      <c r="I61" s="158"/>
      <c r="J61" s="159">
        <f>J154</f>
        <v>0</v>
      </c>
      <c r="K61" s="160"/>
    </row>
    <row r="62" spans="2:47" s="8" customFormat="1" ht="19.899999999999999" customHeight="1">
      <c r="B62" s="154"/>
      <c r="C62" s="155"/>
      <c r="D62" s="156" t="s">
        <v>165</v>
      </c>
      <c r="E62" s="157"/>
      <c r="F62" s="157"/>
      <c r="G62" s="157"/>
      <c r="H62" s="157"/>
      <c r="I62" s="158"/>
      <c r="J62" s="159">
        <f>J161</f>
        <v>0</v>
      </c>
      <c r="K62" s="160"/>
    </row>
    <row r="63" spans="2:47" s="8" customFormat="1" ht="19.899999999999999" customHeight="1">
      <c r="B63" s="154"/>
      <c r="C63" s="155"/>
      <c r="D63" s="156" t="s">
        <v>167</v>
      </c>
      <c r="E63" s="157"/>
      <c r="F63" s="157"/>
      <c r="G63" s="157"/>
      <c r="H63" s="157"/>
      <c r="I63" s="158"/>
      <c r="J63" s="159">
        <f>J207</f>
        <v>0</v>
      </c>
      <c r="K63" s="160"/>
    </row>
    <row r="64" spans="2:47" s="1" customFormat="1" ht="21.75" customHeight="1">
      <c r="B64" s="39"/>
      <c r="C64" s="40"/>
      <c r="D64" s="40"/>
      <c r="E64" s="40"/>
      <c r="F64" s="40"/>
      <c r="G64" s="40"/>
      <c r="H64" s="40"/>
      <c r="I64" s="116"/>
      <c r="J64" s="40"/>
      <c r="K64" s="43"/>
    </row>
    <row r="65" spans="2:12" s="1" customFormat="1" ht="6.95" customHeight="1">
      <c r="B65" s="54"/>
      <c r="C65" s="55"/>
      <c r="D65" s="55"/>
      <c r="E65" s="55"/>
      <c r="F65" s="55"/>
      <c r="G65" s="55"/>
      <c r="H65" s="55"/>
      <c r="I65" s="137"/>
      <c r="J65" s="55"/>
      <c r="K65" s="56"/>
    </row>
    <row r="69" spans="2:12" s="1" customFormat="1" ht="6.95" customHeight="1">
      <c r="B69" s="57"/>
      <c r="C69" s="58"/>
      <c r="D69" s="58"/>
      <c r="E69" s="58"/>
      <c r="F69" s="58"/>
      <c r="G69" s="58"/>
      <c r="H69" s="58"/>
      <c r="I69" s="140"/>
      <c r="J69" s="58"/>
      <c r="K69" s="58"/>
      <c r="L69" s="59"/>
    </row>
    <row r="70" spans="2:12" s="1" customFormat="1" ht="36.950000000000003" customHeight="1">
      <c r="B70" s="39"/>
      <c r="C70" s="60" t="s">
        <v>111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12" s="1" customFormat="1" ht="6.95" customHeight="1">
      <c r="B71" s="39"/>
      <c r="C71" s="61"/>
      <c r="D71" s="61"/>
      <c r="E71" s="61"/>
      <c r="F71" s="61"/>
      <c r="G71" s="61"/>
      <c r="H71" s="61"/>
      <c r="I71" s="161"/>
      <c r="J71" s="61"/>
      <c r="K71" s="61"/>
      <c r="L71" s="59"/>
    </row>
    <row r="72" spans="2:12" s="1" customFormat="1" ht="14.45" customHeight="1">
      <c r="B72" s="39"/>
      <c r="C72" s="63" t="s">
        <v>18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12" s="1" customFormat="1" ht="22.5" customHeight="1">
      <c r="B73" s="39"/>
      <c r="C73" s="61"/>
      <c r="D73" s="61"/>
      <c r="E73" s="373" t="str">
        <f>E7</f>
        <v>Oprava kanalizace na pozemku parc. č. 1520/58 v k. ú. Odry</v>
      </c>
      <c r="F73" s="374"/>
      <c r="G73" s="374"/>
      <c r="H73" s="374"/>
      <c r="I73" s="161"/>
      <c r="J73" s="61"/>
      <c r="K73" s="61"/>
      <c r="L73" s="59"/>
    </row>
    <row r="74" spans="2:12" s="1" customFormat="1" ht="14.45" customHeight="1">
      <c r="B74" s="39"/>
      <c r="C74" s="63" t="s">
        <v>101</v>
      </c>
      <c r="D74" s="61"/>
      <c r="E74" s="61"/>
      <c r="F74" s="61"/>
      <c r="G74" s="61"/>
      <c r="H74" s="61"/>
      <c r="I74" s="161"/>
      <c r="J74" s="61"/>
      <c r="K74" s="61"/>
      <c r="L74" s="59"/>
    </row>
    <row r="75" spans="2:12" s="1" customFormat="1" ht="23.25" customHeight="1">
      <c r="B75" s="39"/>
      <c r="C75" s="61"/>
      <c r="D75" s="61"/>
      <c r="E75" s="349" t="str">
        <f>E9</f>
        <v>03 - Oprava stávající kanalizace</v>
      </c>
      <c r="F75" s="375"/>
      <c r="G75" s="375"/>
      <c r="H75" s="375"/>
      <c r="I75" s="161"/>
      <c r="J75" s="61"/>
      <c r="K75" s="61"/>
      <c r="L75" s="59"/>
    </row>
    <row r="76" spans="2:12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12" s="1" customFormat="1" ht="18" customHeight="1">
      <c r="B77" s="39"/>
      <c r="C77" s="63" t="s">
        <v>23</v>
      </c>
      <c r="D77" s="61"/>
      <c r="E77" s="61"/>
      <c r="F77" s="162" t="str">
        <f>F12</f>
        <v>Odry</v>
      </c>
      <c r="G77" s="61"/>
      <c r="H77" s="61"/>
      <c r="I77" s="163" t="s">
        <v>25</v>
      </c>
      <c r="J77" s="71" t="str">
        <f>IF(J12="","",J12)</f>
        <v>2. 11. 2018</v>
      </c>
      <c r="K77" s="61"/>
      <c r="L77" s="59"/>
    </row>
    <row r="78" spans="2:12" s="1" customFormat="1" ht="6.95" customHeight="1">
      <c r="B78" s="39"/>
      <c r="C78" s="61"/>
      <c r="D78" s="61"/>
      <c r="E78" s="61"/>
      <c r="F78" s="61"/>
      <c r="G78" s="61"/>
      <c r="H78" s="61"/>
      <c r="I78" s="161"/>
      <c r="J78" s="61"/>
      <c r="K78" s="61"/>
      <c r="L78" s="59"/>
    </row>
    <row r="79" spans="2:12" s="1" customFormat="1">
      <c r="B79" s="39"/>
      <c r="C79" s="63" t="s">
        <v>27</v>
      </c>
      <c r="D79" s="61"/>
      <c r="E79" s="61"/>
      <c r="F79" s="162" t="str">
        <f>E15</f>
        <v>Město Odry</v>
      </c>
      <c r="G79" s="61"/>
      <c r="H79" s="61"/>
      <c r="I79" s="163" t="s">
        <v>35</v>
      </c>
      <c r="J79" s="162" t="str">
        <f>E21</f>
        <v>Ing. Petr Elkner</v>
      </c>
      <c r="K79" s="61"/>
      <c r="L79" s="59"/>
    </row>
    <row r="80" spans="2:12" s="1" customFormat="1" ht="14.45" customHeight="1">
      <c r="B80" s="39"/>
      <c r="C80" s="63" t="s">
        <v>33</v>
      </c>
      <c r="D80" s="61"/>
      <c r="E80" s="61"/>
      <c r="F80" s="162" t="str">
        <f>IF(E18="","",E18)</f>
        <v/>
      </c>
      <c r="G80" s="61"/>
      <c r="H80" s="61"/>
      <c r="I80" s="161"/>
      <c r="J80" s="61"/>
      <c r="K80" s="61"/>
      <c r="L80" s="59"/>
    </row>
    <row r="81" spans="2:65" s="1" customFormat="1" ht="10.35" customHeight="1">
      <c r="B81" s="39"/>
      <c r="C81" s="61"/>
      <c r="D81" s="61"/>
      <c r="E81" s="61"/>
      <c r="F81" s="61"/>
      <c r="G81" s="61"/>
      <c r="H81" s="61"/>
      <c r="I81" s="161"/>
      <c r="J81" s="61"/>
      <c r="K81" s="61"/>
      <c r="L81" s="59"/>
    </row>
    <row r="82" spans="2:65" s="9" customFormat="1" ht="29.25" customHeight="1">
      <c r="B82" s="164"/>
      <c r="C82" s="165" t="s">
        <v>112</v>
      </c>
      <c r="D82" s="166" t="s">
        <v>60</v>
      </c>
      <c r="E82" s="166" t="s">
        <v>56</v>
      </c>
      <c r="F82" s="166" t="s">
        <v>113</v>
      </c>
      <c r="G82" s="166" t="s">
        <v>114</v>
      </c>
      <c r="H82" s="166" t="s">
        <v>115</v>
      </c>
      <c r="I82" s="167" t="s">
        <v>116</v>
      </c>
      <c r="J82" s="166" t="s">
        <v>105</v>
      </c>
      <c r="K82" s="168" t="s">
        <v>117</v>
      </c>
      <c r="L82" s="169"/>
      <c r="M82" s="79" t="s">
        <v>118</v>
      </c>
      <c r="N82" s="80" t="s">
        <v>45</v>
      </c>
      <c r="O82" s="80" t="s">
        <v>119</v>
      </c>
      <c r="P82" s="80" t="s">
        <v>120</v>
      </c>
      <c r="Q82" s="80" t="s">
        <v>121</v>
      </c>
      <c r="R82" s="80" t="s">
        <v>122</v>
      </c>
      <c r="S82" s="80" t="s">
        <v>123</v>
      </c>
      <c r="T82" s="81" t="s">
        <v>124</v>
      </c>
    </row>
    <row r="83" spans="2:65" s="1" customFormat="1" ht="29.25" customHeight="1">
      <c r="B83" s="39"/>
      <c r="C83" s="85" t="s">
        <v>106</v>
      </c>
      <c r="D83" s="61"/>
      <c r="E83" s="61"/>
      <c r="F83" s="61"/>
      <c r="G83" s="61"/>
      <c r="H83" s="61"/>
      <c r="I83" s="161"/>
      <c r="J83" s="170">
        <f>BK83</f>
        <v>0</v>
      </c>
      <c r="K83" s="61"/>
      <c r="L83" s="59"/>
      <c r="M83" s="82"/>
      <c r="N83" s="83"/>
      <c r="O83" s="83"/>
      <c r="P83" s="171">
        <f>P84</f>
        <v>0</v>
      </c>
      <c r="Q83" s="83"/>
      <c r="R83" s="171">
        <f>R84</f>
        <v>98.821943000000005</v>
      </c>
      <c r="S83" s="83"/>
      <c r="T83" s="172">
        <f>T84</f>
        <v>0</v>
      </c>
      <c r="AT83" s="22" t="s">
        <v>74</v>
      </c>
      <c r="AU83" s="22" t="s">
        <v>107</v>
      </c>
      <c r="BK83" s="173">
        <f>BK84</f>
        <v>0</v>
      </c>
    </row>
    <row r="84" spans="2:65" s="10" customFormat="1" ht="37.35" customHeight="1">
      <c r="B84" s="174"/>
      <c r="C84" s="175"/>
      <c r="D84" s="176" t="s">
        <v>74</v>
      </c>
      <c r="E84" s="177" t="s">
        <v>125</v>
      </c>
      <c r="F84" s="177" t="s">
        <v>126</v>
      </c>
      <c r="G84" s="175"/>
      <c r="H84" s="175"/>
      <c r="I84" s="178"/>
      <c r="J84" s="179">
        <f>BK84</f>
        <v>0</v>
      </c>
      <c r="K84" s="175"/>
      <c r="L84" s="180"/>
      <c r="M84" s="181"/>
      <c r="N84" s="182"/>
      <c r="O84" s="182"/>
      <c r="P84" s="183">
        <f>P85+P143+P147+P154+P161+P207</f>
        <v>0</v>
      </c>
      <c r="Q84" s="182"/>
      <c r="R84" s="183">
        <f>R85+R143+R147+R154+R161+R207</f>
        <v>98.821943000000005</v>
      </c>
      <c r="S84" s="182"/>
      <c r="T84" s="184">
        <f>T85+T143+T147+T154+T161+T207</f>
        <v>0</v>
      </c>
      <c r="AR84" s="185" t="s">
        <v>83</v>
      </c>
      <c r="AT84" s="186" t="s">
        <v>74</v>
      </c>
      <c r="AU84" s="186" t="s">
        <v>75</v>
      </c>
      <c r="AY84" s="185" t="s">
        <v>127</v>
      </c>
      <c r="BK84" s="187">
        <f>BK85+BK143+BK147+BK154+BK161+BK207</f>
        <v>0</v>
      </c>
    </row>
    <row r="85" spans="2:65" s="10" customFormat="1" ht="19.899999999999999" customHeight="1">
      <c r="B85" s="174"/>
      <c r="C85" s="175"/>
      <c r="D85" s="188" t="s">
        <v>74</v>
      </c>
      <c r="E85" s="189" t="s">
        <v>83</v>
      </c>
      <c r="F85" s="189" t="s">
        <v>128</v>
      </c>
      <c r="G85" s="175"/>
      <c r="H85" s="175"/>
      <c r="I85" s="178"/>
      <c r="J85" s="190">
        <f>BK85</f>
        <v>0</v>
      </c>
      <c r="K85" s="175"/>
      <c r="L85" s="180"/>
      <c r="M85" s="181"/>
      <c r="N85" s="182"/>
      <c r="O85" s="182"/>
      <c r="P85" s="183">
        <f>SUM(P86:P142)</f>
        <v>0</v>
      </c>
      <c r="Q85" s="182"/>
      <c r="R85" s="183">
        <f>SUM(R86:R142)</f>
        <v>1.9797829999999998</v>
      </c>
      <c r="S85" s="182"/>
      <c r="T85" s="184">
        <f>SUM(T86:T142)</f>
        <v>0</v>
      </c>
      <c r="AR85" s="185" t="s">
        <v>83</v>
      </c>
      <c r="AT85" s="186" t="s">
        <v>74</v>
      </c>
      <c r="AU85" s="186" t="s">
        <v>83</v>
      </c>
      <c r="AY85" s="185" t="s">
        <v>127</v>
      </c>
      <c r="BK85" s="187">
        <f>SUM(BK86:BK142)</f>
        <v>0</v>
      </c>
    </row>
    <row r="86" spans="2:65" s="1" customFormat="1" ht="22.5" customHeight="1">
      <c r="B86" s="39"/>
      <c r="C86" s="191" t="s">
        <v>83</v>
      </c>
      <c r="D86" s="191" t="s">
        <v>129</v>
      </c>
      <c r="E86" s="192" t="s">
        <v>305</v>
      </c>
      <c r="F86" s="193" t="s">
        <v>306</v>
      </c>
      <c r="G86" s="194" t="s">
        <v>144</v>
      </c>
      <c r="H86" s="195">
        <v>250</v>
      </c>
      <c r="I86" s="196"/>
      <c r="J86" s="197">
        <f>ROUND(I86*H86,2)</f>
        <v>0</v>
      </c>
      <c r="K86" s="193" t="s">
        <v>133</v>
      </c>
      <c r="L86" s="59"/>
      <c r="M86" s="198" t="s">
        <v>21</v>
      </c>
      <c r="N86" s="199" t="s">
        <v>46</v>
      </c>
      <c r="O86" s="40"/>
      <c r="P86" s="200">
        <f>O86*H86</f>
        <v>0</v>
      </c>
      <c r="Q86" s="200">
        <v>7.8899999999999994E-3</v>
      </c>
      <c r="R86" s="200">
        <f>Q86*H86</f>
        <v>1.9724999999999999</v>
      </c>
      <c r="S86" s="200">
        <v>0</v>
      </c>
      <c r="T86" s="201">
        <f>S86*H86</f>
        <v>0</v>
      </c>
      <c r="AR86" s="22" t="s">
        <v>134</v>
      </c>
      <c r="AT86" s="22" t="s">
        <v>129</v>
      </c>
      <c r="AU86" s="22" t="s">
        <v>85</v>
      </c>
      <c r="AY86" s="22" t="s">
        <v>127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83</v>
      </c>
      <c r="BK86" s="202">
        <f>ROUND(I86*H86,2)</f>
        <v>0</v>
      </c>
      <c r="BL86" s="22" t="s">
        <v>134</v>
      </c>
      <c r="BM86" s="22" t="s">
        <v>307</v>
      </c>
    </row>
    <row r="87" spans="2:65" s="1" customFormat="1" ht="13.5">
      <c r="B87" s="39"/>
      <c r="C87" s="61"/>
      <c r="D87" s="203" t="s">
        <v>136</v>
      </c>
      <c r="E87" s="61"/>
      <c r="F87" s="204" t="s">
        <v>308</v>
      </c>
      <c r="G87" s="61"/>
      <c r="H87" s="61"/>
      <c r="I87" s="161"/>
      <c r="J87" s="61"/>
      <c r="K87" s="61"/>
      <c r="L87" s="59"/>
      <c r="M87" s="205"/>
      <c r="N87" s="40"/>
      <c r="O87" s="40"/>
      <c r="P87" s="40"/>
      <c r="Q87" s="40"/>
      <c r="R87" s="40"/>
      <c r="S87" s="40"/>
      <c r="T87" s="76"/>
      <c r="AT87" s="22" t="s">
        <v>136</v>
      </c>
      <c r="AU87" s="22" t="s">
        <v>85</v>
      </c>
    </row>
    <row r="88" spans="2:65" s="11" customFormat="1" ht="13.5">
      <c r="B88" s="206"/>
      <c r="C88" s="207"/>
      <c r="D88" s="217" t="s">
        <v>138</v>
      </c>
      <c r="E88" s="218" t="s">
        <v>21</v>
      </c>
      <c r="F88" s="219" t="s">
        <v>309</v>
      </c>
      <c r="G88" s="207"/>
      <c r="H88" s="220">
        <v>250</v>
      </c>
      <c r="I88" s="211"/>
      <c r="J88" s="207"/>
      <c r="K88" s="207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138</v>
      </c>
      <c r="AU88" s="216" t="s">
        <v>85</v>
      </c>
      <c r="AV88" s="11" t="s">
        <v>85</v>
      </c>
      <c r="AW88" s="11" t="s">
        <v>38</v>
      </c>
      <c r="AX88" s="11" t="s">
        <v>83</v>
      </c>
      <c r="AY88" s="216" t="s">
        <v>127</v>
      </c>
    </row>
    <row r="89" spans="2:65" s="1" customFormat="1" ht="22.5" customHeight="1">
      <c r="B89" s="39"/>
      <c r="C89" s="191" t="s">
        <v>85</v>
      </c>
      <c r="D89" s="191" t="s">
        <v>129</v>
      </c>
      <c r="E89" s="192" t="s">
        <v>130</v>
      </c>
      <c r="F89" s="193" t="s">
        <v>131</v>
      </c>
      <c r="G89" s="194" t="s">
        <v>132</v>
      </c>
      <c r="H89" s="195">
        <v>336</v>
      </c>
      <c r="I89" s="196"/>
      <c r="J89" s="197">
        <f>ROUND(I89*H89,2)</f>
        <v>0</v>
      </c>
      <c r="K89" s="193" t="s">
        <v>133</v>
      </c>
      <c r="L89" s="59"/>
      <c r="M89" s="198" t="s">
        <v>21</v>
      </c>
      <c r="N89" s="199" t="s">
        <v>46</v>
      </c>
      <c r="O89" s="40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AR89" s="22" t="s">
        <v>134</v>
      </c>
      <c r="AT89" s="22" t="s">
        <v>129</v>
      </c>
      <c r="AU89" s="22" t="s">
        <v>85</v>
      </c>
      <c r="AY89" s="22" t="s">
        <v>127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22" t="s">
        <v>83</v>
      </c>
      <c r="BK89" s="202">
        <f>ROUND(I89*H89,2)</f>
        <v>0</v>
      </c>
      <c r="BL89" s="22" t="s">
        <v>134</v>
      </c>
      <c r="BM89" s="22" t="s">
        <v>310</v>
      </c>
    </row>
    <row r="90" spans="2:65" s="1" customFormat="1" ht="13.5">
      <c r="B90" s="39"/>
      <c r="C90" s="61"/>
      <c r="D90" s="203" t="s">
        <v>136</v>
      </c>
      <c r="E90" s="61"/>
      <c r="F90" s="204" t="s">
        <v>137</v>
      </c>
      <c r="G90" s="61"/>
      <c r="H90" s="61"/>
      <c r="I90" s="161"/>
      <c r="J90" s="61"/>
      <c r="K90" s="61"/>
      <c r="L90" s="59"/>
      <c r="M90" s="205"/>
      <c r="N90" s="40"/>
      <c r="O90" s="40"/>
      <c r="P90" s="40"/>
      <c r="Q90" s="40"/>
      <c r="R90" s="40"/>
      <c r="S90" s="40"/>
      <c r="T90" s="76"/>
      <c r="AT90" s="22" t="s">
        <v>136</v>
      </c>
      <c r="AU90" s="22" t="s">
        <v>85</v>
      </c>
    </row>
    <row r="91" spans="2:65" s="11" customFormat="1" ht="13.5">
      <c r="B91" s="206"/>
      <c r="C91" s="207"/>
      <c r="D91" s="217" t="s">
        <v>138</v>
      </c>
      <c r="E91" s="218" t="s">
        <v>21</v>
      </c>
      <c r="F91" s="219" t="s">
        <v>311</v>
      </c>
      <c r="G91" s="207"/>
      <c r="H91" s="220">
        <v>336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138</v>
      </c>
      <c r="AU91" s="216" t="s">
        <v>85</v>
      </c>
      <c r="AV91" s="11" t="s">
        <v>85</v>
      </c>
      <c r="AW91" s="11" t="s">
        <v>38</v>
      </c>
      <c r="AX91" s="11" t="s">
        <v>83</v>
      </c>
      <c r="AY91" s="216" t="s">
        <v>127</v>
      </c>
    </row>
    <row r="92" spans="2:65" s="1" customFormat="1" ht="22.5" customHeight="1">
      <c r="B92" s="39"/>
      <c r="C92" s="191" t="s">
        <v>140</v>
      </c>
      <c r="D92" s="191" t="s">
        <v>129</v>
      </c>
      <c r="E92" s="192" t="s">
        <v>312</v>
      </c>
      <c r="F92" s="193" t="s">
        <v>313</v>
      </c>
      <c r="G92" s="194" t="s">
        <v>170</v>
      </c>
      <c r="H92" s="195">
        <v>103.95099999999999</v>
      </c>
      <c r="I92" s="196"/>
      <c r="J92" s="197">
        <f>ROUND(I92*H92,2)</f>
        <v>0</v>
      </c>
      <c r="K92" s="193" t="s">
        <v>133</v>
      </c>
      <c r="L92" s="59"/>
      <c r="M92" s="198" t="s">
        <v>21</v>
      </c>
      <c r="N92" s="199" t="s">
        <v>46</v>
      </c>
      <c r="O92" s="40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AR92" s="22" t="s">
        <v>134</v>
      </c>
      <c r="AT92" s="22" t="s">
        <v>129</v>
      </c>
      <c r="AU92" s="22" t="s">
        <v>85</v>
      </c>
      <c r="AY92" s="22" t="s">
        <v>127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22" t="s">
        <v>83</v>
      </c>
      <c r="BK92" s="202">
        <f>ROUND(I92*H92,2)</f>
        <v>0</v>
      </c>
      <c r="BL92" s="22" t="s">
        <v>134</v>
      </c>
      <c r="BM92" s="22" t="s">
        <v>314</v>
      </c>
    </row>
    <row r="93" spans="2:65" s="1" customFormat="1" ht="40.5">
      <c r="B93" s="39"/>
      <c r="C93" s="61"/>
      <c r="D93" s="203" t="s">
        <v>136</v>
      </c>
      <c r="E93" s="61"/>
      <c r="F93" s="204" t="s">
        <v>315</v>
      </c>
      <c r="G93" s="61"/>
      <c r="H93" s="61"/>
      <c r="I93" s="161"/>
      <c r="J93" s="61"/>
      <c r="K93" s="61"/>
      <c r="L93" s="59"/>
      <c r="M93" s="205"/>
      <c r="N93" s="40"/>
      <c r="O93" s="40"/>
      <c r="P93" s="40"/>
      <c r="Q93" s="40"/>
      <c r="R93" s="40"/>
      <c r="S93" s="40"/>
      <c r="T93" s="76"/>
      <c r="AT93" s="22" t="s">
        <v>136</v>
      </c>
      <c r="AU93" s="22" t="s">
        <v>85</v>
      </c>
    </row>
    <row r="94" spans="2:65" s="11" customFormat="1" ht="13.5">
      <c r="B94" s="206"/>
      <c r="C94" s="207"/>
      <c r="D94" s="217" t="s">
        <v>138</v>
      </c>
      <c r="E94" s="218" t="s">
        <v>296</v>
      </c>
      <c r="F94" s="219" t="s">
        <v>316</v>
      </c>
      <c r="G94" s="207"/>
      <c r="H94" s="220">
        <v>103.95099999999999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138</v>
      </c>
      <c r="AU94" s="216" t="s">
        <v>85</v>
      </c>
      <c r="AV94" s="11" t="s">
        <v>85</v>
      </c>
      <c r="AW94" s="11" t="s">
        <v>38</v>
      </c>
      <c r="AX94" s="11" t="s">
        <v>83</v>
      </c>
      <c r="AY94" s="216" t="s">
        <v>127</v>
      </c>
    </row>
    <row r="95" spans="2:65" s="1" customFormat="1" ht="22.5" customHeight="1">
      <c r="B95" s="39"/>
      <c r="C95" s="191" t="s">
        <v>134</v>
      </c>
      <c r="D95" s="191" t="s">
        <v>129</v>
      </c>
      <c r="E95" s="192" t="s">
        <v>317</v>
      </c>
      <c r="F95" s="193" t="s">
        <v>318</v>
      </c>
      <c r="G95" s="194" t="s">
        <v>170</v>
      </c>
      <c r="H95" s="195">
        <v>351.58100000000002</v>
      </c>
      <c r="I95" s="196"/>
      <c r="J95" s="197">
        <f>ROUND(I95*H95,2)</f>
        <v>0</v>
      </c>
      <c r="K95" s="193" t="s">
        <v>133</v>
      </c>
      <c r="L95" s="59"/>
      <c r="M95" s="198" t="s">
        <v>21</v>
      </c>
      <c r="N95" s="199" t="s">
        <v>46</v>
      </c>
      <c r="O95" s="40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AR95" s="22" t="s">
        <v>134</v>
      </c>
      <c r="AT95" s="22" t="s">
        <v>129</v>
      </c>
      <c r="AU95" s="22" t="s">
        <v>85</v>
      </c>
      <c r="AY95" s="22" t="s">
        <v>127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22" t="s">
        <v>83</v>
      </c>
      <c r="BK95" s="202">
        <f>ROUND(I95*H95,2)</f>
        <v>0</v>
      </c>
      <c r="BL95" s="22" t="s">
        <v>134</v>
      </c>
      <c r="BM95" s="22" t="s">
        <v>319</v>
      </c>
    </row>
    <row r="96" spans="2:65" s="1" customFormat="1" ht="40.5">
      <c r="B96" s="39"/>
      <c r="C96" s="61"/>
      <c r="D96" s="203" t="s">
        <v>136</v>
      </c>
      <c r="E96" s="61"/>
      <c r="F96" s="204" t="s">
        <v>320</v>
      </c>
      <c r="G96" s="61"/>
      <c r="H96" s="61"/>
      <c r="I96" s="161"/>
      <c r="J96" s="61"/>
      <c r="K96" s="61"/>
      <c r="L96" s="59"/>
      <c r="M96" s="205"/>
      <c r="N96" s="40"/>
      <c r="O96" s="40"/>
      <c r="P96" s="40"/>
      <c r="Q96" s="40"/>
      <c r="R96" s="40"/>
      <c r="S96" s="40"/>
      <c r="T96" s="76"/>
      <c r="AT96" s="22" t="s">
        <v>136</v>
      </c>
      <c r="AU96" s="22" t="s">
        <v>85</v>
      </c>
    </row>
    <row r="97" spans="2:65" s="11" customFormat="1" ht="13.5">
      <c r="B97" s="206"/>
      <c r="C97" s="207"/>
      <c r="D97" s="203" t="s">
        <v>138</v>
      </c>
      <c r="E97" s="208" t="s">
        <v>21</v>
      </c>
      <c r="F97" s="209" t="s">
        <v>182</v>
      </c>
      <c r="G97" s="207"/>
      <c r="H97" s="210">
        <v>278.44200000000001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138</v>
      </c>
      <c r="AU97" s="216" t="s">
        <v>85</v>
      </c>
      <c r="AV97" s="11" t="s">
        <v>85</v>
      </c>
      <c r="AW97" s="11" t="s">
        <v>38</v>
      </c>
      <c r="AX97" s="11" t="s">
        <v>75</v>
      </c>
      <c r="AY97" s="216" t="s">
        <v>127</v>
      </c>
    </row>
    <row r="98" spans="2:65" s="11" customFormat="1" ht="13.5">
      <c r="B98" s="206"/>
      <c r="C98" s="207"/>
      <c r="D98" s="203" t="s">
        <v>138</v>
      </c>
      <c r="E98" s="208" t="s">
        <v>21</v>
      </c>
      <c r="F98" s="209" t="s">
        <v>192</v>
      </c>
      <c r="G98" s="207"/>
      <c r="H98" s="210">
        <v>2.84</v>
      </c>
      <c r="I98" s="211"/>
      <c r="J98" s="207"/>
      <c r="K98" s="207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138</v>
      </c>
      <c r="AU98" s="216" t="s">
        <v>85</v>
      </c>
      <c r="AV98" s="11" t="s">
        <v>85</v>
      </c>
      <c r="AW98" s="11" t="s">
        <v>38</v>
      </c>
      <c r="AX98" s="11" t="s">
        <v>75</v>
      </c>
      <c r="AY98" s="216" t="s">
        <v>127</v>
      </c>
    </row>
    <row r="99" spans="2:65" s="11" customFormat="1" ht="13.5">
      <c r="B99" s="206"/>
      <c r="C99" s="207"/>
      <c r="D99" s="203" t="s">
        <v>138</v>
      </c>
      <c r="E99" s="208" t="s">
        <v>21</v>
      </c>
      <c r="F99" s="209" t="s">
        <v>163</v>
      </c>
      <c r="G99" s="207"/>
      <c r="H99" s="210">
        <v>45.747999999999998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138</v>
      </c>
      <c r="AU99" s="216" t="s">
        <v>85</v>
      </c>
      <c r="AV99" s="11" t="s">
        <v>85</v>
      </c>
      <c r="AW99" s="11" t="s">
        <v>38</v>
      </c>
      <c r="AX99" s="11" t="s">
        <v>75</v>
      </c>
      <c r="AY99" s="216" t="s">
        <v>127</v>
      </c>
    </row>
    <row r="100" spans="2:65" s="11" customFormat="1" ht="13.5">
      <c r="B100" s="206"/>
      <c r="C100" s="207"/>
      <c r="D100" s="203" t="s">
        <v>138</v>
      </c>
      <c r="E100" s="208" t="s">
        <v>21</v>
      </c>
      <c r="F100" s="209" t="s">
        <v>321</v>
      </c>
      <c r="G100" s="207"/>
      <c r="H100" s="210">
        <v>24.550999999999998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138</v>
      </c>
      <c r="AU100" s="216" t="s">
        <v>85</v>
      </c>
      <c r="AV100" s="11" t="s">
        <v>85</v>
      </c>
      <c r="AW100" s="11" t="s">
        <v>38</v>
      </c>
      <c r="AX100" s="11" t="s">
        <v>75</v>
      </c>
      <c r="AY100" s="216" t="s">
        <v>127</v>
      </c>
    </row>
    <row r="101" spans="2:65" s="12" customFormat="1" ht="13.5">
      <c r="B101" s="225"/>
      <c r="C101" s="226"/>
      <c r="D101" s="217" t="s">
        <v>138</v>
      </c>
      <c r="E101" s="227" t="s">
        <v>298</v>
      </c>
      <c r="F101" s="228" t="s">
        <v>205</v>
      </c>
      <c r="G101" s="226"/>
      <c r="H101" s="229">
        <v>351.58100000000002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138</v>
      </c>
      <c r="AU101" s="235" t="s">
        <v>85</v>
      </c>
      <c r="AV101" s="12" t="s">
        <v>134</v>
      </c>
      <c r="AW101" s="12" t="s">
        <v>38</v>
      </c>
      <c r="AX101" s="12" t="s">
        <v>83</v>
      </c>
      <c r="AY101" s="235" t="s">
        <v>127</v>
      </c>
    </row>
    <row r="102" spans="2:65" s="1" customFormat="1" ht="31.5" customHeight="1">
      <c r="B102" s="39"/>
      <c r="C102" s="191" t="s">
        <v>187</v>
      </c>
      <c r="D102" s="191" t="s">
        <v>129</v>
      </c>
      <c r="E102" s="192" t="s">
        <v>322</v>
      </c>
      <c r="F102" s="193" t="s">
        <v>323</v>
      </c>
      <c r="G102" s="194" t="s">
        <v>170</v>
      </c>
      <c r="H102" s="195">
        <v>351.58100000000002</v>
      </c>
      <c r="I102" s="196"/>
      <c r="J102" s="197">
        <f>ROUND(I102*H102,2)</f>
        <v>0</v>
      </c>
      <c r="K102" s="193" t="s">
        <v>133</v>
      </c>
      <c r="L102" s="59"/>
      <c r="M102" s="198" t="s">
        <v>21</v>
      </c>
      <c r="N102" s="199" t="s">
        <v>46</v>
      </c>
      <c r="O102" s="40"/>
      <c r="P102" s="200">
        <f>O102*H102</f>
        <v>0</v>
      </c>
      <c r="Q102" s="200">
        <v>0</v>
      </c>
      <c r="R102" s="200">
        <f>Q102*H102</f>
        <v>0</v>
      </c>
      <c r="S102" s="200">
        <v>0</v>
      </c>
      <c r="T102" s="201">
        <f>S102*H102</f>
        <v>0</v>
      </c>
      <c r="AR102" s="22" t="s">
        <v>134</v>
      </c>
      <c r="AT102" s="22" t="s">
        <v>129</v>
      </c>
      <c r="AU102" s="22" t="s">
        <v>85</v>
      </c>
      <c r="AY102" s="22" t="s">
        <v>127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22" t="s">
        <v>83</v>
      </c>
      <c r="BK102" s="202">
        <f>ROUND(I102*H102,2)</f>
        <v>0</v>
      </c>
      <c r="BL102" s="22" t="s">
        <v>134</v>
      </c>
      <c r="BM102" s="22" t="s">
        <v>324</v>
      </c>
    </row>
    <row r="103" spans="2:65" s="1" customFormat="1" ht="40.5">
      <c r="B103" s="39"/>
      <c r="C103" s="61"/>
      <c r="D103" s="203" t="s">
        <v>136</v>
      </c>
      <c r="E103" s="61"/>
      <c r="F103" s="204" t="s">
        <v>325</v>
      </c>
      <c r="G103" s="61"/>
      <c r="H103" s="61"/>
      <c r="I103" s="161"/>
      <c r="J103" s="61"/>
      <c r="K103" s="61"/>
      <c r="L103" s="59"/>
      <c r="M103" s="205"/>
      <c r="N103" s="40"/>
      <c r="O103" s="40"/>
      <c r="P103" s="40"/>
      <c r="Q103" s="40"/>
      <c r="R103" s="40"/>
      <c r="S103" s="40"/>
      <c r="T103" s="76"/>
      <c r="AT103" s="22" t="s">
        <v>136</v>
      </c>
      <c r="AU103" s="22" t="s">
        <v>85</v>
      </c>
    </row>
    <row r="104" spans="2:65" s="11" customFormat="1" ht="13.5">
      <c r="B104" s="206"/>
      <c r="C104" s="207"/>
      <c r="D104" s="217" t="s">
        <v>138</v>
      </c>
      <c r="E104" s="218" t="s">
        <v>21</v>
      </c>
      <c r="F104" s="219" t="s">
        <v>298</v>
      </c>
      <c r="G104" s="207"/>
      <c r="H104" s="220">
        <v>351.58100000000002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138</v>
      </c>
      <c r="AU104" s="216" t="s">
        <v>85</v>
      </c>
      <c r="AV104" s="11" t="s">
        <v>85</v>
      </c>
      <c r="AW104" s="11" t="s">
        <v>38</v>
      </c>
      <c r="AX104" s="11" t="s">
        <v>83</v>
      </c>
      <c r="AY104" s="216" t="s">
        <v>127</v>
      </c>
    </row>
    <row r="105" spans="2:65" s="1" customFormat="1" ht="22.5" customHeight="1">
      <c r="B105" s="39"/>
      <c r="C105" s="191" t="s">
        <v>193</v>
      </c>
      <c r="D105" s="191" t="s">
        <v>129</v>
      </c>
      <c r="E105" s="192" t="s">
        <v>326</v>
      </c>
      <c r="F105" s="193" t="s">
        <v>327</v>
      </c>
      <c r="G105" s="194" t="s">
        <v>170</v>
      </c>
      <c r="H105" s="195">
        <v>351.58100000000002</v>
      </c>
      <c r="I105" s="196"/>
      <c r="J105" s="197">
        <f>ROUND(I105*H105,2)</f>
        <v>0</v>
      </c>
      <c r="K105" s="193" t="s">
        <v>133</v>
      </c>
      <c r="L105" s="59"/>
      <c r="M105" s="198" t="s">
        <v>21</v>
      </c>
      <c r="N105" s="199" t="s">
        <v>46</v>
      </c>
      <c r="O105" s="40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AR105" s="22" t="s">
        <v>134</v>
      </c>
      <c r="AT105" s="22" t="s">
        <v>129</v>
      </c>
      <c r="AU105" s="22" t="s">
        <v>85</v>
      </c>
      <c r="AY105" s="22" t="s">
        <v>127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2" t="s">
        <v>83</v>
      </c>
      <c r="BK105" s="202">
        <f>ROUND(I105*H105,2)</f>
        <v>0</v>
      </c>
      <c r="BL105" s="22" t="s">
        <v>134</v>
      </c>
      <c r="BM105" s="22" t="s">
        <v>328</v>
      </c>
    </row>
    <row r="106" spans="2:65" s="1" customFormat="1" ht="27">
      <c r="B106" s="39"/>
      <c r="C106" s="61"/>
      <c r="D106" s="203" t="s">
        <v>136</v>
      </c>
      <c r="E106" s="61"/>
      <c r="F106" s="204" t="s">
        <v>329</v>
      </c>
      <c r="G106" s="61"/>
      <c r="H106" s="61"/>
      <c r="I106" s="161"/>
      <c r="J106" s="61"/>
      <c r="K106" s="61"/>
      <c r="L106" s="59"/>
      <c r="M106" s="205"/>
      <c r="N106" s="40"/>
      <c r="O106" s="40"/>
      <c r="P106" s="40"/>
      <c r="Q106" s="40"/>
      <c r="R106" s="40"/>
      <c r="S106" s="40"/>
      <c r="T106" s="76"/>
      <c r="AT106" s="22" t="s">
        <v>136</v>
      </c>
      <c r="AU106" s="22" t="s">
        <v>85</v>
      </c>
    </row>
    <row r="107" spans="2:65" s="11" customFormat="1" ht="13.5">
      <c r="B107" s="206"/>
      <c r="C107" s="207"/>
      <c r="D107" s="217" t="s">
        <v>138</v>
      </c>
      <c r="E107" s="218" t="s">
        <v>21</v>
      </c>
      <c r="F107" s="219" t="s">
        <v>298</v>
      </c>
      <c r="G107" s="207"/>
      <c r="H107" s="220">
        <v>351.58100000000002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138</v>
      </c>
      <c r="AU107" s="216" t="s">
        <v>85</v>
      </c>
      <c r="AV107" s="11" t="s">
        <v>85</v>
      </c>
      <c r="AW107" s="11" t="s">
        <v>38</v>
      </c>
      <c r="AX107" s="11" t="s">
        <v>83</v>
      </c>
      <c r="AY107" s="216" t="s">
        <v>127</v>
      </c>
    </row>
    <row r="108" spans="2:65" s="1" customFormat="1" ht="22.5" customHeight="1">
      <c r="B108" s="39"/>
      <c r="C108" s="191" t="s">
        <v>198</v>
      </c>
      <c r="D108" s="191" t="s">
        <v>129</v>
      </c>
      <c r="E108" s="192" t="s">
        <v>330</v>
      </c>
      <c r="F108" s="193" t="s">
        <v>331</v>
      </c>
      <c r="G108" s="194" t="s">
        <v>170</v>
      </c>
      <c r="H108" s="195">
        <v>351.58100000000002</v>
      </c>
      <c r="I108" s="196"/>
      <c r="J108" s="197">
        <f>ROUND(I108*H108,2)</f>
        <v>0</v>
      </c>
      <c r="K108" s="193" t="s">
        <v>133</v>
      </c>
      <c r="L108" s="59"/>
      <c r="M108" s="198" t="s">
        <v>21</v>
      </c>
      <c r="N108" s="199" t="s">
        <v>46</v>
      </c>
      <c r="O108" s="40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2" t="s">
        <v>134</v>
      </c>
      <c r="AT108" s="22" t="s">
        <v>129</v>
      </c>
      <c r="AU108" s="22" t="s">
        <v>85</v>
      </c>
      <c r="AY108" s="22" t="s">
        <v>127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2" t="s">
        <v>83</v>
      </c>
      <c r="BK108" s="202">
        <f>ROUND(I108*H108,2)</f>
        <v>0</v>
      </c>
      <c r="BL108" s="22" t="s">
        <v>134</v>
      </c>
      <c r="BM108" s="22" t="s">
        <v>332</v>
      </c>
    </row>
    <row r="109" spans="2:65" s="1" customFormat="1" ht="13.5">
      <c r="B109" s="39"/>
      <c r="C109" s="61"/>
      <c r="D109" s="203" t="s">
        <v>136</v>
      </c>
      <c r="E109" s="61"/>
      <c r="F109" s="204" t="s">
        <v>331</v>
      </c>
      <c r="G109" s="61"/>
      <c r="H109" s="61"/>
      <c r="I109" s="161"/>
      <c r="J109" s="61"/>
      <c r="K109" s="61"/>
      <c r="L109" s="59"/>
      <c r="M109" s="205"/>
      <c r="N109" s="40"/>
      <c r="O109" s="40"/>
      <c r="P109" s="40"/>
      <c r="Q109" s="40"/>
      <c r="R109" s="40"/>
      <c r="S109" s="40"/>
      <c r="T109" s="76"/>
      <c r="AT109" s="22" t="s">
        <v>136</v>
      </c>
      <c r="AU109" s="22" t="s">
        <v>85</v>
      </c>
    </row>
    <row r="110" spans="2:65" s="11" customFormat="1" ht="13.5">
      <c r="B110" s="206"/>
      <c r="C110" s="207"/>
      <c r="D110" s="217" t="s">
        <v>138</v>
      </c>
      <c r="E110" s="218" t="s">
        <v>21</v>
      </c>
      <c r="F110" s="219" t="s">
        <v>298</v>
      </c>
      <c r="G110" s="207"/>
      <c r="H110" s="220">
        <v>351.58100000000002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138</v>
      </c>
      <c r="AU110" s="216" t="s">
        <v>85</v>
      </c>
      <c r="AV110" s="11" t="s">
        <v>85</v>
      </c>
      <c r="AW110" s="11" t="s">
        <v>38</v>
      </c>
      <c r="AX110" s="11" t="s">
        <v>83</v>
      </c>
      <c r="AY110" s="216" t="s">
        <v>127</v>
      </c>
    </row>
    <row r="111" spans="2:65" s="1" customFormat="1" ht="22.5" customHeight="1">
      <c r="B111" s="39"/>
      <c r="C111" s="191" t="s">
        <v>206</v>
      </c>
      <c r="D111" s="191" t="s">
        <v>129</v>
      </c>
      <c r="E111" s="192" t="s">
        <v>333</v>
      </c>
      <c r="F111" s="193" t="s">
        <v>334</v>
      </c>
      <c r="G111" s="194" t="s">
        <v>170</v>
      </c>
      <c r="H111" s="195">
        <v>167.77199999999999</v>
      </c>
      <c r="I111" s="196"/>
      <c r="J111" s="197">
        <f>ROUND(I111*H111,2)</f>
        <v>0</v>
      </c>
      <c r="K111" s="193" t="s">
        <v>133</v>
      </c>
      <c r="L111" s="59"/>
      <c r="M111" s="198" t="s">
        <v>21</v>
      </c>
      <c r="N111" s="199" t="s">
        <v>46</v>
      </c>
      <c r="O111" s="40"/>
      <c r="P111" s="200">
        <f>O111*H111</f>
        <v>0</v>
      </c>
      <c r="Q111" s="200">
        <v>0</v>
      </c>
      <c r="R111" s="200">
        <f>Q111*H111</f>
        <v>0</v>
      </c>
      <c r="S111" s="200">
        <v>0</v>
      </c>
      <c r="T111" s="201">
        <f>S111*H111</f>
        <v>0</v>
      </c>
      <c r="AR111" s="22" t="s">
        <v>134</v>
      </c>
      <c r="AT111" s="22" t="s">
        <v>129</v>
      </c>
      <c r="AU111" s="22" t="s">
        <v>85</v>
      </c>
      <c r="AY111" s="22" t="s">
        <v>127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2" t="s">
        <v>83</v>
      </c>
      <c r="BK111" s="202">
        <f>ROUND(I111*H111,2)</f>
        <v>0</v>
      </c>
      <c r="BL111" s="22" t="s">
        <v>134</v>
      </c>
      <c r="BM111" s="22" t="s">
        <v>335</v>
      </c>
    </row>
    <row r="112" spans="2:65" s="1" customFormat="1" ht="27">
      <c r="B112" s="39"/>
      <c r="C112" s="61"/>
      <c r="D112" s="203" t="s">
        <v>136</v>
      </c>
      <c r="E112" s="61"/>
      <c r="F112" s="204" t="s">
        <v>336</v>
      </c>
      <c r="G112" s="61"/>
      <c r="H112" s="61"/>
      <c r="I112" s="161"/>
      <c r="J112" s="61"/>
      <c r="K112" s="61"/>
      <c r="L112" s="59"/>
      <c r="M112" s="205"/>
      <c r="N112" s="40"/>
      <c r="O112" s="40"/>
      <c r="P112" s="40"/>
      <c r="Q112" s="40"/>
      <c r="R112" s="40"/>
      <c r="S112" s="40"/>
      <c r="T112" s="76"/>
      <c r="AT112" s="22" t="s">
        <v>136</v>
      </c>
      <c r="AU112" s="22" t="s">
        <v>85</v>
      </c>
    </row>
    <row r="113" spans="2:65" s="11" customFormat="1" ht="13.5">
      <c r="B113" s="206"/>
      <c r="C113" s="207"/>
      <c r="D113" s="203" t="s">
        <v>138</v>
      </c>
      <c r="E113" s="208" t="s">
        <v>21</v>
      </c>
      <c r="F113" s="209" t="s">
        <v>337</v>
      </c>
      <c r="G113" s="207"/>
      <c r="H113" s="210">
        <v>0.622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138</v>
      </c>
      <c r="AU113" s="216" t="s">
        <v>85</v>
      </c>
      <c r="AV113" s="11" t="s">
        <v>85</v>
      </c>
      <c r="AW113" s="11" t="s">
        <v>38</v>
      </c>
      <c r="AX113" s="11" t="s">
        <v>75</v>
      </c>
      <c r="AY113" s="216" t="s">
        <v>127</v>
      </c>
    </row>
    <row r="114" spans="2:65" s="11" customFormat="1" ht="13.5">
      <c r="B114" s="206"/>
      <c r="C114" s="207"/>
      <c r="D114" s="203" t="s">
        <v>138</v>
      </c>
      <c r="E114" s="208" t="s">
        <v>21</v>
      </c>
      <c r="F114" s="209" t="s">
        <v>338</v>
      </c>
      <c r="G114" s="207"/>
      <c r="H114" s="210">
        <v>0.46500000000000002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138</v>
      </c>
      <c r="AU114" s="216" t="s">
        <v>85</v>
      </c>
      <c r="AV114" s="11" t="s">
        <v>85</v>
      </c>
      <c r="AW114" s="11" t="s">
        <v>38</v>
      </c>
      <c r="AX114" s="11" t="s">
        <v>75</v>
      </c>
      <c r="AY114" s="216" t="s">
        <v>127</v>
      </c>
    </row>
    <row r="115" spans="2:65" s="11" customFormat="1" ht="13.5">
      <c r="B115" s="206"/>
      <c r="C115" s="207"/>
      <c r="D115" s="203" t="s">
        <v>138</v>
      </c>
      <c r="E115" s="208" t="s">
        <v>21</v>
      </c>
      <c r="F115" s="209" t="s">
        <v>339</v>
      </c>
      <c r="G115" s="207"/>
      <c r="H115" s="210">
        <v>0.39800000000000002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138</v>
      </c>
      <c r="AU115" s="216" t="s">
        <v>85</v>
      </c>
      <c r="AV115" s="11" t="s">
        <v>85</v>
      </c>
      <c r="AW115" s="11" t="s">
        <v>38</v>
      </c>
      <c r="AX115" s="11" t="s">
        <v>75</v>
      </c>
      <c r="AY115" s="216" t="s">
        <v>127</v>
      </c>
    </row>
    <row r="116" spans="2:65" s="11" customFormat="1" ht="13.5">
      <c r="B116" s="206"/>
      <c r="C116" s="207"/>
      <c r="D116" s="203" t="s">
        <v>138</v>
      </c>
      <c r="E116" s="208" t="s">
        <v>21</v>
      </c>
      <c r="F116" s="209" t="s">
        <v>340</v>
      </c>
      <c r="G116" s="207"/>
      <c r="H116" s="210">
        <v>0.53900000000000003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138</v>
      </c>
      <c r="AU116" s="216" t="s">
        <v>85</v>
      </c>
      <c r="AV116" s="11" t="s">
        <v>85</v>
      </c>
      <c r="AW116" s="11" t="s">
        <v>38</v>
      </c>
      <c r="AX116" s="11" t="s">
        <v>75</v>
      </c>
      <c r="AY116" s="216" t="s">
        <v>127</v>
      </c>
    </row>
    <row r="117" spans="2:65" s="11" customFormat="1" ht="13.5">
      <c r="B117" s="206"/>
      <c r="C117" s="207"/>
      <c r="D117" s="203" t="s">
        <v>138</v>
      </c>
      <c r="E117" s="208" t="s">
        <v>21</v>
      </c>
      <c r="F117" s="209" t="s">
        <v>341</v>
      </c>
      <c r="G117" s="207"/>
      <c r="H117" s="210">
        <v>0.76300000000000001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138</v>
      </c>
      <c r="AU117" s="216" t="s">
        <v>85</v>
      </c>
      <c r="AV117" s="11" t="s">
        <v>85</v>
      </c>
      <c r="AW117" s="11" t="s">
        <v>38</v>
      </c>
      <c r="AX117" s="11" t="s">
        <v>75</v>
      </c>
      <c r="AY117" s="216" t="s">
        <v>127</v>
      </c>
    </row>
    <row r="118" spans="2:65" s="11" customFormat="1" ht="13.5">
      <c r="B118" s="206"/>
      <c r="C118" s="207"/>
      <c r="D118" s="203" t="s">
        <v>138</v>
      </c>
      <c r="E118" s="208" t="s">
        <v>21</v>
      </c>
      <c r="F118" s="209" t="s">
        <v>342</v>
      </c>
      <c r="G118" s="207"/>
      <c r="H118" s="210">
        <v>1.46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138</v>
      </c>
      <c r="AU118" s="216" t="s">
        <v>85</v>
      </c>
      <c r="AV118" s="11" t="s">
        <v>85</v>
      </c>
      <c r="AW118" s="11" t="s">
        <v>38</v>
      </c>
      <c r="AX118" s="11" t="s">
        <v>75</v>
      </c>
      <c r="AY118" s="216" t="s">
        <v>127</v>
      </c>
    </row>
    <row r="119" spans="2:65" s="11" customFormat="1" ht="13.5">
      <c r="B119" s="206"/>
      <c r="C119" s="207"/>
      <c r="D119" s="203" t="s">
        <v>138</v>
      </c>
      <c r="E119" s="208" t="s">
        <v>21</v>
      </c>
      <c r="F119" s="209" t="s">
        <v>343</v>
      </c>
      <c r="G119" s="207"/>
      <c r="H119" s="210">
        <v>1.742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138</v>
      </c>
      <c r="AU119" s="216" t="s">
        <v>85</v>
      </c>
      <c r="AV119" s="11" t="s">
        <v>85</v>
      </c>
      <c r="AW119" s="11" t="s">
        <v>38</v>
      </c>
      <c r="AX119" s="11" t="s">
        <v>75</v>
      </c>
      <c r="AY119" s="216" t="s">
        <v>127</v>
      </c>
    </row>
    <row r="120" spans="2:65" s="11" customFormat="1" ht="13.5">
      <c r="B120" s="206"/>
      <c r="C120" s="207"/>
      <c r="D120" s="217" t="s">
        <v>138</v>
      </c>
      <c r="E120" s="218" t="s">
        <v>21</v>
      </c>
      <c r="F120" s="219" t="s">
        <v>344</v>
      </c>
      <c r="G120" s="207"/>
      <c r="H120" s="220">
        <v>167.77199999999999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138</v>
      </c>
      <c r="AU120" s="216" t="s">
        <v>85</v>
      </c>
      <c r="AV120" s="11" t="s">
        <v>85</v>
      </c>
      <c r="AW120" s="11" t="s">
        <v>38</v>
      </c>
      <c r="AX120" s="11" t="s">
        <v>83</v>
      </c>
      <c r="AY120" s="216" t="s">
        <v>127</v>
      </c>
    </row>
    <row r="121" spans="2:65" s="1" customFormat="1" ht="22.5" customHeight="1">
      <c r="B121" s="39"/>
      <c r="C121" s="191" t="s">
        <v>211</v>
      </c>
      <c r="D121" s="191" t="s">
        <v>129</v>
      </c>
      <c r="E121" s="192" t="s">
        <v>345</v>
      </c>
      <c r="F121" s="193" t="s">
        <v>346</v>
      </c>
      <c r="G121" s="194" t="s">
        <v>170</v>
      </c>
      <c r="H121" s="195">
        <v>63.12</v>
      </c>
      <c r="I121" s="196"/>
      <c r="J121" s="197">
        <f>ROUND(I121*H121,2)</f>
        <v>0</v>
      </c>
      <c r="K121" s="193" t="s">
        <v>133</v>
      </c>
      <c r="L121" s="59"/>
      <c r="M121" s="198" t="s">
        <v>21</v>
      </c>
      <c r="N121" s="199" t="s">
        <v>46</v>
      </c>
      <c r="O121" s="40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AR121" s="22" t="s">
        <v>134</v>
      </c>
      <c r="AT121" s="22" t="s">
        <v>129</v>
      </c>
      <c r="AU121" s="22" t="s">
        <v>85</v>
      </c>
      <c r="AY121" s="22" t="s">
        <v>127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2" t="s">
        <v>83</v>
      </c>
      <c r="BK121" s="202">
        <f>ROUND(I121*H121,2)</f>
        <v>0</v>
      </c>
      <c r="BL121" s="22" t="s">
        <v>134</v>
      </c>
      <c r="BM121" s="22" t="s">
        <v>347</v>
      </c>
    </row>
    <row r="122" spans="2:65" s="1" customFormat="1" ht="27">
      <c r="B122" s="39"/>
      <c r="C122" s="61"/>
      <c r="D122" s="203" t="s">
        <v>136</v>
      </c>
      <c r="E122" s="61"/>
      <c r="F122" s="204" t="s">
        <v>348</v>
      </c>
      <c r="G122" s="61"/>
      <c r="H122" s="61"/>
      <c r="I122" s="161"/>
      <c r="J122" s="61"/>
      <c r="K122" s="61"/>
      <c r="L122" s="59"/>
      <c r="M122" s="205"/>
      <c r="N122" s="40"/>
      <c r="O122" s="40"/>
      <c r="P122" s="40"/>
      <c r="Q122" s="40"/>
      <c r="R122" s="40"/>
      <c r="S122" s="40"/>
      <c r="T122" s="76"/>
      <c r="AT122" s="22" t="s">
        <v>136</v>
      </c>
      <c r="AU122" s="22" t="s">
        <v>85</v>
      </c>
    </row>
    <row r="123" spans="2:65" s="11" customFormat="1" ht="13.5">
      <c r="B123" s="206"/>
      <c r="C123" s="207"/>
      <c r="D123" s="217" t="s">
        <v>138</v>
      </c>
      <c r="E123" s="218" t="s">
        <v>349</v>
      </c>
      <c r="F123" s="219" t="s">
        <v>350</v>
      </c>
      <c r="G123" s="207"/>
      <c r="H123" s="220">
        <v>63.12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138</v>
      </c>
      <c r="AU123" s="216" t="s">
        <v>85</v>
      </c>
      <c r="AV123" s="11" t="s">
        <v>85</v>
      </c>
      <c r="AW123" s="11" t="s">
        <v>38</v>
      </c>
      <c r="AX123" s="11" t="s">
        <v>83</v>
      </c>
      <c r="AY123" s="216" t="s">
        <v>127</v>
      </c>
    </row>
    <row r="124" spans="2:65" s="1" customFormat="1" ht="22.5" customHeight="1">
      <c r="B124" s="39"/>
      <c r="C124" s="191" t="s">
        <v>218</v>
      </c>
      <c r="D124" s="191" t="s">
        <v>129</v>
      </c>
      <c r="E124" s="192" t="s">
        <v>351</v>
      </c>
      <c r="F124" s="193" t="s">
        <v>352</v>
      </c>
      <c r="G124" s="194" t="s">
        <v>170</v>
      </c>
      <c r="H124" s="195">
        <v>4.32</v>
      </c>
      <c r="I124" s="196"/>
      <c r="J124" s="197">
        <f>ROUND(I124*H124,2)</f>
        <v>0</v>
      </c>
      <c r="K124" s="193" t="s">
        <v>133</v>
      </c>
      <c r="L124" s="59"/>
      <c r="M124" s="198" t="s">
        <v>21</v>
      </c>
      <c r="N124" s="199" t="s">
        <v>46</v>
      </c>
      <c r="O124" s="40"/>
      <c r="P124" s="200">
        <f>O124*H124</f>
        <v>0</v>
      </c>
      <c r="Q124" s="200">
        <v>0</v>
      </c>
      <c r="R124" s="200">
        <f>Q124*H124</f>
        <v>0</v>
      </c>
      <c r="S124" s="200">
        <v>0</v>
      </c>
      <c r="T124" s="201">
        <f>S124*H124</f>
        <v>0</v>
      </c>
      <c r="AR124" s="22" t="s">
        <v>134</v>
      </c>
      <c r="AT124" s="22" t="s">
        <v>129</v>
      </c>
      <c r="AU124" s="22" t="s">
        <v>85</v>
      </c>
      <c r="AY124" s="22" t="s">
        <v>127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22" t="s">
        <v>83</v>
      </c>
      <c r="BK124" s="202">
        <f>ROUND(I124*H124,2)</f>
        <v>0</v>
      </c>
      <c r="BL124" s="22" t="s">
        <v>134</v>
      </c>
      <c r="BM124" s="22" t="s">
        <v>353</v>
      </c>
    </row>
    <row r="125" spans="2:65" s="1" customFormat="1" ht="40.5">
      <c r="B125" s="39"/>
      <c r="C125" s="61"/>
      <c r="D125" s="203" t="s">
        <v>136</v>
      </c>
      <c r="E125" s="61"/>
      <c r="F125" s="204" t="s">
        <v>354</v>
      </c>
      <c r="G125" s="61"/>
      <c r="H125" s="61"/>
      <c r="I125" s="161"/>
      <c r="J125" s="61"/>
      <c r="K125" s="61"/>
      <c r="L125" s="59"/>
      <c r="M125" s="205"/>
      <c r="N125" s="40"/>
      <c r="O125" s="40"/>
      <c r="P125" s="40"/>
      <c r="Q125" s="40"/>
      <c r="R125" s="40"/>
      <c r="S125" s="40"/>
      <c r="T125" s="76"/>
      <c r="AT125" s="22" t="s">
        <v>136</v>
      </c>
      <c r="AU125" s="22" t="s">
        <v>85</v>
      </c>
    </row>
    <row r="126" spans="2:65" s="11" customFormat="1" ht="13.5">
      <c r="B126" s="206"/>
      <c r="C126" s="207"/>
      <c r="D126" s="217" t="s">
        <v>138</v>
      </c>
      <c r="E126" s="218" t="s">
        <v>300</v>
      </c>
      <c r="F126" s="219" t="s">
        <v>355</v>
      </c>
      <c r="G126" s="207"/>
      <c r="H126" s="220">
        <v>4.32</v>
      </c>
      <c r="I126" s="211"/>
      <c r="J126" s="207"/>
      <c r="K126" s="207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138</v>
      </c>
      <c r="AU126" s="216" t="s">
        <v>85</v>
      </c>
      <c r="AV126" s="11" t="s">
        <v>85</v>
      </c>
      <c r="AW126" s="11" t="s">
        <v>38</v>
      </c>
      <c r="AX126" s="11" t="s">
        <v>83</v>
      </c>
      <c r="AY126" s="216" t="s">
        <v>127</v>
      </c>
    </row>
    <row r="127" spans="2:65" s="1" customFormat="1" ht="22.5" customHeight="1">
      <c r="B127" s="39"/>
      <c r="C127" s="191" t="s">
        <v>223</v>
      </c>
      <c r="D127" s="191" t="s">
        <v>129</v>
      </c>
      <c r="E127" s="192" t="s">
        <v>356</v>
      </c>
      <c r="F127" s="193" t="s">
        <v>357</v>
      </c>
      <c r="G127" s="194" t="s">
        <v>170</v>
      </c>
      <c r="H127" s="195">
        <v>81.135000000000005</v>
      </c>
      <c r="I127" s="196"/>
      <c r="J127" s="197">
        <f>ROUND(I127*H127,2)</f>
        <v>0</v>
      </c>
      <c r="K127" s="193" t="s">
        <v>133</v>
      </c>
      <c r="L127" s="59"/>
      <c r="M127" s="198" t="s">
        <v>21</v>
      </c>
      <c r="N127" s="199" t="s">
        <v>46</v>
      </c>
      <c r="O127" s="40"/>
      <c r="P127" s="200">
        <f>O127*H127</f>
        <v>0</v>
      </c>
      <c r="Q127" s="200">
        <v>0</v>
      </c>
      <c r="R127" s="200">
        <f>Q127*H127</f>
        <v>0</v>
      </c>
      <c r="S127" s="200">
        <v>0</v>
      </c>
      <c r="T127" s="201">
        <f>S127*H127</f>
        <v>0</v>
      </c>
      <c r="AR127" s="22" t="s">
        <v>134</v>
      </c>
      <c r="AT127" s="22" t="s">
        <v>129</v>
      </c>
      <c r="AU127" s="22" t="s">
        <v>85</v>
      </c>
      <c r="AY127" s="22" t="s">
        <v>127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2" t="s">
        <v>83</v>
      </c>
      <c r="BK127" s="202">
        <f>ROUND(I127*H127,2)</f>
        <v>0</v>
      </c>
      <c r="BL127" s="22" t="s">
        <v>134</v>
      </c>
      <c r="BM127" s="22" t="s">
        <v>358</v>
      </c>
    </row>
    <row r="128" spans="2:65" s="1" customFormat="1" ht="40.5">
      <c r="B128" s="39"/>
      <c r="C128" s="61"/>
      <c r="D128" s="203" t="s">
        <v>136</v>
      </c>
      <c r="E128" s="61"/>
      <c r="F128" s="204" t="s">
        <v>359</v>
      </c>
      <c r="G128" s="61"/>
      <c r="H128" s="61"/>
      <c r="I128" s="161"/>
      <c r="J128" s="61"/>
      <c r="K128" s="61"/>
      <c r="L128" s="59"/>
      <c r="M128" s="205"/>
      <c r="N128" s="40"/>
      <c r="O128" s="40"/>
      <c r="P128" s="40"/>
      <c r="Q128" s="40"/>
      <c r="R128" s="40"/>
      <c r="S128" s="40"/>
      <c r="T128" s="76"/>
      <c r="AT128" s="22" t="s">
        <v>136</v>
      </c>
      <c r="AU128" s="22" t="s">
        <v>85</v>
      </c>
    </row>
    <row r="129" spans="2:65" s="11" customFormat="1" ht="13.5">
      <c r="B129" s="206"/>
      <c r="C129" s="207"/>
      <c r="D129" s="217" t="s">
        <v>138</v>
      </c>
      <c r="E129" s="218" t="s">
        <v>289</v>
      </c>
      <c r="F129" s="219" t="s">
        <v>360</v>
      </c>
      <c r="G129" s="207"/>
      <c r="H129" s="220">
        <v>81.135000000000005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138</v>
      </c>
      <c r="AU129" s="216" t="s">
        <v>85</v>
      </c>
      <c r="AV129" s="11" t="s">
        <v>85</v>
      </c>
      <c r="AW129" s="11" t="s">
        <v>38</v>
      </c>
      <c r="AX129" s="11" t="s">
        <v>83</v>
      </c>
      <c r="AY129" s="216" t="s">
        <v>127</v>
      </c>
    </row>
    <row r="130" spans="2:65" s="1" customFormat="1" ht="22.5" customHeight="1">
      <c r="B130" s="39"/>
      <c r="C130" s="239" t="s">
        <v>232</v>
      </c>
      <c r="D130" s="239" t="s">
        <v>239</v>
      </c>
      <c r="E130" s="240" t="s">
        <v>361</v>
      </c>
      <c r="F130" s="241" t="s">
        <v>362</v>
      </c>
      <c r="G130" s="242" t="s">
        <v>259</v>
      </c>
      <c r="H130" s="243">
        <v>170.91</v>
      </c>
      <c r="I130" s="244"/>
      <c r="J130" s="245">
        <f>ROUND(I130*H130,2)</f>
        <v>0</v>
      </c>
      <c r="K130" s="241" t="s">
        <v>133</v>
      </c>
      <c r="L130" s="246"/>
      <c r="M130" s="247" t="s">
        <v>21</v>
      </c>
      <c r="N130" s="248" t="s">
        <v>46</v>
      </c>
      <c r="O130" s="40"/>
      <c r="P130" s="200">
        <f>O130*H130</f>
        <v>0</v>
      </c>
      <c r="Q130" s="200">
        <v>0</v>
      </c>
      <c r="R130" s="200">
        <f>Q130*H130</f>
        <v>0</v>
      </c>
      <c r="S130" s="200">
        <v>0</v>
      </c>
      <c r="T130" s="201">
        <f>S130*H130</f>
        <v>0</v>
      </c>
      <c r="AR130" s="22" t="s">
        <v>206</v>
      </c>
      <c r="AT130" s="22" t="s">
        <v>239</v>
      </c>
      <c r="AU130" s="22" t="s">
        <v>85</v>
      </c>
      <c r="AY130" s="22" t="s">
        <v>127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22" t="s">
        <v>83</v>
      </c>
      <c r="BK130" s="202">
        <f>ROUND(I130*H130,2)</f>
        <v>0</v>
      </c>
      <c r="BL130" s="22" t="s">
        <v>134</v>
      </c>
      <c r="BM130" s="22" t="s">
        <v>363</v>
      </c>
    </row>
    <row r="131" spans="2:65" s="1" customFormat="1" ht="13.5">
      <c r="B131" s="39"/>
      <c r="C131" s="61"/>
      <c r="D131" s="203" t="s">
        <v>136</v>
      </c>
      <c r="E131" s="61"/>
      <c r="F131" s="204" t="s">
        <v>362</v>
      </c>
      <c r="G131" s="61"/>
      <c r="H131" s="61"/>
      <c r="I131" s="161"/>
      <c r="J131" s="61"/>
      <c r="K131" s="61"/>
      <c r="L131" s="59"/>
      <c r="M131" s="205"/>
      <c r="N131" s="40"/>
      <c r="O131" s="40"/>
      <c r="P131" s="40"/>
      <c r="Q131" s="40"/>
      <c r="R131" s="40"/>
      <c r="S131" s="40"/>
      <c r="T131" s="76"/>
      <c r="AT131" s="22" t="s">
        <v>136</v>
      </c>
      <c r="AU131" s="22" t="s">
        <v>85</v>
      </c>
    </row>
    <row r="132" spans="2:65" s="11" customFormat="1" ht="13.5">
      <c r="B132" s="206"/>
      <c r="C132" s="207"/>
      <c r="D132" s="203" t="s">
        <v>138</v>
      </c>
      <c r="E132" s="208" t="s">
        <v>364</v>
      </c>
      <c r="F132" s="209" t="s">
        <v>365</v>
      </c>
      <c r="G132" s="207"/>
      <c r="H132" s="210">
        <v>85.454999999999998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138</v>
      </c>
      <c r="AU132" s="216" t="s">
        <v>85</v>
      </c>
      <c r="AV132" s="11" t="s">
        <v>85</v>
      </c>
      <c r="AW132" s="11" t="s">
        <v>38</v>
      </c>
      <c r="AX132" s="11" t="s">
        <v>83</v>
      </c>
      <c r="AY132" s="216" t="s">
        <v>127</v>
      </c>
    </row>
    <row r="133" spans="2:65" s="11" customFormat="1" ht="13.5">
      <c r="B133" s="206"/>
      <c r="C133" s="207"/>
      <c r="D133" s="217" t="s">
        <v>138</v>
      </c>
      <c r="E133" s="207"/>
      <c r="F133" s="219" t="s">
        <v>366</v>
      </c>
      <c r="G133" s="207"/>
      <c r="H133" s="220">
        <v>170.91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138</v>
      </c>
      <c r="AU133" s="216" t="s">
        <v>85</v>
      </c>
      <c r="AV133" s="11" t="s">
        <v>85</v>
      </c>
      <c r="AW133" s="11" t="s">
        <v>6</v>
      </c>
      <c r="AX133" s="11" t="s">
        <v>83</v>
      </c>
      <c r="AY133" s="216" t="s">
        <v>127</v>
      </c>
    </row>
    <row r="134" spans="2:65" s="1" customFormat="1" ht="31.5" customHeight="1">
      <c r="B134" s="39"/>
      <c r="C134" s="191" t="s">
        <v>238</v>
      </c>
      <c r="D134" s="191" t="s">
        <v>129</v>
      </c>
      <c r="E134" s="192" t="s">
        <v>367</v>
      </c>
      <c r="F134" s="193" t="s">
        <v>368</v>
      </c>
      <c r="G134" s="194" t="s">
        <v>214</v>
      </c>
      <c r="H134" s="195">
        <v>485.5</v>
      </c>
      <c r="I134" s="196"/>
      <c r="J134" s="197">
        <f>ROUND(I134*H134,2)</f>
        <v>0</v>
      </c>
      <c r="K134" s="193" t="s">
        <v>133</v>
      </c>
      <c r="L134" s="59"/>
      <c r="M134" s="198" t="s">
        <v>21</v>
      </c>
      <c r="N134" s="199" t="s">
        <v>46</v>
      </c>
      <c r="O134" s="40"/>
      <c r="P134" s="200">
        <f>O134*H134</f>
        <v>0</v>
      </c>
      <c r="Q134" s="200">
        <v>0</v>
      </c>
      <c r="R134" s="200">
        <f>Q134*H134</f>
        <v>0</v>
      </c>
      <c r="S134" s="200">
        <v>0</v>
      </c>
      <c r="T134" s="201">
        <f>S134*H134</f>
        <v>0</v>
      </c>
      <c r="AR134" s="22" t="s">
        <v>134</v>
      </c>
      <c r="AT134" s="22" t="s">
        <v>129</v>
      </c>
      <c r="AU134" s="22" t="s">
        <v>85</v>
      </c>
      <c r="AY134" s="22" t="s">
        <v>127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22" t="s">
        <v>83</v>
      </c>
      <c r="BK134" s="202">
        <f>ROUND(I134*H134,2)</f>
        <v>0</v>
      </c>
      <c r="BL134" s="22" t="s">
        <v>134</v>
      </c>
      <c r="BM134" s="22" t="s">
        <v>369</v>
      </c>
    </row>
    <row r="135" spans="2:65" s="1" customFormat="1" ht="27">
      <c r="B135" s="39"/>
      <c r="C135" s="61"/>
      <c r="D135" s="203" t="s">
        <v>136</v>
      </c>
      <c r="E135" s="61"/>
      <c r="F135" s="204" t="s">
        <v>370</v>
      </c>
      <c r="G135" s="61"/>
      <c r="H135" s="61"/>
      <c r="I135" s="161"/>
      <c r="J135" s="61"/>
      <c r="K135" s="61"/>
      <c r="L135" s="59"/>
      <c r="M135" s="205"/>
      <c r="N135" s="40"/>
      <c r="O135" s="40"/>
      <c r="P135" s="40"/>
      <c r="Q135" s="40"/>
      <c r="R135" s="40"/>
      <c r="S135" s="40"/>
      <c r="T135" s="76"/>
      <c r="AT135" s="22" t="s">
        <v>136</v>
      </c>
      <c r="AU135" s="22" t="s">
        <v>85</v>
      </c>
    </row>
    <row r="136" spans="2:65" s="11" customFormat="1" ht="13.5">
      <c r="B136" s="206"/>
      <c r="C136" s="207"/>
      <c r="D136" s="217" t="s">
        <v>138</v>
      </c>
      <c r="E136" s="218" t="s">
        <v>21</v>
      </c>
      <c r="F136" s="219" t="s">
        <v>371</v>
      </c>
      <c r="G136" s="207"/>
      <c r="H136" s="220">
        <v>485.5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138</v>
      </c>
      <c r="AU136" s="216" t="s">
        <v>85</v>
      </c>
      <c r="AV136" s="11" t="s">
        <v>85</v>
      </c>
      <c r="AW136" s="11" t="s">
        <v>38</v>
      </c>
      <c r="AX136" s="11" t="s">
        <v>83</v>
      </c>
      <c r="AY136" s="216" t="s">
        <v>127</v>
      </c>
    </row>
    <row r="137" spans="2:65" s="1" customFormat="1" ht="22.5" customHeight="1">
      <c r="B137" s="39"/>
      <c r="C137" s="191" t="s">
        <v>244</v>
      </c>
      <c r="D137" s="191" t="s">
        <v>129</v>
      </c>
      <c r="E137" s="192" t="s">
        <v>372</v>
      </c>
      <c r="F137" s="193" t="s">
        <v>373</v>
      </c>
      <c r="G137" s="194" t="s">
        <v>214</v>
      </c>
      <c r="H137" s="195">
        <v>485.5</v>
      </c>
      <c r="I137" s="196"/>
      <c r="J137" s="197">
        <f>ROUND(I137*H137,2)</f>
        <v>0</v>
      </c>
      <c r="K137" s="193" t="s">
        <v>133</v>
      </c>
      <c r="L137" s="59"/>
      <c r="M137" s="198" t="s">
        <v>21</v>
      </c>
      <c r="N137" s="199" t="s">
        <v>46</v>
      </c>
      <c r="O137" s="40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2" t="s">
        <v>134</v>
      </c>
      <c r="AT137" s="22" t="s">
        <v>129</v>
      </c>
      <c r="AU137" s="22" t="s">
        <v>85</v>
      </c>
      <c r="AY137" s="22" t="s">
        <v>127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2" t="s">
        <v>83</v>
      </c>
      <c r="BK137" s="202">
        <f>ROUND(I137*H137,2)</f>
        <v>0</v>
      </c>
      <c r="BL137" s="22" t="s">
        <v>134</v>
      </c>
      <c r="BM137" s="22" t="s">
        <v>374</v>
      </c>
    </row>
    <row r="138" spans="2:65" s="1" customFormat="1" ht="27">
      <c r="B138" s="39"/>
      <c r="C138" s="61"/>
      <c r="D138" s="203" t="s">
        <v>136</v>
      </c>
      <c r="E138" s="61"/>
      <c r="F138" s="204" t="s">
        <v>375</v>
      </c>
      <c r="G138" s="61"/>
      <c r="H138" s="61"/>
      <c r="I138" s="161"/>
      <c r="J138" s="61"/>
      <c r="K138" s="61"/>
      <c r="L138" s="59"/>
      <c r="M138" s="205"/>
      <c r="N138" s="40"/>
      <c r="O138" s="40"/>
      <c r="P138" s="40"/>
      <c r="Q138" s="40"/>
      <c r="R138" s="40"/>
      <c r="S138" s="40"/>
      <c r="T138" s="76"/>
      <c r="AT138" s="22" t="s">
        <v>136</v>
      </c>
      <c r="AU138" s="22" t="s">
        <v>85</v>
      </c>
    </row>
    <row r="139" spans="2:65" s="11" customFormat="1" ht="13.5">
      <c r="B139" s="206"/>
      <c r="C139" s="207"/>
      <c r="D139" s="217" t="s">
        <v>138</v>
      </c>
      <c r="E139" s="218" t="s">
        <v>21</v>
      </c>
      <c r="F139" s="219" t="s">
        <v>371</v>
      </c>
      <c r="G139" s="207"/>
      <c r="H139" s="220">
        <v>485.5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138</v>
      </c>
      <c r="AU139" s="216" t="s">
        <v>85</v>
      </c>
      <c r="AV139" s="11" t="s">
        <v>85</v>
      </c>
      <c r="AW139" s="11" t="s">
        <v>38</v>
      </c>
      <c r="AX139" s="11" t="s">
        <v>83</v>
      </c>
      <c r="AY139" s="216" t="s">
        <v>127</v>
      </c>
    </row>
    <row r="140" spans="2:65" s="1" customFormat="1" ht="22.5" customHeight="1">
      <c r="B140" s="39"/>
      <c r="C140" s="239" t="s">
        <v>10</v>
      </c>
      <c r="D140" s="239" t="s">
        <v>239</v>
      </c>
      <c r="E140" s="240" t="s">
        <v>376</v>
      </c>
      <c r="F140" s="241" t="s">
        <v>377</v>
      </c>
      <c r="G140" s="242" t="s">
        <v>378</v>
      </c>
      <c r="H140" s="243">
        <v>7.2830000000000004</v>
      </c>
      <c r="I140" s="244"/>
      <c r="J140" s="245">
        <f>ROUND(I140*H140,2)</f>
        <v>0</v>
      </c>
      <c r="K140" s="241" t="s">
        <v>133</v>
      </c>
      <c r="L140" s="246"/>
      <c r="M140" s="247" t="s">
        <v>21</v>
      </c>
      <c r="N140" s="248" t="s">
        <v>46</v>
      </c>
      <c r="O140" s="40"/>
      <c r="P140" s="200">
        <f>O140*H140</f>
        <v>0</v>
      </c>
      <c r="Q140" s="200">
        <v>1E-3</v>
      </c>
      <c r="R140" s="200">
        <f>Q140*H140</f>
        <v>7.2830000000000004E-3</v>
      </c>
      <c r="S140" s="200">
        <v>0</v>
      </c>
      <c r="T140" s="201">
        <f>S140*H140</f>
        <v>0</v>
      </c>
      <c r="AR140" s="22" t="s">
        <v>206</v>
      </c>
      <c r="AT140" s="22" t="s">
        <v>239</v>
      </c>
      <c r="AU140" s="22" t="s">
        <v>85</v>
      </c>
      <c r="AY140" s="22" t="s">
        <v>127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22" t="s">
        <v>83</v>
      </c>
      <c r="BK140" s="202">
        <f>ROUND(I140*H140,2)</f>
        <v>0</v>
      </c>
      <c r="BL140" s="22" t="s">
        <v>134</v>
      </c>
      <c r="BM140" s="22" t="s">
        <v>379</v>
      </c>
    </row>
    <row r="141" spans="2:65" s="1" customFormat="1" ht="13.5">
      <c r="B141" s="39"/>
      <c r="C141" s="61"/>
      <c r="D141" s="203" t="s">
        <v>136</v>
      </c>
      <c r="E141" s="61"/>
      <c r="F141" s="204" t="s">
        <v>377</v>
      </c>
      <c r="G141" s="61"/>
      <c r="H141" s="61"/>
      <c r="I141" s="161"/>
      <c r="J141" s="61"/>
      <c r="K141" s="61"/>
      <c r="L141" s="59"/>
      <c r="M141" s="205"/>
      <c r="N141" s="40"/>
      <c r="O141" s="40"/>
      <c r="P141" s="40"/>
      <c r="Q141" s="40"/>
      <c r="R141" s="40"/>
      <c r="S141" s="40"/>
      <c r="T141" s="76"/>
      <c r="AT141" s="22" t="s">
        <v>136</v>
      </c>
      <c r="AU141" s="22" t="s">
        <v>85</v>
      </c>
    </row>
    <row r="142" spans="2:65" s="11" customFormat="1" ht="13.5">
      <c r="B142" s="206"/>
      <c r="C142" s="207"/>
      <c r="D142" s="203" t="s">
        <v>138</v>
      </c>
      <c r="E142" s="207"/>
      <c r="F142" s="209" t="s">
        <v>380</v>
      </c>
      <c r="G142" s="207"/>
      <c r="H142" s="210">
        <v>7.2830000000000004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138</v>
      </c>
      <c r="AU142" s="216" t="s">
        <v>85</v>
      </c>
      <c r="AV142" s="11" t="s">
        <v>85</v>
      </c>
      <c r="AW142" s="11" t="s">
        <v>6</v>
      </c>
      <c r="AX142" s="11" t="s">
        <v>83</v>
      </c>
      <c r="AY142" s="216" t="s">
        <v>127</v>
      </c>
    </row>
    <row r="143" spans="2:65" s="10" customFormat="1" ht="29.85" customHeight="1">
      <c r="B143" s="174"/>
      <c r="C143" s="175"/>
      <c r="D143" s="188" t="s">
        <v>74</v>
      </c>
      <c r="E143" s="189" t="s">
        <v>85</v>
      </c>
      <c r="F143" s="189" t="s">
        <v>381</v>
      </c>
      <c r="G143" s="175"/>
      <c r="H143" s="175"/>
      <c r="I143" s="178"/>
      <c r="J143" s="190">
        <f>BK143</f>
        <v>0</v>
      </c>
      <c r="K143" s="175"/>
      <c r="L143" s="180"/>
      <c r="M143" s="181"/>
      <c r="N143" s="182"/>
      <c r="O143" s="182"/>
      <c r="P143" s="183">
        <f>SUM(P144:P146)</f>
        <v>0</v>
      </c>
      <c r="Q143" s="182"/>
      <c r="R143" s="183">
        <f>SUM(R144:R146)</f>
        <v>55.973295</v>
      </c>
      <c r="S143" s="182"/>
      <c r="T143" s="184">
        <f>SUM(T144:T146)</f>
        <v>0</v>
      </c>
      <c r="AR143" s="185" t="s">
        <v>83</v>
      </c>
      <c r="AT143" s="186" t="s">
        <v>74</v>
      </c>
      <c r="AU143" s="186" t="s">
        <v>83</v>
      </c>
      <c r="AY143" s="185" t="s">
        <v>127</v>
      </c>
      <c r="BK143" s="187">
        <f>SUM(BK144:BK146)</f>
        <v>0</v>
      </c>
    </row>
    <row r="144" spans="2:65" s="1" customFormat="1" ht="31.5" customHeight="1">
      <c r="B144" s="39"/>
      <c r="C144" s="191" t="s">
        <v>256</v>
      </c>
      <c r="D144" s="191" t="s">
        <v>129</v>
      </c>
      <c r="E144" s="192" t="s">
        <v>382</v>
      </c>
      <c r="F144" s="193" t="s">
        <v>383</v>
      </c>
      <c r="G144" s="194" t="s">
        <v>144</v>
      </c>
      <c r="H144" s="195">
        <v>242.75</v>
      </c>
      <c r="I144" s="196"/>
      <c r="J144" s="197">
        <f>ROUND(I144*H144,2)</f>
        <v>0</v>
      </c>
      <c r="K144" s="193" t="s">
        <v>133</v>
      </c>
      <c r="L144" s="59"/>
      <c r="M144" s="198" t="s">
        <v>21</v>
      </c>
      <c r="N144" s="199" t="s">
        <v>46</v>
      </c>
      <c r="O144" s="40"/>
      <c r="P144" s="200">
        <f>O144*H144</f>
        <v>0</v>
      </c>
      <c r="Q144" s="200">
        <v>0.23058000000000001</v>
      </c>
      <c r="R144" s="200">
        <f>Q144*H144</f>
        <v>55.973295</v>
      </c>
      <c r="S144" s="200">
        <v>0</v>
      </c>
      <c r="T144" s="201">
        <f>S144*H144</f>
        <v>0</v>
      </c>
      <c r="AR144" s="22" t="s">
        <v>134</v>
      </c>
      <c r="AT144" s="22" t="s">
        <v>129</v>
      </c>
      <c r="AU144" s="22" t="s">
        <v>85</v>
      </c>
      <c r="AY144" s="22" t="s">
        <v>127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2" t="s">
        <v>83</v>
      </c>
      <c r="BK144" s="202">
        <f>ROUND(I144*H144,2)</f>
        <v>0</v>
      </c>
      <c r="BL144" s="22" t="s">
        <v>134</v>
      </c>
      <c r="BM144" s="22" t="s">
        <v>384</v>
      </c>
    </row>
    <row r="145" spans="2:65" s="1" customFormat="1" ht="40.5">
      <c r="B145" s="39"/>
      <c r="C145" s="61"/>
      <c r="D145" s="203" t="s">
        <v>136</v>
      </c>
      <c r="E145" s="61"/>
      <c r="F145" s="204" t="s">
        <v>385</v>
      </c>
      <c r="G145" s="61"/>
      <c r="H145" s="61"/>
      <c r="I145" s="161"/>
      <c r="J145" s="61"/>
      <c r="K145" s="61"/>
      <c r="L145" s="59"/>
      <c r="M145" s="205"/>
      <c r="N145" s="40"/>
      <c r="O145" s="40"/>
      <c r="P145" s="40"/>
      <c r="Q145" s="40"/>
      <c r="R145" s="40"/>
      <c r="S145" s="40"/>
      <c r="T145" s="76"/>
      <c r="AT145" s="22" t="s">
        <v>136</v>
      </c>
      <c r="AU145" s="22" t="s">
        <v>85</v>
      </c>
    </row>
    <row r="146" spans="2:65" s="11" customFormat="1" ht="13.5">
      <c r="B146" s="206"/>
      <c r="C146" s="207"/>
      <c r="D146" s="203" t="s">
        <v>138</v>
      </c>
      <c r="E146" s="208" t="s">
        <v>21</v>
      </c>
      <c r="F146" s="209" t="s">
        <v>386</v>
      </c>
      <c r="G146" s="207"/>
      <c r="H146" s="210">
        <v>242.75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138</v>
      </c>
      <c r="AU146" s="216" t="s">
        <v>85</v>
      </c>
      <c r="AV146" s="11" t="s">
        <v>85</v>
      </c>
      <c r="AW146" s="11" t="s">
        <v>38</v>
      </c>
      <c r="AX146" s="11" t="s">
        <v>83</v>
      </c>
      <c r="AY146" s="216" t="s">
        <v>127</v>
      </c>
    </row>
    <row r="147" spans="2:65" s="10" customFormat="1" ht="29.85" customHeight="1">
      <c r="B147" s="174"/>
      <c r="C147" s="175"/>
      <c r="D147" s="188" t="s">
        <v>74</v>
      </c>
      <c r="E147" s="189" t="s">
        <v>140</v>
      </c>
      <c r="F147" s="189" t="s">
        <v>141</v>
      </c>
      <c r="G147" s="175"/>
      <c r="H147" s="175"/>
      <c r="I147" s="178"/>
      <c r="J147" s="190">
        <f>BK147</f>
        <v>0</v>
      </c>
      <c r="K147" s="175"/>
      <c r="L147" s="180"/>
      <c r="M147" s="181"/>
      <c r="N147" s="182"/>
      <c r="O147" s="182"/>
      <c r="P147" s="183">
        <f>SUM(P148:P153)</f>
        <v>0</v>
      </c>
      <c r="Q147" s="182"/>
      <c r="R147" s="183">
        <f>SUM(R148:R153)</f>
        <v>0</v>
      </c>
      <c r="S147" s="182"/>
      <c r="T147" s="184">
        <f>SUM(T148:T153)</f>
        <v>0</v>
      </c>
      <c r="AR147" s="185" t="s">
        <v>83</v>
      </c>
      <c r="AT147" s="186" t="s">
        <v>74</v>
      </c>
      <c r="AU147" s="186" t="s">
        <v>83</v>
      </c>
      <c r="AY147" s="185" t="s">
        <v>127</v>
      </c>
      <c r="BK147" s="187">
        <f>SUM(BK148:BK153)</f>
        <v>0</v>
      </c>
    </row>
    <row r="148" spans="2:65" s="1" customFormat="1" ht="22.5" customHeight="1">
      <c r="B148" s="39"/>
      <c r="C148" s="191" t="s">
        <v>262</v>
      </c>
      <c r="D148" s="191" t="s">
        <v>129</v>
      </c>
      <c r="E148" s="192" t="s">
        <v>142</v>
      </c>
      <c r="F148" s="193" t="s">
        <v>143</v>
      </c>
      <c r="G148" s="194" t="s">
        <v>144</v>
      </c>
      <c r="H148" s="195">
        <v>242.75</v>
      </c>
      <c r="I148" s="196"/>
      <c r="J148" s="197">
        <f>ROUND(I148*H148,2)</f>
        <v>0</v>
      </c>
      <c r="K148" s="193" t="s">
        <v>133</v>
      </c>
      <c r="L148" s="59"/>
      <c r="M148" s="198" t="s">
        <v>21</v>
      </c>
      <c r="N148" s="199" t="s">
        <v>46</v>
      </c>
      <c r="O148" s="40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AR148" s="22" t="s">
        <v>134</v>
      </c>
      <c r="AT148" s="22" t="s">
        <v>129</v>
      </c>
      <c r="AU148" s="22" t="s">
        <v>85</v>
      </c>
      <c r="AY148" s="22" t="s">
        <v>127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22" t="s">
        <v>83</v>
      </c>
      <c r="BK148" s="202">
        <f>ROUND(I148*H148,2)</f>
        <v>0</v>
      </c>
      <c r="BL148" s="22" t="s">
        <v>134</v>
      </c>
      <c r="BM148" s="22" t="s">
        <v>387</v>
      </c>
    </row>
    <row r="149" spans="2:65" s="1" customFormat="1" ht="13.5">
      <c r="B149" s="39"/>
      <c r="C149" s="61"/>
      <c r="D149" s="203" t="s">
        <v>136</v>
      </c>
      <c r="E149" s="61"/>
      <c r="F149" s="204" t="s">
        <v>146</v>
      </c>
      <c r="G149" s="61"/>
      <c r="H149" s="61"/>
      <c r="I149" s="161"/>
      <c r="J149" s="61"/>
      <c r="K149" s="61"/>
      <c r="L149" s="59"/>
      <c r="M149" s="205"/>
      <c r="N149" s="40"/>
      <c r="O149" s="40"/>
      <c r="P149" s="40"/>
      <c r="Q149" s="40"/>
      <c r="R149" s="40"/>
      <c r="S149" s="40"/>
      <c r="T149" s="76"/>
      <c r="AT149" s="22" t="s">
        <v>136</v>
      </c>
      <c r="AU149" s="22" t="s">
        <v>85</v>
      </c>
    </row>
    <row r="150" spans="2:65" s="11" customFormat="1" ht="13.5">
      <c r="B150" s="206"/>
      <c r="C150" s="207"/>
      <c r="D150" s="217" t="s">
        <v>138</v>
      </c>
      <c r="E150" s="218" t="s">
        <v>21</v>
      </c>
      <c r="F150" s="219" t="s">
        <v>386</v>
      </c>
      <c r="G150" s="207"/>
      <c r="H150" s="220">
        <v>242.75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138</v>
      </c>
      <c r="AU150" s="216" t="s">
        <v>85</v>
      </c>
      <c r="AV150" s="11" t="s">
        <v>85</v>
      </c>
      <c r="AW150" s="11" t="s">
        <v>38</v>
      </c>
      <c r="AX150" s="11" t="s">
        <v>83</v>
      </c>
      <c r="AY150" s="216" t="s">
        <v>127</v>
      </c>
    </row>
    <row r="151" spans="2:65" s="1" customFormat="1" ht="22.5" customHeight="1">
      <c r="B151" s="39"/>
      <c r="C151" s="191" t="s">
        <v>268</v>
      </c>
      <c r="D151" s="191" t="s">
        <v>129</v>
      </c>
      <c r="E151" s="192" t="s">
        <v>388</v>
      </c>
      <c r="F151" s="193" t="s">
        <v>389</v>
      </c>
      <c r="G151" s="194" t="s">
        <v>144</v>
      </c>
      <c r="H151" s="195">
        <v>242.75</v>
      </c>
      <c r="I151" s="196"/>
      <c r="J151" s="197">
        <f>ROUND(I151*H151,2)</f>
        <v>0</v>
      </c>
      <c r="K151" s="193" t="s">
        <v>133</v>
      </c>
      <c r="L151" s="59"/>
      <c r="M151" s="198" t="s">
        <v>21</v>
      </c>
      <c r="N151" s="199" t="s">
        <v>46</v>
      </c>
      <c r="O151" s="40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2" t="s">
        <v>134</v>
      </c>
      <c r="AT151" s="22" t="s">
        <v>129</v>
      </c>
      <c r="AU151" s="22" t="s">
        <v>85</v>
      </c>
      <c r="AY151" s="22" t="s">
        <v>127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2" t="s">
        <v>83</v>
      </c>
      <c r="BK151" s="202">
        <f>ROUND(I151*H151,2)</f>
        <v>0</v>
      </c>
      <c r="BL151" s="22" t="s">
        <v>134</v>
      </c>
      <c r="BM151" s="22" t="s">
        <v>390</v>
      </c>
    </row>
    <row r="152" spans="2:65" s="1" customFormat="1" ht="13.5">
      <c r="B152" s="39"/>
      <c r="C152" s="61"/>
      <c r="D152" s="203" t="s">
        <v>136</v>
      </c>
      <c r="E152" s="61"/>
      <c r="F152" s="204" t="s">
        <v>391</v>
      </c>
      <c r="G152" s="61"/>
      <c r="H152" s="61"/>
      <c r="I152" s="161"/>
      <c r="J152" s="61"/>
      <c r="K152" s="61"/>
      <c r="L152" s="59"/>
      <c r="M152" s="205"/>
      <c r="N152" s="40"/>
      <c r="O152" s="40"/>
      <c r="P152" s="40"/>
      <c r="Q152" s="40"/>
      <c r="R152" s="40"/>
      <c r="S152" s="40"/>
      <c r="T152" s="76"/>
      <c r="AT152" s="22" t="s">
        <v>136</v>
      </c>
      <c r="AU152" s="22" t="s">
        <v>85</v>
      </c>
    </row>
    <row r="153" spans="2:65" s="11" customFormat="1" ht="13.5">
      <c r="B153" s="206"/>
      <c r="C153" s="207"/>
      <c r="D153" s="203" t="s">
        <v>138</v>
      </c>
      <c r="E153" s="208" t="s">
        <v>21</v>
      </c>
      <c r="F153" s="209" t="s">
        <v>386</v>
      </c>
      <c r="G153" s="207"/>
      <c r="H153" s="210">
        <v>242.75</v>
      </c>
      <c r="I153" s="211"/>
      <c r="J153" s="207"/>
      <c r="K153" s="207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138</v>
      </c>
      <c r="AU153" s="216" t="s">
        <v>85</v>
      </c>
      <c r="AV153" s="11" t="s">
        <v>85</v>
      </c>
      <c r="AW153" s="11" t="s">
        <v>38</v>
      </c>
      <c r="AX153" s="11" t="s">
        <v>83</v>
      </c>
      <c r="AY153" s="216" t="s">
        <v>127</v>
      </c>
    </row>
    <row r="154" spans="2:65" s="10" customFormat="1" ht="29.85" customHeight="1">
      <c r="B154" s="174"/>
      <c r="C154" s="175"/>
      <c r="D154" s="188" t="s">
        <v>74</v>
      </c>
      <c r="E154" s="189" t="s">
        <v>134</v>
      </c>
      <c r="F154" s="189" t="s">
        <v>392</v>
      </c>
      <c r="G154" s="175"/>
      <c r="H154" s="175"/>
      <c r="I154" s="178"/>
      <c r="J154" s="190">
        <f>BK154</f>
        <v>0</v>
      </c>
      <c r="K154" s="175"/>
      <c r="L154" s="180"/>
      <c r="M154" s="181"/>
      <c r="N154" s="182"/>
      <c r="O154" s="182"/>
      <c r="P154" s="183">
        <f>SUM(P155:P160)</f>
        <v>0</v>
      </c>
      <c r="Q154" s="182"/>
      <c r="R154" s="183">
        <f>SUM(R155:R160)</f>
        <v>0</v>
      </c>
      <c r="S154" s="182"/>
      <c r="T154" s="184">
        <f>SUM(T155:T160)</f>
        <v>0</v>
      </c>
      <c r="AR154" s="185" t="s">
        <v>83</v>
      </c>
      <c r="AT154" s="186" t="s">
        <v>74</v>
      </c>
      <c r="AU154" s="186" t="s">
        <v>83</v>
      </c>
      <c r="AY154" s="185" t="s">
        <v>127</v>
      </c>
      <c r="BK154" s="187">
        <f>SUM(BK155:BK160)</f>
        <v>0</v>
      </c>
    </row>
    <row r="155" spans="2:65" s="1" customFormat="1" ht="22.5" customHeight="1">
      <c r="B155" s="39"/>
      <c r="C155" s="191" t="s">
        <v>273</v>
      </c>
      <c r="D155" s="191" t="s">
        <v>129</v>
      </c>
      <c r="E155" s="192" t="s">
        <v>393</v>
      </c>
      <c r="F155" s="193" t="s">
        <v>394</v>
      </c>
      <c r="G155" s="194" t="s">
        <v>170</v>
      </c>
      <c r="H155" s="195">
        <v>2.0579999999999998</v>
      </c>
      <c r="I155" s="196"/>
      <c r="J155" s="197">
        <f>ROUND(I155*H155,2)</f>
        <v>0</v>
      </c>
      <c r="K155" s="193" t="s">
        <v>133</v>
      </c>
      <c r="L155" s="59"/>
      <c r="M155" s="198" t="s">
        <v>21</v>
      </c>
      <c r="N155" s="199" t="s">
        <v>46</v>
      </c>
      <c r="O155" s="40"/>
      <c r="P155" s="200">
        <f>O155*H155</f>
        <v>0</v>
      </c>
      <c r="Q155" s="200">
        <v>0</v>
      </c>
      <c r="R155" s="200">
        <f>Q155*H155</f>
        <v>0</v>
      </c>
      <c r="S155" s="200">
        <v>0</v>
      </c>
      <c r="T155" s="201">
        <f>S155*H155</f>
        <v>0</v>
      </c>
      <c r="AR155" s="22" t="s">
        <v>134</v>
      </c>
      <c r="AT155" s="22" t="s">
        <v>129</v>
      </c>
      <c r="AU155" s="22" t="s">
        <v>85</v>
      </c>
      <c r="AY155" s="22" t="s">
        <v>127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22" t="s">
        <v>83</v>
      </c>
      <c r="BK155" s="202">
        <f>ROUND(I155*H155,2)</f>
        <v>0</v>
      </c>
      <c r="BL155" s="22" t="s">
        <v>134</v>
      </c>
      <c r="BM155" s="22" t="s">
        <v>395</v>
      </c>
    </row>
    <row r="156" spans="2:65" s="1" customFormat="1" ht="13.5">
      <c r="B156" s="39"/>
      <c r="C156" s="61"/>
      <c r="D156" s="203" t="s">
        <v>136</v>
      </c>
      <c r="E156" s="61"/>
      <c r="F156" s="204" t="s">
        <v>396</v>
      </c>
      <c r="G156" s="61"/>
      <c r="H156" s="61"/>
      <c r="I156" s="161"/>
      <c r="J156" s="61"/>
      <c r="K156" s="61"/>
      <c r="L156" s="59"/>
      <c r="M156" s="205"/>
      <c r="N156" s="40"/>
      <c r="O156" s="40"/>
      <c r="P156" s="40"/>
      <c r="Q156" s="40"/>
      <c r="R156" s="40"/>
      <c r="S156" s="40"/>
      <c r="T156" s="76"/>
      <c r="AT156" s="22" t="s">
        <v>136</v>
      </c>
      <c r="AU156" s="22" t="s">
        <v>85</v>
      </c>
    </row>
    <row r="157" spans="2:65" s="11" customFormat="1" ht="13.5">
      <c r="B157" s="206"/>
      <c r="C157" s="207"/>
      <c r="D157" s="217" t="s">
        <v>138</v>
      </c>
      <c r="E157" s="218" t="s">
        <v>292</v>
      </c>
      <c r="F157" s="219" t="s">
        <v>397</v>
      </c>
      <c r="G157" s="207"/>
      <c r="H157" s="220">
        <v>2.0579999999999998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138</v>
      </c>
      <c r="AU157" s="216" t="s">
        <v>85</v>
      </c>
      <c r="AV157" s="11" t="s">
        <v>85</v>
      </c>
      <c r="AW157" s="11" t="s">
        <v>38</v>
      </c>
      <c r="AX157" s="11" t="s">
        <v>83</v>
      </c>
      <c r="AY157" s="216" t="s">
        <v>127</v>
      </c>
    </row>
    <row r="158" spans="2:65" s="1" customFormat="1" ht="22.5" customHeight="1">
      <c r="B158" s="39"/>
      <c r="C158" s="191" t="s">
        <v>280</v>
      </c>
      <c r="D158" s="191" t="s">
        <v>129</v>
      </c>
      <c r="E158" s="192" t="s">
        <v>398</v>
      </c>
      <c r="F158" s="193" t="s">
        <v>399</v>
      </c>
      <c r="G158" s="194" t="s">
        <v>170</v>
      </c>
      <c r="H158" s="195">
        <v>16.437999999999999</v>
      </c>
      <c r="I158" s="196"/>
      <c r="J158" s="197">
        <f>ROUND(I158*H158,2)</f>
        <v>0</v>
      </c>
      <c r="K158" s="193" t="s">
        <v>133</v>
      </c>
      <c r="L158" s="59"/>
      <c r="M158" s="198" t="s">
        <v>21</v>
      </c>
      <c r="N158" s="199" t="s">
        <v>46</v>
      </c>
      <c r="O158" s="40"/>
      <c r="P158" s="200">
        <f>O158*H158</f>
        <v>0</v>
      </c>
      <c r="Q158" s="200">
        <v>0</v>
      </c>
      <c r="R158" s="200">
        <f>Q158*H158</f>
        <v>0</v>
      </c>
      <c r="S158" s="200">
        <v>0</v>
      </c>
      <c r="T158" s="201">
        <f>S158*H158</f>
        <v>0</v>
      </c>
      <c r="AR158" s="22" t="s">
        <v>134</v>
      </c>
      <c r="AT158" s="22" t="s">
        <v>129</v>
      </c>
      <c r="AU158" s="22" t="s">
        <v>85</v>
      </c>
      <c r="AY158" s="22" t="s">
        <v>127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22" t="s">
        <v>83</v>
      </c>
      <c r="BK158" s="202">
        <f>ROUND(I158*H158,2)</f>
        <v>0</v>
      </c>
      <c r="BL158" s="22" t="s">
        <v>134</v>
      </c>
      <c r="BM158" s="22" t="s">
        <v>400</v>
      </c>
    </row>
    <row r="159" spans="2:65" s="1" customFormat="1" ht="27">
      <c r="B159" s="39"/>
      <c r="C159" s="61"/>
      <c r="D159" s="203" t="s">
        <v>136</v>
      </c>
      <c r="E159" s="61"/>
      <c r="F159" s="204" t="s">
        <v>401</v>
      </c>
      <c r="G159" s="61"/>
      <c r="H159" s="61"/>
      <c r="I159" s="161"/>
      <c r="J159" s="61"/>
      <c r="K159" s="61"/>
      <c r="L159" s="59"/>
      <c r="M159" s="205"/>
      <c r="N159" s="40"/>
      <c r="O159" s="40"/>
      <c r="P159" s="40"/>
      <c r="Q159" s="40"/>
      <c r="R159" s="40"/>
      <c r="S159" s="40"/>
      <c r="T159" s="76"/>
      <c r="AT159" s="22" t="s">
        <v>136</v>
      </c>
      <c r="AU159" s="22" t="s">
        <v>85</v>
      </c>
    </row>
    <row r="160" spans="2:65" s="11" customFormat="1" ht="13.5">
      <c r="B160" s="206"/>
      <c r="C160" s="207"/>
      <c r="D160" s="203" t="s">
        <v>138</v>
      </c>
      <c r="E160" s="208" t="s">
        <v>294</v>
      </c>
      <c r="F160" s="209" t="s">
        <v>402</v>
      </c>
      <c r="G160" s="207"/>
      <c r="H160" s="210">
        <v>16.437999999999999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138</v>
      </c>
      <c r="AU160" s="216" t="s">
        <v>85</v>
      </c>
      <c r="AV160" s="11" t="s">
        <v>85</v>
      </c>
      <c r="AW160" s="11" t="s">
        <v>38</v>
      </c>
      <c r="AX160" s="11" t="s">
        <v>83</v>
      </c>
      <c r="AY160" s="216" t="s">
        <v>127</v>
      </c>
    </row>
    <row r="161" spans="2:65" s="10" customFormat="1" ht="29.85" customHeight="1">
      <c r="B161" s="174"/>
      <c r="C161" s="175"/>
      <c r="D161" s="188" t="s">
        <v>74</v>
      </c>
      <c r="E161" s="189" t="s">
        <v>206</v>
      </c>
      <c r="F161" s="189" t="s">
        <v>231</v>
      </c>
      <c r="G161" s="175"/>
      <c r="H161" s="175"/>
      <c r="I161" s="178"/>
      <c r="J161" s="190">
        <f>BK161</f>
        <v>0</v>
      </c>
      <c r="K161" s="175"/>
      <c r="L161" s="180"/>
      <c r="M161" s="181"/>
      <c r="N161" s="182"/>
      <c r="O161" s="182"/>
      <c r="P161" s="183">
        <f>SUM(P162:P206)</f>
        <v>0</v>
      </c>
      <c r="Q161" s="182"/>
      <c r="R161" s="183">
        <f>SUM(R162:R206)</f>
        <v>40.868865000000007</v>
      </c>
      <c r="S161" s="182"/>
      <c r="T161" s="184">
        <f>SUM(T162:T206)</f>
        <v>0</v>
      </c>
      <c r="AR161" s="185" t="s">
        <v>83</v>
      </c>
      <c r="AT161" s="186" t="s">
        <v>74</v>
      </c>
      <c r="AU161" s="186" t="s">
        <v>83</v>
      </c>
      <c r="AY161" s="185" t="s">
        <v>127</v>
      </c>
      <c r="BK161" s="187">
        <f>SUM(BK162:BK206)</f>
        <v>0</v>
      </c>
    </row>
    <row r="162" spans="2:65" s="1" customFormat="1" ht="22.5" customHeight="1">
      <c r="B162" s="39"/>
      <c r="C162" s="191" t="s">
        <v>9</v>
      </c>
      <c r="D162" s="191" t="s">
        <v>129</v>
      </c>
      <c r="E162" s="192" t="s">
        <v>403</v>
      </c>
      <c r="F162" s="193" t="s">
        <v>404</v>
      </c>
      <c r="G162" s="194" t="s">
        <v>144</v>
      </c>
      <c r="H162" s="195">
        <v>242.75</v>
      </c>
      <c r="I162" s="196"/>
      <c r="J162" s="197">
        <f>ROUND(I162*H162,2)</f>
        <v>0</v>
      </c>
      <c r="K162" s="193" t="s">
        <v>133</v>
      </c>
      <c r="L162" s="59"/>
      <c r="M162" s="198" t="s">
        <v>21</v>
      </c>
      <c r="N162" s="199" t="s">
        <v>46</v>
      </c>
      <c r="O162" s="40"/>
      <c r="P162" s="200">
        <f>O162*H162</f>
        <v>0</v>
      </c>
      <c r="Q162" s="200">
        <v>2.0000000000000002E-5</v>
      </c>
      <c r="R162" s="200">
        <f>Q162*H162</f>
        <v>4.8550000000000008E-3</v>
      </c>
      <c r="S162" s="200">
        <v>0</v>
      </c>
      <c r="T162" s="201">
        <f>S162*H162</f>
        <v>0</v>
      </c>
      <c r="AR162" s="22" t="s">
        <v>134</v>
      </c>
      <c r="AT162" s="22" t="s">
        <v>129</v>
      </c>
      <c r="AU162" s="22" t="s">
        <v>85</v>
      </c>
      <c r="AY162" s="22" t="s">
        <v>127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22" t="s">
        <v>83</v>
      </c>
      <c r="BK162" s="202">
        <f>ROUND(I162*H162,2)</f>
        <v>0</v>
      </c>
      <c r="BL162" s="22" t="s">
        <v>134</v>
      </c>
      <c r="BM162" s="22" t="s">
        <v>405</v>
      </c>
    </row>
    <row r="163" spans="2:65" s="1" customFormat="1" ht="13.5">
      <c r="B163" s="39"/>
      <c r="C163" s="61"/>
      <c r="D163" s="203" t="s">
        <v>136</v>
      </c>
      <c r="E163" s="61"/>
      <c r="F163" s="204" t="s">
        <v>406</v>
      </c>
      <c r="G163" s="61"/>
      <c r="H163" s="61"/>
      <c r="I163" s="161"/>
      <c r="J163" s="61"/>
      <c r="K163" s="61"/>
      <c r="L163" s="59"/>
      <c r="M163" s="205"/>
      <c r="N163" s="40"/>
      <c r="O163" s="40"/>
      <c r="P163" s="40"/>
      <c r="Q163" s="40"/>
      <c r="R163" s="40"/>
      <c r="S163" s="40"/>
      <c r="T163" s="76"/>
      <c r="AT163" s="22" t="s">
        <v>136</v>
      </c>
      <c r="AU163" s="22" t="s">
        <v>85</v>
      </c>
    </row>
    <row r="164" spans="2:65" s="11" customFormat="1" ht="13.5">
      <c r="B164" s="206"/>
      <c r="C164" s="207"/>
      <c r="D164" s="217" t="s">
        <v>138</v>
      </c>
      <c r="E164" s="218" t="s">
        <v>21</v>
      </c>
      <c r="F164" s="219" t="s">
        <v>386</v>
      </c>
      <c r="G164" s="207"/>
      <c r="H164" s="220">
        <v>242.75</v>
      </c>
      <c r="I164" s="211"/>
      <c r="J164" s="207"/>
      <c r="K164" s="207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138</v>
      </c>
      <c r="AU164" s="216" t="s">
        <v>85</v>
      </c>
      <c r="AV164" s="11" t="s">
        <v>85</v>
      </c>
      <c r="AW164" s="11" t="s">
        <v>38</v>
      </c>
      <c r="AX164" s="11" t="s">
        <v>83</v>
      </c>
      <c r="AY164" s="216" t="s">
        <v>127</v>
      </c>
    </row>
    <row r="165" spans="2:65" s="1" customFormat="1" ht="22.5" customHeight="1">
      <c r="B165" s="39"/>
      <c r="C165" s="239" t="s">
        <v>407</v>
      </c>
      <c r="D165" s="239" t="s">
        <v>239</v>
      </c>
      <c r="E165" s="240" t="s">
        <v>408</v>
      </c>
      <c r="F165" s="241" t="s">
        <v>409</v>
      </c>
      <c r="G165" s="242" t="s">
        <v>235</v>
      </c>
      <c r="H165" s="243">
        <v>43</v>
      </c>
      <c r="I165" s="244"/>
      <c r="J165" s="245">
        <f>ROUND(I165*H165,2)</f>
        <v>0</v>
      </c>
      <c r="K165" s="241" t="s">
        <v>133</v>
      </c>
      <c r="L165" s="246"/>
      <c r="M165" s="247" t="s">
        <v>21</v>
      </c>
      <c r="N165" s="248" t="s">
        <v>46</v>
      </c>
      <c r="O165" s="40"/>
      <c r="P165" s="200">
        <f>O165*H165</f>
        <v>0</v>
      </c>
      <c r="Q165" s="200">
        <v>2.8930000000000001E-2</v>
      </c>
      <c r="R165" s="200">
        <f>Q165*H165</f>
        <v>1.2439899999999999</v>
      </c>
      <c r="S165" s="200">
        <v>0</v>
      </c>
      <c r="T165" s="201">
        <f>S165*H165</f>
        <v>0</v>
      </c>
      <c r="AR165" s="22" t="s">
        <v>206</v>
      </c>
      <c r="AT165" s="22" t="s">
        <v>239</v>
      </c>
      <c r="AU165" s="22" t="s">
        <v>85</v>
      </c>
      <c r="AY165" s="22" t="s">
        <v>127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22" t="s">
        <v>83</v>
      </c>
      <c r="BK165" s="202">
        <f>ROUND(I165*H165,2)</f>
        <v>0</v>
      </c>
      <c r="BL165" s="22" t="s">
        <v>134</v>
      </c>
      <c r="BM165" s="22" t="s">
        <v>410</v>
      </c>
    </row>
    <row r="166" spans="2:65" s="1" customFormat="1" ht="13.5">
      <c r="B166" s="39"/>
      <c r="C166" s="61"/>
      <c r="D166" s="203" t="s">
        <v>136</v>
      </c>
      <c r="E166" s="61"/>
      <c r="F166" s="204" t="s">
        <v>411</v>
      </c>
      <c r="G166" s="61"/>
      <c r="H166" s="61"/>
      <c r="I166" s="161"/>
      <c r="J166" s="61"/>
      <c r="K166" s="61"/>
      <c r="L166" s="59"/>
      <c r="M166" s="205"/>
      <c r="N166" s="40"/>
      <c r="O166" s="40"/>
      <c r="P166" s="40"/>
      <c r="Q166" s="40"/>
      <c r="R166" s="40"/>
      <c r="S166" s="40"/>
      <c r="T166" s="76"/>
      <c r="AT166" s="22" t="s">
        <v>136</v>
      </c>
      <c r="AU166" s="22" t="s">
        <v>85</v>
      </c>
    </row>
    <row r="167" spans="2:65" s="11" customFormat="1" ht="13.5">
      <c r="B167" s="206"/>
      <c r="C167" s="207"/>
      <c r="D167" s="217" t="s">
        <v>138</v>
      </c>
      <c r="E167" s="218" t="s">
        <v>21</v>
      </c>
      <c r="F167" s="219" t="s">
        <v>412</v>
      </c>
      <c r="G167" s="207"/>
      <c r="H167" s="220">
        <v>43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138</v>
      </c>
      <c r="AU167" s="216" t="s">
        <v>85</v>
      </c>
      <c r="AV167" s="11" t="s">
        <v>85</v>
      </c>
      <c r="AW167" s="11" t="s">
        <v>38</v>
      </c>
      <c r="AX167" s="11" t="s">
        <v>83</v>
      </c>
      <c r="AY167" s="216" t="s">
        <v>127</v>
      </c>
    </row>
    <row r="168" spans="2:65" s="1" customFormat="1" ht="22.5" customHeight="1">
      <c r="B168" s="39"/>
      <c r="C168" s="191" t="s">
        <v>413</v>
      </c>
      <c r="D168" s="191" t="s">
        <v>129</v>
      </c>
      <c r="E168" s="192" t="s">
        <v>414</v>
      </c>
      <c r="F168" s="193" t="s">
        <v>415</v>
      </c>
      <c r="G168" s="194" t="s">
        <v>235</v>
      </c>
      <c r="H168" s="195">
        <v>1</v>
      </c>
      <c r="I168" s="196"/>
      <c r="J168" s="197">
        <f>ROUND(I168*H168,2)</f>
        <v>0</v>
      </c>
      <c r="K168" s="193" t="s">
        <v>133</v>
      </c>
      <c r="L168" s="59"/>
      <c r="M168" s="198" t="s">
        <v>21</v>
      </c>
      <c r="N168" s="199" t="s">
        <v>46</v>
      </c>
      <c r="O168" s="40"/>
      <c r="P168" s="200">
        <f>O168*H168</f>
        <v>0</v>
      </c>
      <c r="Q168" s="200">
        <v>0</v>
      </c>
      <c r="R168" s="200">
        <f>Q168*H168</f>
        <v>0</v>
      </c>
      <c r="S168" s="200">
        <v>0</v>
      </c>
      <c r="T168" s="201">
        <f>S168*H168</f>
        <v>0</v>
      </c>
      <c r="AR168" s="22" t="s">
        <v>134</v>
      </c>
      <c r="AT168" s="22" t="s">
        <v>129</v>
      </c>
      <c r="AU168" s="22" t="s">
        <v>85</v>
      </c>
      <c r="AY168" s="22" t="s">
        <v>127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22" t="s">
        <v>83</v>
      </c>
      <c r="BK168" s="202">
        <f>ROUND(I168*H168,2)</f>
        <v>0</v>
      </c>
      <c r="BL168" s="22" t="s">
        <v>134</v>
      </c>
      <c r="BM168" s="22" t="s">
        <v>416</v>
      </c>
    </row>
    <row r="169" spans="2:65" s="1" customFormat="1" ht="27">
      <c r="B169" s="39"/>
      <c r="C169" s="61"/>
      <c r="D169" s="203" t="s">
        <v>136</v>
      </c>
      <c r="E169" s="61"/>
      <c r="F169" s="204" t="s">
        <v>417</v>
      </c>
      <c r="G169" s="61"/>
      <c r="H169" s="61"/>
      <c r="I169" s="161"/>
      <c r="J169" s="61"/>
      <c r="K169" s="61"/>
      <c r="L169" s="59"/>
      <c r="M169" s="205"/>
      <c r="N169" s="40"/>
      <c r="O169" s="40"/>
      <c r="P169" s="40"/>
      <c r="Q169" s="40"/>
      <c r="R169" s="40"/>
      <c r="S169" s="40"/>
      <c r="T169" s="76"/>
      <c r="AT169" s="22" t="s">
        <v>136</v>
      </c>
      <c r="AU169" s="22" t="s">
        <v>85</v>
      </c>
    </row>
    <row r="170" spans="2:65" s="11" customFormat="1" ht="13.5">
      <c r="B170" s="206"/>
      <c r="C170" s="207"/>
      <c r="D170" s="217" t="s">
        <v>138</v>
      </c>
      <c r="E170" s="218" t="s">
        <v>21</v>
      </c>
      <c r="F170" s="219" t="s">
        <v>83</v>
      </c>
      <c r="G170" s="207"/>
      <c r="H170" s="220">
        <v>1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138</v>
      </c>
      <c r="AU170" s="216" t="s">
        <v>85</v>
      </c>
      <c r="AV170" s="11" t="s">
        <v>85</v>
      </c>
      <c r="AW170" s="11" t="s">
        <v>38</v>
      </c>
      <c r="AX170" s="11" t="s">
        <v>83</v>
      </c>
      <c r="AY170" s="216" t="s">
        <v>127</v>
      </c>
    </row>
    <row r="171" spans="2:65" s="1" customFormat="1" ht="22.5" customHeight="1">
      <c r="B171" s="39"/>
      <c r="C171" s="239" t="s">
        <v>418</v>
      </c>
      <c r="D171" s="239" t="s">
        <v>239</v>
      </c>
      <c r="E171" s="240" t="s">
        <v>419</v>
      </c>
      <c r="F171" s="241" t="s">
        <v>420</v>
      </c>
      <c r="G171" s="242" t="s">
        <v>235</v>
      </c>
      <c r="H171" s="243">
        <v>1</v>
      </c>
      <c r="I171" s="244"/>
      <c r="J171" s="245">
        <f>ROUND(I171*H171,2)</f>
        <v>0</v>
      </c>
      <c r="K171" s="241" t="s">
        <v>133</v>
      </c>
      <c r="L171" s="246"/>
      <c r="M171" s="247" t="s">
        <v>21</v>
      </c>
      <c r="N171" s="248" t="s">
        <v>46</v>
      </c>
      <c r="O171" s="40"/>
      <c r="P171" s="200">
        <f>O171*H171</f>
        <v>0</v>
      </c>
      <c r="Q171" s="200">
        <v>9.1999999999999998E-3</v>
      </c>
      <c r="R171" s="200">
        <f>Q171*H171</f>
        <v>9.1999999999999998E-3</v>
      </c>
      <c r="S171" s="200">
        <v>0</v>
      </c>
      <c r="T171" s="201">
        <f>S171*H171</f>
        <v>0</v>
      </c>
      <c r="AR171" s="22" t="s">
        <v>206</v>
      </c>
      <c r="AT171" s="22" t="s">
        <v>239</v>
      </c>
      <c r="AU171" s="22" t="s">
        <v>85</v>
      </c>
      <c r="AY171" s="22" t="s">
        <v>127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2" t="s">
        <v>83</v>
      </c>
      <c r="BK171" s="202">
        <f>ROUND(I171*H171,2)</f>
        <v>0</v>
      </c>
      <c r="BL171" s="22" t="s">
        <v>134</v>
      </c>
      <c r="BM171" s="22" t="s">
        <v>421</v>
      </c>
    </row>
    <row r="172" spans="2:65" s="1" customFormat="1" ht="13.5">
      <c r="B172" s="39"/>
      <c r="C172" s="61"/>
      <c r="D172" s="203" t="s">
        <v>136</v>
      </c>
      <c r="E172" s="61"/>
      <c r="F172" s="204" t="s">
        <v>422</v>
      </c>
      <c r="G172" s="61"/>
      <c r="H172" s="61"/>
      <c r="I172" s="161"/>
      <c r="J172" s="61"/>
      <c r="K172" s="61"/>
      <c r="L172" s="59"/>
      <c r="M172" s="205"/>
      <c r="N172" s="40"/>
      <c r="O172" s="40"/>
      <c r="P172" s="40"/>
      <c r="Q172" s="40"/>
      <c r="R172" s="40"/>
      <c r="S172" s="40"/>
      <c r="T172" s="76"/>
      <c r="AT172" s="22" t="s">
        <v>136</v>
      </c>
      <c r="AU172" s="22" t="s">
        <v>85</v>
      </c>
    </row>
    <row r="173" spans="2:65" s="11" customFormat="1" ht="13.5">
      <c r="B173" s="206"/>
      <c r="C173" s="207"/>
      <c r="D173" s="217" t="s">
        <v>138</v>
      </c>
      <c r="E173" s="218" t="s">
        <v>21</v>
      </c>
      <c r="F173" s="219" t="s">
        <v>83</v>
      </c>
      <c r="G173" s="207"/>
      <c r="H173" s="220">
        <v>1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138</v>
      </c>
      <c r="AU173" s="216" t="s">
        <v>85</v>
      </c>
      <c r="AV173" s="11" t="s">
        <v>85</v>
      </c>
      <c r="AW173" s="11" t="s">
        <v>38</v>
      </c>
      <c r="AX173" s="11" t="s">
        <v>83</v>
      </c>
      <c r="AY173" s="216" t="s">
        <v>127</v>
      </c>
    </row>
    <row r="174" spans="2:65" s="1" customFormat="1" ht="22.5" customHeight="1">
      <c r="B174" s="39"/>
      <c r="C174" s="191" t="s">
        <v>423</v>
      </c>
      <c r="D174" s="191" t="s">
        <v>129</v>
      </c>
      <c r="E174" s="192" t="s">
        <v>424</v>
      </c>
      <c r="F174" s="193" t="s">
        <v>425</v>
      </c>
      <c r="G174" s="194" t="s">
        <v>144</v>
      </c>
      <c r="H174" s="195">
        <v>242.75</v>
      </c>
      <c r="I174" s="196"/>
      <c r="J174" s="197">
        <f>ROUND(I174*H174,2)</f>
        <v>0</v>
      </c>
      <c r="K174" s="193" t="s">
        <v>21</v>
      </c>
      <c r="L174" s="59"/>
      <c r="M174" s="198" t="s">
        <v>21</v>
      </c>
      <c r="N174" s="199" t="s">
        <v>46</v>
      </c>
      <c r="O174" s="40"/>
      <c r="P174" s="200">
        <f>O174*H174</f>
        <v>0</v>
      </c>
      <c r="Q174" s="200">
        <v>0</v>
      </c>
      <c r="R174" s="200">
        <f>Q174*H174</f>
        <v>0</v>
      </c>
      <c r="S174" s="200">
        <v>0</v>
      </c>
      <c r="T174" s="201">
        <f>S174*H174</f>
        <v>0</v>
      </c>
      <c r="AR174" s="22" t="s">
        <v>134</v>
      </c>
      <c r="AT174" s="22" t="s">
        <v>129</v>
      </c>
      <c r="AU174" s="22" t="s">
        <v>85</v>
      </c>
      <c r="AY174" s="22" t="s">
        <v>127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22" t="s">
        <v>83</v>
      </c>
      <c r="BK174" s="202">
        <f>ROUND(I174*H174,2)</f>
        <v>0</v>
      </c>
      <c r="BL174" s="22" t="s">
        <v>134</v>
      </c>
      <c r="BM174" s="22" t="s">
        <v>426</v>
      </c>
    </row>
    <row r="175" spans="2:65" s="1" customFormat="1" ht="13.5">
      <c r="B175" s="39"/>
      <c r="C175" s="61"/>
      <c r="D175" s="203" t="s">
        <v>136</v>
      </c>
      <c r="E175" s="61"/>
      <c r="F175" s="204" t="s">
        <v>425</v>
      </c>
      <c r="G175" s="61"/>
      <c r="H175" s="61"/>
      <c r="I175" s="161"/>
      <c r="J175" s="61"/>
      <c r="K175" s="61"/>
      <c r="L175" s="59"/>
      <c r="M175" s="205"/>
      <c r="N175" s="40"/>
      <c r="O175" s="40"/>
      <c r="P175" s="40"/>
      <c r="Q175" s="40"/>
      <c r="R175" s="40"/>
      <c r="S175" s="40"/>
      <c r="T175" s="76"/>
      <c r="AT175" s="22" t="s">
        <v>136</v>
      </c>
      <c r="AU175" s="22" t="s">
        <v>85</v>
      </c>
    </row>
    <row r="176" spans="2:65" s="11" customFormat="1" ht="13.5">
      <c r="B176" s="206"/>
      <c r="C176" s="207"/>
      <c r="D176" s="217" t="s">
        <v>138</v>
      </c>
      <c r="E176" s="218" t="s">
        <v>21</v>
      </c>
      <c r="F176" s="219" t="s">
        <v>386</v>
      </c>
      <c r="G176" s="207"/>
      <c r="H176" s="220">
        <v>242.75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138</v>
      </c>
      <c r="AU176" s="216" t="s">
        <v>85</v>
      </c>
      <c r="AV176" s="11" t="s">
        <v>85</v>
      </c>
      <c r="AW176" s="11" t="s">
        <v>38</v>
      </c>
      <c r="AX176" s="11" t="s">
        <v>83</v>
      </c>
      <c r="AY176" s="216" t="s">
        <v>127</v>
      </c>
    </row>
    <row r="177" spans="2:65" s="1" customFormat="1" ht="22.5" customHeight="1">
      <c r="B177" s="39"/>
      <c r="C177" s="191" t="s">
        <v>427</v>
      </c>
      <c r="D177" s="191" t="s">
        <v>129</v>
      </c>
      <c r="E177" s="192" t="s">
        <v>428</v>
      </c>
      <c r="F177" s="193" t="s">
        <v>429</v>
      </c>
      <c r="G177" s="194" t="s">
        <v>235</v>
      </c>
      <c r="H177" s="195">
        <v>4</v>
      </c>
      <c r="I177" s="196"/>
      <c r="J177" s="197">
        <f>ROUND(I177*H177,2)</f>
        <v>0</v>
      </c>
      <c r="K177" s="193" t="s">
        <v>21</v>
      </c>
      <c r="L177" s="59"/>
      <c r="M177" s="198" t="s">
        <v>21</v>
      </c>
      <c r="N177" s="199" t="s">
        <v>46</v>
      </c>
      <c r="O177" s="40"/>
      <c r="P177" s="200">
        <f>O177*H177</f>
        <v>0</v>
      </c>
      <c r="Q177" s="200">
        <v>0.46009</v>
      </c>
      <c r="R177" s="200">
        <f>Q177*H177</f>
        <v>1.84036</v>
      </c>
      <c r="S177" s="200">
        <v>0</v>
      </c>
      <c r="T177" s="201">
        <f>S177*H177</f>
        <v>0</v>
      </c>
      <c r="AR177" s="22" t="s">
        <v>134</v>
      </c>
      <c r="AT177" s="22" t="s">
        <v>129</v>
      </c>
      <c r="AU177" s="22" t="s">
        <v>85</v>
      </c>
      <c r="AY177" s="22" t="s">
        <v>127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22" t="s">
        <v>83</v>
      </c>
      <c r="BK177" s="202">
        <f>ROUND(I177*H177,2)</f>
        <v>0</v>
      </c>
      <c r="BL177" s="22" t="s">
        <v>134</v>
      </c>
      <c r="BM177" s="22" t="s">
        <v>430</v>
      </c>
    </row>
    <row r="178" spans="2:65" s="1" customFormat="1" ht="13.5">
      <c r="B178" s="39"/>
      <c r="C178" s="61"/>
      <c r="D178" s="203" t="s">
        <v>136</v>
      </c>
      <c r="E178" s="61"/>
      <c r="F178" s="204" t="s">
        <v>429</v>
      </c>
      <c r="G178" s="61"/>
      <c r="H178" s="61"/>
      <c r="I178" s="161"/>
      <c r="J178" s="61"/>
      <c r="K178" s="61"/>
      <c r="L178" s="59"/>
      <c r="M178" s="205"/>
      <c r="N178" s="40"/>
      <c r="O178" s="40"/>
      <c r="P178" s="40"/>
      <c r="Q178" s="40"/>
      <c r="R178" s="40"/>
      <c r="S178" s="40"/>
      <c r="T178" s="76"/>
      <c r="AT178" s="22" t="s">
        <v>136</v>
      </c>
      <c r="AU178" s="22" t="s">
        <v>85</v>
      </c>
    </row>
    <row r="179" spans="2:65" s="11" customFormat="1" ht="13.5">
      <c r="B179" s="206"/>
      <c r="C179" s="207"/>
      <c r="D179" s="217" t="s">
        <v>138</v>
      </c>
      <c r="E179" s="218" t="s">
        <v>21</v>
      </c>
      <c r="F179" s="219" t="s">
        <v>134</v>
      </c>
      <c r="G179" s="207"/>
      <c r="H179" s="220">
        <v>4</v>
      </c>
      <c r="I179" s="211"/>
      <c r="J179" s="207"/>
      <c r="K179" s="207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138</v>
      </c>
      <c r="AU179" s="216" t="s">
        <v>85</v>
      </c>
      <c r="AV179" s="11" t="s">
        <v>85</v>
      </c>
      <c r="AW179" s="11" t="s">
        <v>38</v>
      </c>
      <c r="AX179" s="11" t="s">
        <v>83</v>
      </c>
      <c r="AY179" s="216" t="s">
        <v>127</v>
      </c>
    </row>
    <row r="180" spans="2:65" s="1" customFormat="1" ht="31.5" customHeight="1">
      <c r="B180" s="39"/>
      <c r="C180" s="191" t="s">
        <v>431</v>
      </c>
      <c r="D180" s="191" t="s">
        <v>129</v>
      </c>
      <c r="E180" s="192" t="s">
        <v>432</v>
      </c>
      <c r="F180" s="193" t="s">
        <v>433</v>
      </c>
      <c r="G180" s="194" t="s">
        <v>235</v>
      </c>
      <c r="H180" s="195">
        <v>7</v>
      </c>
      <c r="I180" s="196"/>
      <c r="J180" s="197">
        <f>ROUND(I180*H180,2)</f>
        <v>0</v>
      </c>
      <c r="K180" s="193" t="s">
        <v>133</v>
      </c>
      <c r="L180" s="59"/>
      <c r="M180" s="198" t="s">
        <v>21</v>
      </c>
      <c r="N180" s="199" t="s">
        <v>46</v>
      </c>
      <c r="O180" s="40"/>
      <c r="P180" s="200">
        <f>O180*H180</f>
        <v>0</v>
      </c>
      <c r="Q180" s="200">
        <v>2.1167600000000002</v>
      </c>
      <c r="R180" s="200">
        <f>Q180*H180</f>
        <v>14.817320000000002</v>
      </c>
      <c r="S180" s="200">
        <v>0</v>
      </c>
      <c r="T180" s="201">
        <f>S180*H180</f>
        <v>0</v>
      </c>
      <c r="AR180" s="22" t="s">
        <v>134</v>
      </c>
      <c r="AT180" s="22" t="s">
        <v>129</v>
      </c>
      <c r="AU180" s="22" t="s">
        <v>85</v>
      </c>
      <c r="AY180" s="22" t="s">
        <v>127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2" t="s">
        <v>83</v>
      </c>
      <c r="BK180" s="202">
        <f>ROUND(I180*H180,2)</f>
        <v>0</v>
      </c>
      <c r="BL180" s="22" t="s">
        <v>134</v>
      </c>
      <c r="BM180" s="22" t="s">
        <v>434</v>
      </c>
    </row>
    <row r="181" spans="2:65" s="1" customFormat="1" ht="27">
      <c r="B181" s="39"/>
      <c r="C181" s="61"/>
      <c r="D181" s="203" t="s">
        <v>136</v>
      </c>
      <c r="E181" s="61"/>
      <c r="F181" s="204" t="s">
        <v>435</v>
      </c>
      <c r="G181" s="61"/>
      <c r="H181" s="61"/>
      <c r="I181" s="161"/>
      <c r="J181" s="61"/>
      <c r="K181" s="61"/>
      <c r="L181" s="59"/>
      <c r="M181" s="205"/>
      <c r="N181" s="40"/>
      <c r="O181" s="40"/>
      <c r="P181" s="40"/>
      <c r="Q181" s="40"/>
      <c r="R181" s="40"/>
      <c r="S181" s="40"/>
      <c r="T181" s="76"/>
      <c r="AT181" s="22" t="s">
        <v>136</v>
      </c>
      <c r="AU181" s="22" t="s">
        <v>85</v>
      </c>
    </row>
    <row r="182" spans="2:65" s="11" customFormat="1" ht="13.5">
      <c r="B182" s="206"/>
      <c r="C182" s="207"/>
      <c r="D182" s="217" t="s">
        <v>138</v>
      </c>
      <c r="E182" s="218" t="s">
        <v>21</v>
      </c>
      <c r="F182" s="219" t="s">
        <v>198</v>
      </c>
      <c r="G182" s="207"/>
      <c r="H182" s="220">
        <v>7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138</v>
      </c>
      <c r="AU182" s="216" t="s">
        <v>85</v>
      </c>
      <c r="AV182" s="11" t="s">
        <v>85</v>
      </c>
      <c r="AW182" s="11" t="s">
        <v>38</v>
      </c>
      <c r="AX182" s="11" t="s">
        <v>83</v>
      </c>
      <c r="AY182" s="216" t="s">
        <v>127</v>
      </c>
    </row>
    <row r="183" spans="2:65" s="1" customFormat="1" ht="22.5" customHeight="1">
      <c r="B183" s="39"/>
      <c r="C183" s="239" t="s">
        <v>436</v>
      </c>
      <c r="D183" s="239" t="s">
        <v>239</v>
      </c>
      <c r="E183" s="240" t="s">
        <v>437</v>
      </c>
      <c r="F183" s="241" t="s">
        <v>438</v>
      </c>
      <c r="G183" s="242" t="s">
        <v>235</v>
      </c>
      <c r="H183" s="243">
        <v>7</v>
      </c>
      <c r="I183" s="244"/>
      <c r="J183" s="245">
        <f>ROUND(I183*H183,2)</f>
        <v>0</v>
      </c>
      <c r="K183" s="241" t="s">
        <v>133</v>
      </c>
      <c r="L183" s="246"/>
      <c r="M183" s="247" t="s">
        <v>21</v>
      </c>
      <c r="N183" s="248" t="s">
        <v>46</v>
      </c>
      <c r="O183" s="40"/>
      <c r="P183" s="200">
        <f>O183*H183</f>
        <v>0</v>
      </c>
      <c r="Q183" s="200">
        <v>1.35</v>
      </c>
      <c r="R183" s="200">
        <f>Q183*H183</f>
        <v>9.4500000000000011</v>
      </c>
      <c r="S183" s="200">
        <v>0</v>
      </c>
      <c r="T183" s="201">
        <f>S183*H183</f>
        <v>0</v>
      </c>
      <c r="AR183" s="22" t="s">
        <v>206</v>
      </c>
      <c r="AT183" s="22" t="s">
        <v>239</v>
      </c>
      <c r="AU183" s="22" t="s">
        <v>85</v>
      </c>
      <c r="AY183" s="22" t="s">
        <v>127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2" t="s">
        <v>83</v>
      </c>
      <c r="BK183" s="202">
        <f>ROUND(I183*H183,2)</f>
        <v>0</v>
      </c>
      <c r="BL183" s="22" t="s">
        <v>134</v>
      </c>
      <c r="BM183" s="22" t="s">
        <v>439</v>
      </c>
    </row>
    <row r="184" spans="2:65" s="1" customFormat="1" ht="13.5">
      <c r="B184" s="39"/>
      <c r="C184" s="61"/>
      <c r="D184" s="203" t="s">
        <v>136</v>
      </c>
      <c r="E184" s="61"/>
      <c r="F184" s="204" t="s">
        <v>440</v>
      </c>
      <c r="G184" s="61"/>
      <c r="H184" s="61"/>
      <c r="I184" s="161"/>
      <c r="J184" s="61"/>
      <c r="K184" s="61"/>
      <c r="L184" s="59"/>
      <c r="M184" s="205"/>
      <c r="N184" s="40"/>
      <c r="O184" s="40"/>
      <c r="P184" s="40"/>
      <c r="Q184" s="40"/>
      <c r="R184" s="40"/>
      <c r="S184" s="40"/>
      <c r="T184" s="76"/>
      <c r="AT184" s="22" t="s">
        <v>136</v>
      </c>
      <c r="AU184" s="22" t="s">
        <v>85</v>
      </c>
    </row>
    <row r="185" spans="2:65" s="11" customFormat="1" ht="13.5">
      <c r="B185" s="206"/>
      <c r="C185" s="207"/>
      <c r="D185" s="217" t="s">
        <v>138</v>
      </c>
      <c r="E185" s="218" t="s">
        <v>21</v>
      </c>
      <c r="F185" s="219" t="s">
        <v>198</v>
      </c>
      <c r="G185" s="207"/>
      <c r="H185" s="220">
        <v>7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138</v>
      </c>
      <c r="AU185" s="216" t="s">
        <v>85</v>
      </c>
      <c r="AV185" s="11" t="s">
        <v>85</v>
      </c>
      <c r="AW185" s="11" t="s">
        <v>38</v>
      </c>
      <c r="AX185" s="11" t="s">
        <v>83</v>
      </c>
      <c r="AY185" s="216" t="s">
        <v>127</v>
      </c>
    </row>
    <row r="186" spans="2:65" s="1" customFormat="1" ht="31.5" customHeight="1">
      <c r="B186" s="39"/>
      <c r="C186" s="239" t="s">
        <v>441</v>
      </c>
      <c r="D186" s="239" t="s">
        <v>239</v>
      </c>
      <c r="E186" s="240" t="s">
        <v>442</v>
      </c>
      <c r="F186" s="241" t="s">
        <v>443</v>
      </c>
      <c r="G186" s="242" t="s">
        <v>235</v>
      </c>
      <c r="H186" s="243">
        <v>4</v>
      </c>
      <c r="I186" s="244"/>
      <c r="J186" s="245">
        <f>ROUND(I186*H186,2)</f>
        <v>0</v>
      </c>
      <c r="K186" s="241" t="s">
        <v>133</v>
      </c>
      <c r="L186" s="246"/>
      <c r="M186" s="247" t="s">
        <v>21</v>
      </c>
      <c r="N186" s="248" t="s">
        <v>46</v>
      </c>
      <c r="O186" s="40"/>
      <c r="P186" s="200">
        <f>O186*H186</f>
        <v>0</v>
      </c>
      <c r="Q186" s="200">
        <v>0.254</v>
      </c>
      <c r="R186" s="200">
        <f>Q186*H186</f>
        <v>1.016</v>
      </c>
      <c r="S186" s="200">
        <v>0</v>
      </c>
      <c r="T186" s="201">
        <f>S186*H186</f>
        <v>0</v>
      </c>
      <c r="AR186" s="22" t="s">
        <v>206</v>
      </c>
      <c r="AT186" s="22" t="s">
        <v>239</v>
      </c>
      <c r="AU186" s="22" t="s">
        <v>85</v>
      </c>
      <c r="AY186" s="22" t="s">
        <v>127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22" t="s">
        <v>83</v>
      </c>
      <c r="BK186" s="202">
        <f>ROUND(I186*H186,2)</f>
        <v>0</v>
      </c>
      <c r="BL186" s="22" t="s">
        <v>134</v>
      </c>
      <c r="BM186" s="22" t="s">
        <v>444</v>
      </c>
    </row>
    <row r="187" spans="2:65" s="1" customFormat="1" ht="13.5">
      <c r="B187" s="39"/>
      <c r="C187" s="61"/>
      <c r="D187" s="203" t="s">
        <v>136</v>
      </c>
      <c r="E187" s="61"/>
      <c r="F187" s="204" t="s">
        <v>445</v>
      </c>
      <c r="G187" s="61"/>
      <c r="H187" s="61"/>
      <c r="I187" s="161"/>
      <c r="J187" s="61"/>
      <c r="K187" s="61"/>
      <c r="L187" s="59"/>
      <c r="M187" s="205"/>
      <c r="N187" s="40"/>
      <c r="O187" s="40"/>
      <c r="P187" s="40"/>
      <c r="Q187" s="40"/>
      <c r="R187" s="40"/>
      <c r="S187" s="40"/>
      <c r="T187" s="76"/>
      <c r="AT187" s="22" t="s">
        <v>136</v>
      </c>
      <c r="AU187" s="22" t="s">
        <v>85</v>
      </c>
    </row>
    <row r="188" spans="2:65" s="11" customFormat="1" ht="13.5">
      <c r="B188" s="206"/>
      <c r="C188" s="207"/>
      <c r="D188" s="217" t="s">
        <v>138</v>
      </c>
      <c r="E188" s="218" t="s">
        <v>21</v>
      </c>
      <c r="F188" s="219" t="s">
        <v>134</v>
      </c>
      <c r="G188" s="207"/>
      <c r="H188" s="220">
        <v>4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138</v>
      </c>
      <c r="AU188" s="216" t="s">
        <v>85</v>
      </c>
      <c r="AV188" s="11" t="s">
        <v>85</v>
      </c>
      <c r="AW188" s="11" t="s">
        <v>38</v>
      </c>
      <c r="AX188" s="11" t="s">
        <v>83</v>
      </c>
      <c r="AY188" s="216" t="s">
        <v>127</v>
      </c>
    </row>
    <row r="189" spans="2:65" s="1" customFormat="1" ht="31.5" customHeight="1">
      <c r="B189" s="39"/>
      <c r="C189" s="239" t="s">
        <v>446</v>
      </c>
      <c r="D189" s="239" t="s">
        <v>239</v>
      </c>
      <c r="E189" s="240" t="s">
        <v>447</v>
      </c>
      <c r="F189" s="241" t="s">
        <v>448</v>
      </c>
      <c r="G189" s="242" t="s">
        <v>235</v>
      </c>
      <c r="H189" s="243">
        <v>3</v>
      </c>
      <c r="I189" s="244"/>
      <c r="J189" s="245">
        <f>ROUND(I189*H189,2)</f>
        <v>0</v>
      </c>
      <c r="K189" s="241" t="s">
        <v>133</v>
      </c>
      <c r="L189" s="246"/>
      <c r="M189" s="247" t="s">
        <v>21</v>
      </c>
      <c r="N189" s="248" t="s">
        <v>46</v>
      </c>
      <c r="O189" s="40"/>
      <c r="P189" s="200">
        <f>O189*H189</f>
        <v>0</v>
      </c>
      <c r="Q189" s="200">
        <v>0.50600000000000001</v>
      </c>
      <c r="R189" s="200">
        <f>Q189*H189</f>
        <v>1.518</v>
      </c>
      <c r="S189" s="200">
        <v>0</v>
      </c>
      <c r="T189" s="201">
        <f>S189*H189</f>
        <v>0</v>
      </c>
      <c r="AR189" s="22" t="s">
        <v>206</v>
      </c>
      <c r="AT189" s="22" t="s">
        <v>239</v>
      </c>
      <c r="AU189" s="22" t="s">
        <v>85</v>
      </c>
      <c r="AY189" s="22" t="s">
        <v>127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2" t="s">
        <v>83</v>
      </c>
      <c r="BK189" s="202">
        <f>ROUND(I189*H189,2)</f>
        <v>0</v>
      </c>
      <c r="BL189" s="22" t="s">
        <v>134</v>
      </c>
      <c r="BM189" s="22" t="s">
        <v>449</v>
      </c>
    </row>
    <row r="190" spans="2:65" s="1" customFormat="1" ht="13.5">
      <c r="B190" s="39"/>
      <c r="C190" s="61"/>
      <c r="D190" s="203" t="s">
        <v>136</v>
      </c>
      <c r="E190" s="61"/>
      <c r="F190" s="204" t="s">
        <v>450</v>
      </c>
      <c r="G190" s="61"/>
      <c r="H190" s="61"/>
      <c r="I190" s="161"/>
      <c r="J190" s="61"/>
      <c r="K190" s="61"/>
      <c r="L190" s="59"/>
      <c r="M190" s="205"/>
      <c r="N190" s="40"/>
      <c r="O190" s="40"/>
      <c r="P190" s="40"/>
      <c r="Q190" s="40"/>
      <c r="R190" s="40"/>
      <c r="S190" s="40"/>
      <c r="T190" s="76"/>
      <c r="AT190" s="22" t="s">
        <v>136</v>
      </c>
      <c r="AU190" s="22" t="s">
        <v>85</v>
      </c>
    </row>
    <row r="191" spans="2:65" s="11" customFormat="1" ht="13.5">
      <c r="B191" s="206"/>
      <c r="C191" s="207"/>
      <c r="D191" s="217" t="s">
        <v>138</v>
      </c>
      <c r="E191" s="218" t="s">
        <v>21</v>
      </c>
      <c r="F191" s="219" t="s">
        <v>140</v>
      </c>
      <c r="G191" s="207"/>
      <c r="H191" s="220">
        <v>3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138</v>
      </c>
      <c r="AU191" s="216" t="s">
        <v>85</v>
      </c>
      <c r="AV191" s="11" t="s">
        <v>85</v>
      </c>
      <c r="AW191" s="11" t="s">
        <v>38</v>
      </c>
      <c r="AX191" s="11" t="s">
        <v>83</v>
      </c>
      <c r="AY191" s="216" t="s">
        <v>127</v>
      </c>
    </row>
    <row r="192" spans="2:65" s="1" customFormat="1" ht="31.5" customHeight="1">
      <c r="B192" s="39"/>
      <c r="C192" s="239" t="s">
        <v>451</v>
      </c>
      <c r="D192" s="239" t="s">
        <v>239</v>
      </c>
      <c r="E192" s="240" t="s">
        <v>452</v>
      </c>
      <c r="F192" s="241" t="s">
        <v>453</v>
      </c>
      <c r="G192" s="242" t="s">
        <v>235</v>
      </c>
      <c r="H192" s="243">
        <v>6</v>
      </c>
      <c r="I192" s="244"/>
      <c r="J192" s="245">
        <f>ROUND(I192*H192,2)</f>
        <v>0</v>
      </c>
      <c r="K192" s="241" t="s">
        <v>133</v>
      </c>
      <c r="L192" s="246"/>
      <c r="M192" s="247" t="s">
        <v>21</v>
      </c>
      <c r="N192" s="248" t="s">
        <v>46</v>
      </c>
      <c r="O192" s="40"/>
      <c r="P192" s="200">
        <f>O192*H192</f>
        <v>0</v>
      </c>
      <c r="Q192" s="200">
        <v>1.0129999999999999</v>
      </c>
      <c r="R192" s="200">
        <f>Q192*H192</f>
        <v>6.0779999999999994</v>
      </c>
      <c r="S192" s="200">
        <v>0</v>
      </c>
      <c r="T192" s="201">
        <f>S192*H192</f>
        <v>0</v>
      </c>
      <c r="AR192" s="22" t="s">
        <v>206</v>
      </c>
      <c r="AT192" s="22" t="s">
        <v>239</v>
      </c>
      <c r="AU192" s="22" t="s">
        <v>85</v>
      </c>
      <c r="AY192" s="22" t="s">
        <v>127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22" t="s">
        <v>83</v>
      </c>
      <c r="BK192" s="202">
        <f>ROUND(I192*H192,2)</f>
        <v>0</v>
      </c>
      <c r="BL192" s="22" t="s">
        <v>134</v>
      </c>
      <c r="BM192" s="22" t="s">
        <v>454</v>
      </c>
    </row>
    <row r="193" spans="2:65" s="1" customFormat="1" ht="13.5">
      <c r="B193" s="39"/>
      <c r="C193" s="61"/>
      <c r="D193" s="203" t="s">
        <v>136</v>
      </c>
      <c r="E193" s="61"/>
      <c r="F193" s="204" t="s">
        <v>455</v>
      </c>
      <c r="G193" s="61"/>
      <c r="H193" s="61"/>
      <c r="I193" s="161"/>
      <c r="J193" s="61"/>
      <c r="K193" s="61"/>
      <c r="L193" s="59"/>
      <c r="M193" s="205"/>
      <c r="N193" s="40"/>
      <c r="O193" s="40"/>
      <c r="P193" s="40"/>
      <c r="Q193" s="40"/>
      <c r="R193" s="40"/>
      <c r="S193" s="40"/>
      <c r="T193" s="76"/>
      <c r="AT193" s="22" t="s">
        <v>136</v>
      </c>
      <c r="AU193" s="22" t="s">
        <v>85</v>
      </c>
    </row>
    <row r="194" spans="2:65" s="11" customFormat="1" ht="13.5">
      <c r="B194" s="206"/>
      <c r="C194" s="207"/>
      <c r="D194" s="217" t="s">
        <v>138</v>
      </c>
      <c r="E194" s="218" t="s">
        <v>21</v>
      </c>
      <c r="F194" s="219" t="s">
        <v>193</v>
      </c>
      <c r="G194" s="207"/>
      <c r="H194" s="220">
        <v>6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138</v>
      </c>
      <c r="AU194" s="216" t="s">
        <v>85</v>
      </c>
      <c r="AV194" s="11" t="s">
        <v>85</v>
      </c>
      <c r="AW194" s="11" t="s">
        <v>38</v>
      </c>
      <c r="AX194" s="11" t="s">
        <v>83</v>
      </c>
      <c r="AY194" s="216" t="s">
        <v>127</v>
      </c>
    </row>
    <row r="195" spans="2:65" s="1" customFormat="1" ht="22.5" customHeight="1">
      <c r="B195" s="39"/>
      <c r="C195" s="239" t="s">
        <v>456</v>
      </c>
      <c r="D195" s="239" t="s">
        <v>239</v>
      </c>
      <c r="E195" s="240" t="s">
        <v>457</v>
      </c>
      <c r="F195" s="241" t="s">
        <v>458</v>
      </c>
      <c r="G195" s="242" t="s">
        <v>235</v>
      </c>
      <c r="H195" s="243">
        <v>7</v>
      </c>
      <c r="I195" s="244"/>
      <c r="J195" s="245">
        <f>ROUND(I195*H195,2)</f>
        <v>0</v>
      </c>
      <c r="K195" s="241" t="s">
        <v>133</v>
      </c>
      <c r="L195" s="246"/>
      <c r="M195" s="247" t="s">
        <v>21</v>
      </c>
      <c r="N195" s="248" t="s">
        <v>46</v>
      </c>
      <c r="O195" s="40"/>
      <c r="P195" s="200">
        <f>O195*H195</f>
        <v>0</v>
      </c>
      <c r="Q195" s="200">
        <v>0.58499999999999996</v>
      </c>
      <c r="R195" s="200">
        <f>Q195*H195</f>
        <v>4.0949999999999998</v>
      </c>
      <c r="S195" s="200">
        <v>0</v>
      </c>
      <c r="T195" s="201">
        <f>S195*H195</f>
        <v>0</v>
      </c>
      <c r="AR195" s="22" t="s">
        <v>206</v>
      </c>
      <c r="AT195" s="22" t="s">
        <v>239</v>
      </c>
      <c r="AU195" s="22" t="s">
        <v>85</v>
      </c>
      <c r="AY195" s="22" t="s">
        <v>127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22" t="s">
        <v>83</v>
      </c>
      <c r="BK195" s="202">
        <f>ROUND(I195*H195,2)</f>
        <v>0</v>
      </c>
      <c r="BL195" s="22" t="s">
        <v>134</v>
      </c>
      <c r="BM195" s="22" t="s">
        <v>459</v>
      </c>
    </row>
    <row r="196" spans="2:65" s="1" customFormat="1" ht="13.5">
      <c r="B196" s="39"/>
      <c r="C196" s="61"/>
      <c r="D196" s="203" t="s">
        <v>136</v>
      </c>
      <c r="E196" s="61"/>
      <c r="F196" s="204" t="s">
        <v>460</v>
      </c>
      <c r="G196" s="61"/>
      <c r="H196" s="61"/>
      <c r="I196" s="161"/>
      <c r="J196" s="61"/>
      <c r="K196" s="61"/>
      <c r="L196" s="59"/>
      <c r="M196" s="205"/>
      <c r="N196" s="40"/>
      <c r="O196" s="40"/>
      <c r="P196" s="40"/>
      <c r="Q196" s="40"/>
      <c r="R196" s="40"/>
      <c r="S196" s="40"/>
      <c r="T196" s="76"/>
      <c r="AT196" s="22" t="s">
        <v>136</v>
      </c>
      <c r="AU196" s="22" t="s">
        <v>85</v>
      </c>
    </row>
    <row r="197" spans="2:65" s="11" customFormat="1" ht="13.5">
      <c r="B197" s="206"/>
      <c r="C197" s="207"/>
      <c r="D197" s="217" t="s">
        <v>138</v>
      </c>
      <c r="E197" s="218" t="s">
        <v>21</v>
      </c>
      <c r="F197" s="219" t="s">
        <v>198</v>
      </c>
      <c r="G197" s="207"/>
      <c r="H197" s="220">
        <v>7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138</v>
      </c>
      <c r="AU197" s="216" t="s">
        <v>85</v>
      </c>
      <c r="AV197" s="11" t="s">
        <v>85</v>
      </c>
      <c r="AW197" s="11" t="s">
        <v>38</v>
      </c>
      <c r="AX197" s="11" t="s">
        <v>83</v>
      </c>
      <c r="AY197" s="216" t="s">
        <v>127</v>
      </c>
    </row>
    <row r="198" spans="2:65" s="1" customFormat="1" ht="22.5" customHeight="1">
      <c r="B198" s="39"/>
      <c r="C198" s="239" t="s">
        <v>461</v>
      </c>
      <c r="D198" s="239" t="s">
        <v>239</v>
      </c>
      <c r="E198" s="240" t="s">
        <v>462</v>
      </c>
      <c r="F198" s="241" t="s">
        <v>463</v>
      </c>
      <c r="G198" s="242" t="s">
        <v>235</v>
      </c>
      <c r="H198" s="243">
        <v>20</v>
      </c>
      <c r="I198" s="244"/>
      <c r="J198" s="245">
        <f>ROUND(I198*H198,2)</f>
        <v>0</v>
      </c>
      <c r="K198" s="241" t="s">
        <v>133</v>
      </c>
      <c r="L198" s="246"/>
      <c r="M198" s="247" t="s">
        <v>21</v>
      </c>
      <c r="N198" s="248" t="s">
        <v>46</v>
      </c>
      <c r="O198" s="40"/>
      <c r="P198" s="200">
        <f>O198*H198</f>
        <v>0</v>
      </c>
      <c r="Q198" s="200">
        <v>2E-3</v>
      </c>
      <c r="R198" s="200">
        <f>Q198*H198</f>
        <v>0.04</v>
      </c>
      <c r="S198" s="200">
        <v>0</v>
      </c>
      <c r="T198" s="201">
        <f>S198*H198</f>
        <v>0</v>
      </c>
      <c r="AR198" s="22" t="s">
        <v>206</v>
      </c>
      <c r="AT198" s="22" t="s">
        <v>239</v>
      </c>
      <c r="AU198" s="22" t="s">
        <v>85</v>
      </c>
      <c r="AY198" s="22" t="s">
        <v>127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22" t="s">
        <v>83</v>
      </c>
      <c r="BK198" s="202">
        <f>ROUND(I198*H198,2)</f>
        <v>0</v>
      </c>
      <c r="BL198" s="22" t="s">
        <v>134</v>
      </c>
      <c r="BM198" s="22" t="s">
        <v>464</v>
      </c>
    </row>
    <row r="199" spans="2:65" s="1" customFormat="1" ht="13.5">
      <c r="B199" s="39"/>
      <c r="C199" s="61"/>
      <c r="D199" s="203" t="s">
        <v>136</v>
      </c>
      <c r="E199" s="61"/>
      <c r="F199" s="204" t="s">
        <v>465</v>
      </c>
      <c r="G199" s="61"/>
      <c r="H199" s="61"/>
      <c r="I199" s="161"/>
      <c r="J199" s="61"/>
      <c r="K199" s="61"/>
      <c r="L199" s="59"/>
      <c r="M199" s="205"/>
      <c r="N199" s="40"/>
      <c r="O199" s="40"/>
      <c r="P199" s="40"/>
      <c r="Q199" s="40"/>
      <c r="R199" s="40"/>
      <c r="S199" s="40"/>
      <c r="T199" s="76"/>
      <c r="AT199" s="22" t="s">
        <v>136</v>
      </c>
      <c r="AU199" s="22" t="s">
        <v>85</v>
      </c>
    </row>
    <row r="200" spans="2:65" s="11" customFormat="1" ht="13.5">
      <c r="B200" s="206"/>
      <c r="C200" s="207"/>
      <c r="D200" s="217" t="s">
        <v>138</v>
      </c>
      <c r="E200" s="218" t="s">
        <v>21</v>
      </c>
      <c r="F200" s="219" t="s">
        <v>280</v>
      </c>
      <c r="G200" s="207"/>
      <c r="H200" s="220">
        <v>20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138</v>
      </c>
      <c r="AU200" s="216" t="s">
        <v>85</v>
      </c>
      <c r="AV200" s="11" t="s">
        <v>85</v>
      </c>
      <c r="AW200" s="11" t="s">
        <v>38</v>
      </c>
      <c r="AX200" s="11" t="s">
        <v>83</v>
      </c>
      <c r="AY200" s="216" t="s">
        <v>127</v>
      </c>
    </row>
    <row r="201" spans="2:65" s="1" customFormat="1" ht="22.5" customHeight="1">
      <c r="B201" s="39"/>
      <c r="C201" s="191" t="s">
        <v>466</v>
      </c>
      <c r="D201" s="191" t="s">
        <v>129</v>
      </c>
      <c r="E201" s="192" t="s">
        <v>467</v>
      </c>
      <c r="F201" s="193" t="s">
        <v>468</v>
      </c>
      <c r="G201" s="194" t="s">
        <v>235</v>
      </c>
      <c r="H201" s="195">
        <v>7</v>
      </c>
      <c r="I201" s="196"/>
      <c r="J201" s="197">
        <f>ROUND(I201*H201,2)</f>
        <v>0</v>
      </c>
      <c r="K201" s="193" t="s">
        <v>133</v>
      </c>
      <c r="L201" s="59"/>
      <c r="M201" s="198" t="s">
        <v>21</v>
      </c>
      <c r="N201" s="199" t="s">
        <v>46</v>
      </c>
      <c r="O201" s="40"/>
      <c r="P201" s="200">
        <f>O201*H201</f>
        <v>0</v>
      </c>
      <c r="Q201" s="200">
        <v>7.0200000000000002E-3</v>
      </c>
      <c r="R201" s="200">
        <f>Q201*H201</f>
        <v>4.9140000000000003E-2</v>
      </c>
      <c r="S201" s="200">
        <v>0</v>
      </c>
      <c r="T201" s="201">
        <f>S201*H201</f>
        <v>0</v>
      </c>
      <c r="AR201" s="22" t="s">
        <v>134</v>
      </c>
      <c r="AT201" s="22" t="s">
        <v>129</v>
      </c>
      <c r="AU201" s="22" t="s">
        <v>85</v>
      </c>
      <c r="AY201" s="22" t="s">
        <v>127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22" t="s">
        <v>83</v>
      </c>
      <c r="BK201" s="202">
        <f>ROUND(I201*H201,2)</f>
        <v>0</v>
      </c>
      <c r="BL201" s="22" t="s">
        <v>134</v>
      </c>
      <c r="BM201" s="22" t="s">
        <v>469</v>
      </c>
    </row>
    <row r="202" spans="2:65" s="1" customFormat="1" ht="13.5">
      <c r="B202" s="39"/>
      <c r="C202" s="61"/>
      <c r="D202" s="203" t="s">
        <v>136</v>
      </c>
      <c r="E202" s="61"/>
      <c r="F202" s="204" t="s">
        <v>470</v>
      </c>
      <c r="G202" s="61"/>
      <c r="H202" s="61"/>
      <c r="I202" s="161"/>
      <c r="J202" s="61"/>
      <c r="K202" s="61"/>
      <c r="L202" s="59"/>
      <c r="M202" s="205"/>
      <c r="N202" s="40"/>
      <c r="O202" s="40"/>
      <c r="P202" s="40"/>
      <c r="Q202" s="40"/>
      <c r="R202" s="40"/>
      <c r="S202" s="40"/>
      <c r="T202" s="76"/>
      <c r="AT202" s="22" t="s">
        <v>136</v>
      </c>
      <c r="AU202" s="22" t="s">
        <v>85</v>
      </c>
    </row>
    <row r="203" spans="2:65" s="11" customFormat="1" ht="13.5">
      <c r="B203" s="206"/>
      <c r="C203" s="207"/>
      <c r="D203" s="217" t="s">
        <v>138</v>
      </c>
      <c r="E203" s="218" t="s">
        <v>21</v>
      </c>
      <c r="F203" s="219" t="s">
        <v>198</v>
      </c>
      <c r="G203" s="207"/>
      <c r="H203" s="220">
        <v>7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138</v>
      </c>
      <c r="AU203" s="216" t="s">
        <v>85</v>
      </c>
      <c r="AV203" s="11" t="s">
        <v>85</v>
      </c>
      <c r="AW203" s="11" t="s">
        <v>38</v>
      </c>
      <c r="AX203" s="11" t="s">
        <v>83</v>
      </c>
      <c r="AY203" s="216" t="s">
        <v>127</v>
      </c>
    </row>
    <row r="204" spans="2:65" s="1" customFormat="1" ht="22.5" customHeight="1">
      <c r="B204" s="39"/>
      <c r="C204" s="239" t="s">
        <v>471</v>
      </c>
      <c r="D204" s="239" t="s">
        <v>239</v>
      </c>
      <c r="E204" s="240" t="s">
        <v>472</v>
      </c>
      <c r="F204" s="241" t="s">
        <v>473</v>
      </c>
      <c r="G204" s="242" t="s">
        <v>235</v>
      </c>
      <c r="H204" s="243">
        <v>7</v>
      </c>
      <c r="I204" s="244"/>
      <c r="J204" s="245">
        <f>ROUND(I204*H204,2)</f>
        <v>0</v>
      </c>
      <c r="K204" s="241" t="s">
        <v>133</v>
      </c>
      <c r="L204" s="246"/>
      <c r="M204" s="247" t="s">
        <v>21</v>
      </c>
      <c r="N204" s="248" t="s">
        <v>46</v>
      </c>
      <c r="O204" s="40"/>
      <c r="P204" s="200">
        <f>O204*H204</f>
        <v>0</v>
      </c>
      <c r="Q204" s="200">
        <v>0.10100000000000001</v>
      </c>
      <c r="R204" s="200">
        <f>Q204*H204</f>
        <v>0.70700000000000007</v>
      </c>
      <c r="S204" s="200">
        <v>0</v>
      </c>
      <c r="T204" s="201">
        <f>S204*H204</f>
        <v>0</v>
      </c>
      <c r="AR204" s="22" t="s">
        <v>206</v>
      </c>
      <c r="AT204" s="22" t="s">
        <v>239</v>
      </c>
      <c r="AU204" s="22" t="s">
        <v>85</v>
      </c>
      <c r="AY204" s="22" t="s">
        <v>127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22" t="s">
        <v>83</v>
      </c>
      <c r="BK204" s="202">
        <f>ROUND(I204*H204,2)</f>
        <v>0</v>
      </c>
      <c r="BL204" s="22" t="s">
        <v>134</v>
      </c>
      <c r="BM204" s="22" t="s">
        <v>474</v>
      </c>
    </row>
    <row r="205" spans="2:65" s="1" customFormat="1" ht="13.5">
      <c r="B205" s="39"/>
      <c r="C205" s="61"/>
      <c r="D205" s="203" t="s">
        <v>136</v>
      </c>
      <c r="E205" s="61"/>
      <c r="F205" s="204" t="s">
        <v>475</v>
      </c>
      <c r="G205" s="61"/>
      <c r="H205" s="61"/>
      <c r="I205" s="161"/>
      <c r="J205" s="61"/>
      <c r="K205" s="61"/>
      <c r="L205" s="59"/>
      <c r="M205" s="205"/>
      <c r="N205" s="40"/>
      <c r="O205" s="40"/>
      <c r="P205" s="40"/>
      <c r="Q205" s="40"/>
      <c r="R205" s="40"/>
      <c r="S205" s="40"/>
      <c r="T205" s="76"/>
      <c r="AT205" s="22" t="s">
        <v>136</v>
      </c>
      <c r="AU205" s="22" t="s">
        <v>85</v>
      </c>
    </row>
    <row r="206" spans="2:65" s="11" customFormat="1" ht="13.5">
      <c r="B206" s="206"/>
      <c r="C206" s="207"/>
      <c r="D206" s="203" t="s">
        <v>138</v>
      </c>
      <c r="E206" s="208" t="s">
        <v>21</v>
      </c>
      <c r="F206" s="209" t="s">
        <v>198</v>
      </c>
      <c r="G206" s="207"/>
      <c r="H206" s="210">
        <v>7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138</v>
      </c>
      <c r="AU206" s="216" t="s">
        <v>85</v>
      </c>
      <c r="AV206" s="11" t="s">
        <v>85</v>
      </c>
      <c r="AW206" s="11" t="s">
        <v>38</v>
      </c>
      <c r="AX206" s="11" t="s">
        <v>83</v>
      </c>
      <c r="AY206" s="216" t="s">
        <v>127</v>
      </c>
    </row>
    <row r="207" spans="2:65" s="10" customFormat="1" ht="29.85" customHeight="1">
      <c r="B207" s="174"/>
      <c r="C207" s="175"/>
      <c r="D207" s="188" t="s">
        <v>74</v>
      </c>
      <c r="E207" s="189" t="s">
        <v>278</v>
      </c>
      <c r="F207" s="189" t="s">
        <v>279</v>
      </c>
      <c r="G207" s="175"/>
      <c r="H207" s="175"/>
      <c r="I207" s="178"/>
      <c r="J207" s="190">
        <f>BK207</f>
        <v>0</v>
      </c>
      <c r="K207" s="175"/>
      <c r="L207" s="180"/>
      <c r="M207" s="181"/>
      <c r="N207" s="182"/>
      <c r="O207" s="182"/>
      <c r="P207" s="183">
        <f>SUM(P208:P211)</f>
        <v>0</v>
      </c>
      <c r="Q207" s="182"/>
      <c r="R207" s="183">
        <f>SUM(R208:R211)</f>
        <v>0</v>
      </c>
      <c r="S207" s="182"/>
      <c r="T207" s="184">
        <f>SUM(T208:T211)</f>
        <v>0</v>
      </c>
      <c r="AR207" s="185" t="s">
        <v>83</v>
      </c>
      <c r="AT207" s="186" t="s">
        <v>74</v>
      </c>
      <c r="AU207" s="186" t="s">
        <v>83</v>
      </c>
      <c r="AY207" s="185" t="s">
        <v>127</v>
      </c>
      <c r="BK207" s="187">
        <f>SUM(BK208:BK211)</f>
        <v>0</v>
      </c>
    </row>
    <row r="208" spans="2:65" s="1" customFormat="1" ht="22.5" customHeight="1">
      <c r="B208" s="39"/>
      <c r="C208" s="191" t="s">
        <v>476</v>
      </c>
      <c r="D208" s="191" t="s">
        <v>129</v>
      </c>
      <c r="E208" s="192" t="s">
        <v>477</v>
      </c>
      <c r="F208" s="193" t="s">
        <v>478</v>
      </c>
      <c r="G208" s="194" t="s">
        <v>259</v>
      </c>
      <c r="H208" s="195">
        <v>98.822000000000003</v>
      </c>
      <c r="I208" s="196"/>
      <c r="J208" s="197">
        <f>ROUND(I208*H208,2)</f>
        <v>0</v>
      </c>
      <c r="K208" s="193" t="s">
        <v>133</v>
      </c>
      <c r="L208" s="59"/>
      <c r="M208" s="198" t="s">
        <v>21</v>
      </c>
      <c r="N208" s="199" t="s">
        <v>46</v>
      </c>
      <c r="O208" s="40"/>
      <c r="P208" s="200">
        <f>O208*H208</f>
        <v>0</v>
      </c>
      <c r="Q208" s="200">
        <v>0</v>
      </c>
      <c r="R208" s="200">
        <f>Q208*H208</f>
        <v>0</v>
      </c>
      <c r="S208" s="200">
        <v>0</v>
      </c>
      <c r="T208" s="201">
        <f>S208*H208</f>
        <v>0</v>
      </c>
      <c r="AR208" s="22" t="s">
        <v>134</v>
      </c>
      <c r="AT208" s="22" t="s">
        <v>129</v>
      </c>
      <c r="AU208" s="22" t="s">
        <v>85</v>
      </c>
      <c r="AY208" s="22" t="s">
        <v>127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22" t="s">
        <v>83</v>
      </c>
      <c r="BK208" s="202">
        <f>ROUND(I208*H208,2)</f>
        <v>0</v>
      </c>
      <c r="BL208" s="22" t="s">
        <v>134</v>
      </c>
      <c r="BM208" s="22" t="s">
        <v>479</v>
      </c>
    </row>
    <row r="209" spans="2:65" s="1" customFormat="1" ht="27">
      <c r="B209" s="39"/>
      <c r="C209" s="61"/>
      <c r="D209" s="217" t="s">
        <v>136</v>
      </c>
      <c r="E209" s="61"/>
      <c r="F209" s="249" t="s">
        <v>480</v>
      </c>
      <c r="G209" s="61"/>
      <c r="H209" s="61"/>
      <c r="I209" s="161"/>
      <c r="J209" s="61"/>
      <c r="K209" s="61"/>
      <c r="L209" s="59"/>
      <c r="M209" s="205"/>
      <c r="N209" s="40"/>
      <c r="O209" s="40"/>
      <c r="P209" s="40"/>
      <c r="Q209" s="40"/>
      <c r="R209" s="40"/>
      <c r="S209" s="40"/>
      <c r="T209" s="76"/>
      <c r="AT209" s="22" t="s">
        <v>136</v>
      </c>
      <c r="AU209" s="22" t="s">
        <v>85</v>
      </c>
    </row>
    <row r="210" spans="2:65" s="1" customFormat="1" ht="31.5" customHeight="1">
      <c r="B210" s="39"/>
      <c r="C210" s="191" t="s">
        <v>481</v>
      </c>
      <c r="D210" s="191" t="s">
        <v>129</v>
      </c>
      <c r="E210" s="192" t="s">
        <v>482</v>
      </c>
      <c r="F210" s="193" t="s">
        <v>483</v>
      </c>
      <c r="G210" s="194" t="s">
        <v>259</v>
      </c>
      <c r="H210" s="195">
        <v>98.822000000000003</v>
      </c>
      <c r="I210" s="196"/>
      <c r="J210" s="197">
        <f>ROUND(I210*H210,2)</f>
        <v>0</v>
      </c>
      <c r="K210" s="193" t="s">
        <v>133</v>
      </c>
      <c r="L210" s="59"/>
      <c r="M210" s="198" t="s">
        <v>21</v>
      </c>
      <c r="N210" s="199" t="s">
        <v>46</v>
      </c>
      <c r="O210" s="40"/>
      <c r="P210" s="200">
        <f>O210*H210</f>
        <v>0</v>
      </c>
      <c r="Q210" s="200">
        <v>0</v>
      </c>
      <c r="R210" s="200">
        <f>Q210*H210</f>
        <v>0</v>
      </c>
      <c r="S210" s="200">
        <v>0</v>
      </c>
      <c r="T210" s="201">
        <f>S210*H210</f>
        <v>0</v>
      </c>
      <c r="AR210" s="22" t="s">
        <v>134</v>
      </c>
      <c r="AT210" s="22" t="s">
        <v>129</v>
      </c>
      <c r="AU210" s="22" t="s">
        <v>85</v>
      </c>
      <c r="AY210" s="22" t="s">
        <v>127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22" t="s">
        <v>83</v>
      </c>
      <c r="BK210" s="202">
        <f>ROUND(I210*H210,2)</f>
        <v>0</v>
      </c>
      <c r="BL210" s="22" t="s">
        <v>134</v>
      </c>
      <c r="BM210" s="22" t="s">
        <v>484</v>
      </c>
    </row>
    <row r="211" spans="2:65" s="1" customFormat="1" ht="27">
      <c r="B211" s="39"/>
      <c r="C211" s="61"/>
      <c r="D211" s="203" t="s">
        <v>136</v>
      </c>
      <c r="E211" s="61"/>
      <c r="F211" s="204" t="s">
        <v>485</v>
      </c>
      <c r="G211" s="61"/>
      <c r="H211" s="61"/>
      <c r="I211" s="161"/>
      <c r="J211" s="61"/>
      <c r="K211" s="61"/>
      <c r="L211" s="59"/>
      <c r="M211" s="250"/>
      <c r="N211" s="251"/>
      <c r="O211" s="251"/>
      <c r="P211" s="251"/>
      <c r="Q211" s="251"/>
      <c r="R211" s="251"/>
      <c r="S211" s="251"/>
      <c r="T211" s="252"/>
      <c r="AT211" s="22" t="s">
        <v>136</v>
      </c>
      <c r="AU211" s="22" t="s">
        <v>85</v>
      </c>
    </row>
    <row r="212" spans="2:65" s="1" customFormat="1" ht="6.95" customHeight="1">
      <c r="B212" s="54"/>
      <c r="C212" s="55"/>
      <c r="D212" s="55"/>
      <c r="E212" s="55"/>
      <c r="F212" s="55"/>
      <c r="G212" s="55"/>
      <c r="H212" s="55"/>
      <c r="I212" s="137"/>
      <c r="J212" s="55"/>
      <c r="K212" s="55"/>
      <c r="L212" s="59"/>
    </row>
  </sheetData>
  <sheetProtection password="CC35" sheet="1" objects="1" scenarios="1" formatCells="0" formatColumns="0" formatRows="0" sort="0" autoFilter="0"/>
  <autoFilter ref="C82:K211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0"/>
      <c r="C1" s="110"/>
      <c r="D1" s="111" t="s">
        <v>1</v>
      </c>
      <c r="E1" s="110"/>
      <c r="F1" s="112" t="s">
        <v>95</v>
      </c>
      <c r="G1" s="376" t="s">
        <v>96</v>
      </c>
      <c r="H1" s="376"/>
      <c r="I1" s="113"/>
      <c r="J1" s="112" t="s">
        <v>97</v>
      </c>
      <c r="K1" s="111" t="s">
        <v>98</v>
      </c>
      <c r="L1" s="112" t="s">
        <v>99</v>
      </c>
      <c r="M1" s="112"/>
      <c r="N1" s="112"/>
      <c r="O1" s="112"/>
      <c r="P1" s="112"/>
      <c r="Q1" s="112"/>
      <c r="R1" s="112"/>
      <c r="S1" s="112"/>
      <c r="T1" s="11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AT2" s="22" t="s">
        <v>94</v>
      </c>
    </row>
    <row r="3" spans="1:70" ht="6.95" customHeight="1">
      <c r="B3" s="23"/>
      <c r="C3" s="24"/>
      <c r="D3" s="24"/>
      <c r="E3" s="24"/>
      <c r="F3" s="24"/>
      <c r="G3" s="24"/>
      <c r="H3" s="24"/>
      <c r="I3" s="114"/>
      <c r="J3" s="24"/>
      <c r="K3" s="25"/>
      <c r="AT3" s="22" t="s">
        <v>85</v>
      </c>
    </row>
    <row r="4" spans="1:70" ht="36.950000000000003" customHeight="1">
      <c r="B4" s="26"/>
      <c r="C4" s="27"/>
      <c r="D4" s="28" t="s">
        <v>100</v>
      </c>
      <c r="E4" s="27"/>
      <c r="F4" s="27"/>
      <c r="G4" s="27"/>
      <c r="H4" s="27"/>
      <c r="I4" s="115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5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15"/>
      <c r="J6" s="27"/>
      <c r="K6" s="29"/>
    </row>
    <row r="7" spans="1:70" ht="22.5" customHeight="1">
      <c r="B7" s="26"/>
      <c r="C7" s="27"/>
      <c r="D7" s="27"/>
      <c r="E7" s="369" t="str">
        <f>'Rekapitulace stavby'!K6</f>
        <v>Oprava kanalizace na pozemku parc. č. 1520/58 v k. ú. Odry</v>
      </c>
      <c r="F7" s="370"/>
      <c r="G7" s="370"/>
      <c r="H7" s="370"/>
      <c r="I7" s="115"/>
      <c r="J7" s="27"/>
      <c r="K7" s="29"/>
    </row>
    <row r="8" spans="1:70" s="1" customFormat="1">
      <c r="B8" s="39"/>
      <c r="C8" s="40"/>
      <c r="D8" s="35" t="s">
        <v>101</v>
      </c>
      <c r="E8" s="40"/>
      <c r="F8" s="40"/>
      <c r="G8" s="40"/>
      <c r="H8" s="40"/>
      <c r="I8" s="116"/>
      <c r="J8" s="40"/>
      <c r="K8" s="43"/>
    </row>
    <row r="9" spans="1:70" s="1" customFormat="1" ht="36.950000000000003" customHeight="1">
      <c r="B9" s="39"/>
      <c r="C9" s="40"/>
      <c r="D9" s="40"/>
      <c r="E9" s="371" t="s">
        <v>486</v>
      </c>
      <c r="F9" s="372"/>
      <c r="G9" s="372"/>
      <c r="H9" s="372"/>
      <c r="I9" s="116"/>
      <c r="J9" s="40"/>
      <c r="K9" s="43"/>
    </row>
    <row r="10" spans="1:70" s="1" customFormat="1" ht="13.5">
      <c r="B10" s="39"/>
      <c r="C10" s="40"/>
      <c r="D10" s="40"/>
      <c r="E10" s="40"/>
      <c r="F10" s="40"/>
      <c r="G10" s="40"/>
      <c r="H10" s="40"/>
      <c r="I10" s="116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7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7" t="s">
        <v>25</v>
      </c>
      <c r="J12" s="118" t="str">
        <f>'Rekapitulace stavby'!AN8</f>
        <v>2. 11. 2018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6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7" t="s">
        <v>28</v>
      </c>
      <c r="J14" s="33" t="s">
        <v>29</v>
      </c>
      <c r="K14" s="43"/>
    </row>
    <row r="15" spans="1:70" s="1" customFormat="1" ht="18" customHeight="1">
      <c r="B15" s="39"/>
      <c r="C15" s="40"/>
      <c r="D15" s="40"/>
      <c r="E15" s="33" t="s">
        <v>30</v>
      </c>
      <c r="F15" s="40"/>
      <c r="G15" s="40"/>
      <c r="H15" s="40"/>
      <c r="I15" s="117" t="s">
        <v>31</v>
      </c>
      <c r="J15" s="33" t="s">
        <v>32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6"/>
      <c r="J16" s="40"/>
      <c r="K16" s="43"/>
    </row>
    <row r="17" spans="2:11" s="1" customFormat="1" ht="14.45" customHeight="1">
      <c r="B17" s="39"/>
      <c r="C17" s="40"/>
      <c r="D17" s="35" t="s">
        <v>33</v>
      </c>
      <c r="E17" s="40"/>
      <c r="F17" s="40"/>
      <c r="G17" s="40"/>
      <c r="H17" s="40"/>
      <c r="I17" s="117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7" t="s">
        <v>31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6"/>
      <c r="J19" s="40"/>
      <c r="K19" s="43"/>
    </row>
    <row r="20" spans="2:11" s="1" customFormat="1" ht="14.45" customHeight="1">
      <c r="B20" s="39"/>
      <c r="C20" s="40"/>
      <c r="D20" s="35" t="s">
        <v>35</v>
      </c>
      <c r="E20" s="40"/>
      <c r="F20" s="40"/>
      <c r="G20" s="40"/>
      <c r="H20" s="40"/>
      <c r="I20" s="117" t="s">
        <v>28</v>
      </c>
      <c r="J20" s="33" t="s">
        <v>36</v>
      </c>
      <c r="K20" s="43"/>
    </row>
    <row r="21" spans="2:11" s="1" customFormat="1" ht="18" customHeight="1">
      <c r="B21" s="39"/>
      <c r="C21" s="40"/>
      <c r="D21" s="40"/>
      <c r="E21" s="33" t="s">
        <v>37</v>
      </c>
      <c r="F21" s="40"/>
      <c r="G21" s="40"/>
      <c r="H21" s="40"/>
      <c r="I21" s="117" t="s">
        <v>31</v>
      </c>
      <c r="J21" s="33" t="s">
        <v>21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6"/>
      <c r="J22" s="40"/>
      <c r="K22" s="43"/>
    </row>
    <row r="23" spans="2:11" s="1" customFormat="1" ht="14.45" customHeight="1">
      <c r="B23" s="39"/>
      <c r="C23" s="40"/>
      <c r="D23" s="35" t="s">
        <v>39</v>
      </c>
      <c r="E23" s="40"/>
      <c r="F23" s="40"/>
      <c r="G23" s="40"/>
      <c r="H23" s="40"/>
      <c r="I23" s="116"/>
      <c r="J23" s="40"/>
      <c r="K23" s="43"/>
    </row>
    <row r="24" spans="2:11" s="6" customFormat="1" ht="22.5" customHeight="1">
      <c r="B24" s="119"/>
      <c r="C24" s="120"/>
      <c r="D24" s="120"/>
      <c r="E24" s="338" t="s">
        <v>21</v>
      </c>
      <c r="F24" s="338"/>
      <c r="G24" s="338"/>
      <c r="H24" s="338"/>
      <c r="I24" s="121"/>
      <c r="J24" s="120"/>
      <c r="K24" s="122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6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23"/>
      <c r="J26" s="83"/>
      <c r="K26" s="124"/>
    </row>
    <row r="27" spans="2:11" s="1" customFormat="1" ht="25.35" customHeight="1">
      <c r="B27" s="39"/>
      <c r="C27" s="40"/>
      <c r="D27" s="125" t="s">
        <v>41</v>
      </c>
      <c r="E27" s="40"/>
      <c r="F27" s="40"/>
      <c r="G27" s="40"/>
      <c r="H27" s="40"/>
      <c r="I27" s="116"/>
      <c r="J27" s="126">
        <f>ROUND(J81,2)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3"/>
      <c r="J28" s="83"/>
      <c r="K28" s="124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27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28">
        <f>ROUND(SUM(BE81:BE98), 2)</f>
        <v>0</v>
      </c>
      <c r="G30" s="40"/>
      <c r="H30" s="40"/>
      <c r="I30" s="129">
        <v>0.21</v>
      </c>
      <c r="J30" s="128">
        <f>ROUND(ROUND((SUM(BE81:BE98)),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28">
        <f>ROUND(SUM(BF81:BF98), 2)</f>
        <v>0</v>
      </c>
      <c r="G31" s="40"/>
      <c r="H31" s="40"/>
      <c r="I31" s="129">
        <v>0.15</v>
      </c>
      <c r="J31" s="128">
        <f>ROUND(ROUND((SUM(BF81:BF98)),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28">
        <f>ROUND(SUM(BG81:BG98), 2)</f>
        <v>0</v>
      </c>
      <c r="G32" s="40"/>
      <c r="H32" s="40"/>
      <c r="I32" s="129">
        <v>0.21</v>
      </c>
      <c r="J32" s="128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28">
        <f>ROUND(SUM(BH81:BH98), 2)</f>
        <v>0</v>
      </c>
      <c r="G33" s="40"/>
      <c r="H33" s="40"/>
      <c r="I33" s="129">
        <v>0.15</v>
      </c>
      <c r="J33" s="128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28">
        <f>ROUND(SUM(BI81:BI98), 2)</f>
        <v>0</v>
      </c>
      <c r="G34" s="40"/>
      <c r="H34" s="40"/>
      <c r="I34" s="129">
        <v>0</v>
      </c>
      <c r="J34" s="128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6"/>
      <c r="J35" s="40"/>
      <c r="K35" s="43"/>
    </row>
    <row r="36" spans="2:11" s="1" customFormat="1" ht="25.35" customHeight="1">
      <c r="B36" s="39"/>
      <c r="C36" s="130"/>
      <c r="D36" s="131" t="s">
        <v>51</v>
      </c>
      <c r="E36" s="77"/>
      <c r="F36" s="77"/>
      <c r="G36" s="132" t="s">
        <v>52</v>
      </c>
      <c r="H36" s="133" t="s">
        <v>53</v>
      </c>
      <c r="I36" s="134"/>
      <c r="J36" s="135">
        <f>SUM(J27:J34)</f>
        <v>0</v>
      </c>
      <c r="K36" s="136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7"/>
      <c r="J37" s="55"/>
      <c r="K37" s="56"/>
    </row>
    <row r="41" spans="2:11" s="1" customFormat="1" ht="6.95" customHeight="1">
      <c r="B41" s="138"/>
      <c r="C41" s="139"/>
      <c r="D41" s="139"/>
      <c r="E41" s="139"/>
      <c r="F41" s="139"/>
      <c r="G41" s="139"/>
      <c r="H41" s="139"/>
      <c r="I41" s="140"/>
      <c r="J41" s="139"/>
      <c r="K41" s="141"/>
    </row>
    <row r="42" spans="2:11" s="1" customFormat="1" ht="36.950000000000003" customHeight="1">
      <c r="B42" s="39"/>
      <c r="C42" s="28" t="s">
        <v>103</v>
      </c>
      <c r="D42" s="40"/>
      <c r="E42" s="40"/>
      <c r="F42" s="40"/>
      <c r="G42" s="40"/>
      <c r="H42" s="40"/>
      <c r="I42" s="116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6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6"/>
      <c r="J44" s="40"/>
      <c r="K44" s="43"/>
    </row>
    <row r="45" spans="2:11" s="1" customFormat="1" ht="22.5" customHeight="1">
      <c r="B45" s="39"/>
      <c r="C45" s="40"/>
      <c r="D45" s="40"/>
      <c r="E45" s="369" t="str">
        <f>E7</f>
        <v>Oprava kanalizace na pozemku parc. č. 1520/58 v k. ú. Odry</v>
      </c>
      <c r="F45" s="370"/>
      <c r="G45" s="370"/>
      <c r="H45" s="370"/>
      <c r="I45" s="116"/>
      <c r="J45" s="40"/>
      <c r="K45" s="43"/>
    </row>
    <row r="46" spans="2:11" s="1" customFormat="1" ht="14.45" customHeight="1">
      <c r="B46" s="39"/>
      <c r="C46" s="35" t="s">
        <v>101</v>
      </c>
      <c r="D46" s="40"/>
      <c r="E46" s="40"/>
      <c r="F46" s="40"/>
      <c r="G46" s="40"/>
      <c r="H46" s="40"/>
      <c r="I46" s="116"/>
      <c r="J46" s="40"/>
      <c r="K46" s="43"/>
    </row>
    <row r="47" spans="2:11" s="1" customFormat="1" ht="23.25" customHeight="1">
      <c r="B47" s="39"/>
      <c r="C47" s="40"/>
      <c r="D47" s="40"/>
      <c r="E47" s="371" t="str">
        <f>E9</f>
        <v>04 - VON</v>
      </c>
      <c r="F47" s="372"/>
      <c r="G47" s="372"/>
      <c r="H47" s="372"/>
      <c r="I47" s="116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6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Odry</v>
      </c>
      <c r="G49" s="40"/>
      <c r="H49" s="40"/>
      <c r="I49" s="117" t="s">
        <v>25</v>
      </c>
      <c r="J49" s="118" t="str">
        <f>IF(J12="","",J12)</f>
        <v>2. 11. 2018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6"/>
      <c r="J50" s="40"/>
      <c r="K50" s="43"/>
    </row>
    <row r="51" spans="2:47" s="1" customFormat="1">
      <c r="B51" s="39"/>
      <c r="C51" s="35" t="s">
        <v>27</v>
      </c>
      <c r="D51" s="40"/>
      <c r="E51" s="40"/>
      <c r="F51" s="33" t="str">
        <f>E15</f>
        <v>Město Odry</v>
      </c>
      <c r="G51" s="40"/>
      <c r="H51" s="40"/>
      <c r="I51" s="117" t="s">
        <v>35</v>
      </c>
      <c r="J51" s="33" t="str">
        <f>E21</f>
        <v>Ing. Petr Elkner</v>
      </c>
      <c r="K51" s="43"/>
    </row>
    <row r="52" spans="2:47" s="1" customFormat="1" ht="14.45" customHeight="1">
      <c r="B52" s="39"/>
      <c r="C52" s="35" t="s">
        <v>33</v>
      </c>
      <c r="D52" s="40"/>
      <c r="E52" s="40"/>
      <c r="F52" s="33" t="str">
        <f>IF(E18="","",E18)</f>
        <v/>
      </c>
      <c r="G52" s="40"/>
      <c r="H52" s="40"/>
      <c r="I52" s="116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6"/>
      <c r="J53" s="40"/>
      <c r="K53" s="43"/>
    </row>
    <row r="54" spans="2:47" s="1" customFormat="1" ht="29.25" customHeight="1">
      <c r="B54" s="39"/>
      <c r="C54" s="142" t="s">
        <v>104</v>
      </c>
      <c r="D54" s="130"/>
      <c r="E54" s="130"/>
      <c r="F54" s="130"/>
      <c r="G54" s="130"/>
      <c r="H54" s="130"/>
      <c r="I54" s="143"/>
      <c r="J54" s="144" t="s">
        <v>105</v>
      </c>
      <c r="K54" s="145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6"/>
      <c r="J55" s="40"/>
      <c r="K55" s="43"/>
    </row>
    <row r="56" spans="2:47" s="1" customFormat="1" ht="29.25" customHeight="1">
      <c r="B56" s="39"/>
      <c r="C56" s="146" t="s">
        <v>106</v>
      </c>
      <c r="D56" s="40"/>
      <c r="E56" s="40"/>
      <c r="F56" s="40"/>
      <c r="G56" s="40"/>
      <c r="H56" s="40"/>
      <c r="I56" s="116"/>
      <c r="J56" s="126">
        <f>J81</f>
        <v>0</v>
      </c>
      <c r="K56" s="43"/>
      <c r="AU56" s="22" t="s">
        <v>107</v>
      </c>
    </row>
    <row r="57" spans="2:47" s="7" customFormat="1" ht="24.95" customHeight="1">
      <c r="B57" s="147"/>
      <c r="C57" s="148"/>
      <c r="D57" s="149" t="s">
        <v>487</v>
      </c>
      <c r="E57" s="150"/>
      <c r="F57" s="150"/>
      <c r="G57" s="150"/>
      <c r="H57" s="150"/>
      <c r="I57" s="151"/>
      <c r="J57" s="152">
        <f>J82</f>
        <v>0</v>
      </c>
      <c r="K57" s="153"/>
    </row>
    <row r="58" spans="2:47" s="8" customFormat="1" ht="19.899999999999999" customHeight="1">
      <c r="B58" s="154"/>
      <c r="C58" s="155"/>
      <c r="D58" s="156" t="s">
        <v>488</v>
      </c>
      <c r="E58" s="157"/>
      <c r="F58" s="157"/>
      <c r="G58" s="157"/>
      <c r="H58" s="157"/>
      <c r="I58" s="158"/>
      <c r="J58" s="159">
        <f>J83</f>
        <v>0</v>
      </c>
      <c r="K58" s="160"/>
    </row>
    <row r="59" spans="2:47" s="8" customFormat="1" ht="19.899999999999999" customHeight="1">
      <c r="B59" s="154"/>
      <c r="C59" s="155"/>
      <c r="D59" s="156" t="s">
        <v>489</v>
      </c>
      <c r="E59" s="157"/>
      <c r="F59" s="157"/>
      <c r="G59" s="157"/>
      <c r="H59" s="157"/>
      <c r="I59" s="158"/>
      <c r="J59" s="159">
        <f>J90</f>
        <v>0</v>
      </c>
      <c r="K59" s="160"/>
    </row>
    <row r="60" spans="2:47" s="8" customFormat="1" ht="19.899999999999999" customHeight="1">
      <c r="B60" s="154"/>
      <c r="C60" s="155"/>
      <c r="D60" s="156" t="s">
        <v>490</v>
      </c>
      <c r="E60" s="157"/>
      <c r="F60" s="157"/>
      <c r="G60" s="157"/>
      <c r="H60" s="157"/>
      <c r="I60" s="158"/>
      <c r="J60" s="159">
        <f>J93</f>
        <v>0</v>
      </c>
      <c r="K60" s="160"/>
    </row>
    <row r="61" spans="2:47" s="8" customFormat="1" ht="19.899999999999999" customHeight="1">
      <c r="B61" s="154"/>
      <c r="C61" s="155"/>
      <c r="D61" s="156" t="s">
        <v>491</v>
      </c>
      <c r="E61" s="157"/>
      <c r="F61" s="157"/>
      <c r="G61" s="157"/>
      <c r="H61" s="157"/>
      <c r="I61" s="158"/>
      <c r="J61" s="159">
        <f>J96</f>
        <v>0</v>
      </c>
      <c r="K61" s="160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16"/>
      <c r="J62" s="40"/>
      <c r="K62" s="43"/>
    </row>
    <row r="63" spans="2:47" s="1" customFormat="1" ht="6.95" customHeight="1">
      <c r="B63" s="54"/>
      <c r="C63" s="55"/>
      <c r="D63" s="55"/>
      <c r="E63" s="55"/>
      <c r="F63" s="55"/>
      <c r="G63" s="55"/>
      <c r="H63" s="55"/>
      <c r="I63" s="137"/>
      <c r="J63" s="55"/>
      <c r="K63" s="56"/>
    </row>
    <row r="67" spans="2:20" s="1" customFormat="1" ht="6.95" customHeight="1">
      <c r="B67" s="57"/>
      <c r="C67" s="58"/>
      <c r="D67" s="58"/>
      <c r="E67" s="58"/>
      <c r="F67" s="58"/>
      <c r="G67" s="58"/>
      <c r="H67" s="58"/>
      <c r="I67" s="140"/>
      <c r="J67" s="58"/>
      <c r="K67" s="58"/>
      <c r="L67" s="59"/>
    </row>
    <row r="68" spans="2:20" s="1" customFormat="1" ht="36.950000000000003" customHeight="1">
      <c r="B68" s="39"/>
      <c r="C68" s="60" t="s">
        <v>111</v>
      </c>
      <c r="D68" s="61"/>
      <c r="E68" s="61"/>
      <c r="F68" s="61"/>
      <c r="G68" s="61"/>
      <c r="H68" s="61"/>
      <c r="I68" s="161"/>
      <c r="J68" s="61"/>
      <c r="K68" s="61"/>
      <c r="L68" s="59"/>
    </row>
    <row r="69" spans="2:20" s="1" customFormat="1" ht="6.95" customHeight="1">
      <c r="B69" s="39"/>
      <c r="C69" s="61"/>
      <c r="D69" s="61"/>
      <c r="E69" s="61"/>
      <c r="F69" s="61"/>
      <c r="G69" s="61"/>
      <c r="H69" s="61"/>
      <c r="I69" s="161"/>
      <c r="J69" s="61"/>
      <c r="K69" s="61"/>
      <c r="L69" s="59"/>
    </row>
    <row r="70" spans="2:20" s="1" customFormat="1" ht="14.45" customHeight="1">
      <c r="B70" s="39"/>
      <c r="C70" s="63" t="s">
        <v>18</v>
      </c>
      <c r="D70" s="61"/>
      <c r="E70" s="61"/>
      <c r="F70" s="61"/>
      <c r="G70" s="61"/>
      <c r="H70" s="61"/>
      <c r="I70" s="161"/>
      <c r="J70" s="61"/>
      <c r="K70" s="61"/>
      <c r="L70" s="59"/>
    </row>
    <row r="71" spans="2:20" s="1" customFormat="1" ht="22.5" customHeight="1">
      <c r="B71" s="39"/>
      <c r="C71" s="61"/>
      <c r="D71" s="61"/>
      <c r="E71" s="373" t="str">
        <f>E7</f>
        <v>Oprava kanalizace na pozemku parc. č. 1520/58 v k. ú. Odry</v>
      </c>
      <c r="F71" s="374"/>
      <c r="G71" s="374"/>
      <c r="H71" s="374"/>
      <c r="I71" s="161"/>
      <c r="J71" s="61"/>
      <c r="K71" s="61"/>
      <c r="L71" s="59"/>
    </row>
    <row r="72" spans="2:20" s="1" customFormat="1" ht="14.45" customHeight="1">
      <c r="B72" s="39"/>
      <c r="C72" s="63" t="s">
        <v>101</v>
      </c>
      <c r="D72" s="61"/>
      <c r="E72" s="61"/>
      <c r="F72" s="61"/>
      <c r="G72" s="61"/>
      <c r="H72" s="61"/>
      <c r="I72" s="161"/>
      <c r="J72" s="61"/>
      <c r="K72" s="61"/>
      <c r="L72" s="59"/>
    </row>
    <row r="73" spans="2:20" s="1" customFormat="1" ht="23.25" customHeight="1">
      <c r="B73" s="39"/>
      <c r="C73" s="61"/>
      <c r="D73" s="61"/>
      <c r="E73" s="349" t="str">
        <f>E9</f>
        <v>04 - VON</v>
      </c>
      <c r="F73" s="375"/>
      <c r="G73" s="375"/>
      <c r="H73" s="375"/>
      <c r="I73" s="161"/>
      <c r="J73" s="61"/>
      <c r="K73" s="61"/>
      <c r="L73" s="59"/>
    </row>
    <row r="74" spans="2:20" s="1" customFormat="1" ht="6.95" customHeight="1">
      <c r="B74" s="39"/>
      <c r="C74" s="61"/>
      <c r="D74" s="61"/>
      <c r="E74" s="61"/>
      <c r="F74" s="61"/>
      <c r="G74" s="61"/>
      <c r="H74" s="61"/>
      <c r="I74" s="161"/>
      <c r="J74" s="61"/>
      <c r="K74" s="61"/>
      <c r="L74" s="59"/>
    </row>
    <row r="75" spans="2:20" s="1" customFormat="1" ht="18" customHeight="1">
      <c r="B75" s="39"/>
      <c r="C75" s="63" t="s">
        <v>23</v>
      </c>
      <c r="D75" s="61"/>
      <c r="E75" s="61"/>
      <c r="F75" s="162" t="str">
        <f>F12</f>
        <v>Odry</v>
      </c>
      <c r="G75" s="61"/>
      <c r="H75" s="61"/>
      <c r="I75" s="163" t="s">
        <v>25</v>
      </c>
      <c r="J75" s="71" t="str">
        <f>IF(J12="","",J12)</f>
        <v>2. 11. 2018</v>
      </c>
      <c r="K75" s="61"/>
      <c r="L75" s="59"/>
    </row>
    <row r="76" spans="2:20" s="1" customFormat="1" ht="6.95" customHeight="1">
      <c r="B76" s="39"/>
      <c r="C76" s="61"/>
      <c r="D76" s="61"/>
      <c r="E76" s="61"/>
      <c r="F76" s="61"/>
      <c r="G76" s="61"/>
      <c r="H76" s="61"/>
      <c r="I76" s="161"/>
      <c r="J76" s="61"/>
      <c r="K76" s="61"/>
      <c r="L76" s="59"/>
    </row>
    <row r="77" spans="2:20" s="1" customFormat="1">
      <c r="B77" s="39"/>
      <c r="C77" s="63" t="s">
        <v>27</v>
      </c>
      <c r="D77" s="61"/>
      <c r="E77" s="61"/>
      <c r="F77" s="162" t="str">
        <f>E15</f>
        <v>Město Odry</v>
      </c>
      <c r="G77" s="61"/>
      <c r="H77" s="61"/>
      <c r="I77" s="163" t="s">
        <v>35</v>
      </c>
      <c r="J77" s="162" t="str">
        <f>E21</f>
        <v>Ing. Petr Elkner</v>
      </c>
      <c r="K77" s="61"/>
      <c r="L77" s="59"/>
    </row>
    <row r="78" spans="2:20" s="1" customFormat="1" ht="14.45" customHeight="1">
      <c r="B78" s="39"/>
      <c r="C78" s="63" t="s">
        <v>33</v>
      </c>
      <c r="D78" s="61"/>
      <c r="E78" s="61"/>
      <c r="F78" s="162" t="str">
        <f>IF(E18="","",E18)</f>
        <v/>
      </c>
      <c r="G78" s="61"/>
      <c r="H78" s="61"/>
      <c r="I78" s="161"/>
      <c r="J78" s="61"/>
      <c r="K78" s="61"/>
      <c r="L78" s="59"/>
    </row>
    <row r="79" spans="2:20" s="1" customFormat="1" ht="10.35" customHeight="1">
      <c r="B79" s="39"/>
      <c r="C79" s="61"/>
      <c r="D79" s="61"/>
      <c r="E79" s="61"/>
      <c r="F79" s="61"/>
      <c r="G79" s="61"/>
      <c r="H79" s="61"/>
      <c r="I79" s="161"/>
      <c r="J79" s="61"/>
      <c r="K79" s="61"/>
      <c r="L79" s="59"/>
    </row>
    <row r="80" spans="2:20" s="9" customFormat="1" ht="29.25" customHeight="1">
      <c r="B80" s="164"/>
      <c r="C80" s="165" t="s">
        <v>112</v>
      </c>
      <c r="D80" s="166" t="s">
        <v>60</v>
      </c>
      <c r="E80" s="166" t="s">
        <v>56</v>
      </c>
      <c r="F80" s="166" t="s">
        <v>113</v>
      </c>
      <c r="G80" s="166" t="s">
        <v>114</v>
      </c>
      <c r="H80" s="166" t="s">
        <v>115</v>
      </c>
      <c r="I80" s="167" t="s">
        <v>116</v>
      </c>
      <c r="J80" s="166" t="s">
        <v>105</v>
      </c>
      <c r="K80" s="168" t="s">
        <v>117</v>
      </c>
      <c r="L80" s="169"/>
      <c r="M80" s="79" t="s">
        <v>118</v>
      </c>
      <c r="N80" s="80" t="s">
        <v>45</v>
      </c>
      <c r="O80" s="80" t="s">
        <v>119</v>
      </c>
      <c r="P80" s="80" t="s">
        <v>120</v>
      </c>
      <c r="Q80" s="80" t="s">
        <v>121</v>
      </c>
      <c r="R80" s="80" t="s">
        <v>122</v>
      </c>
      <c r="S80" s="80" t="s">
        <v>123</v>
      </c>
      <c r="T80" s="81" t="s">
        <v>124</v>
      </c>
    </row>
    <row r="81" spans="2:65" s="1" customFormat="1" ht="29.25" customHeight="1">
      <c r="B81" s="39"/>
      <c r="C81" s="85" t="s">
        <v>106</v>
      </c>
      <c r="D81" s="61"/>
      <c r="E81" s="61"/>
      <c r="F81" s="61"/>
      <c r="G81" s="61"/>
      <c r="H81" s="61"/>
      <c r="I81" s="161"/>
      <c r="J81" s="170">
        <f>BK81</f>
        <v>0</v>
      </c>
      <c r="K81" s="61"/>
      <c r="L81" s="59"/>
      <c r="M81" s="82"/>
      <c r="N81" s="83"/>
      <c r="O81" s="83"/>
      <c r="P81" s="171">
        <f>P82</f>
        <v>0</v>
      </c>
      <c r="Q81" s="83"/>
      <c r="R81" s="171">
        <f>R82</f>
        <v>0</v>
      </c>
      <c r="S81" s="83"/>
      <c r="T81" s="172">
        <f>T82</f>
        <v>0</v>
      </c>
      <c r="AT81" s="22" t="s">
        <v>74</v>
      </c>
      <c r="AU81" s="22" t="s">
        <v>107</v>
      </c>
      <c r="BK81" s="173">
        <f>BK82</f>
        <v>0</v>
      </c>
    </row>
    <row r="82" spans="2:65" s="10" customFormat="1" ht="37.35" customHeight="1">
      <c r="B82" s="174"/>
      <c r="C82" s="175"/>
      <c r="D82" s="176" t="s">
        <v>74</v>
      </c>
      <c r="E82" s="177" t="s">
        <v>492</v>
      </c>
      <c r="F82" s="177" t="s">
        <v>493</v>
      </c>
      <c r="G82" s="175"/>
      <c r="H82" s="175"/>
      <c r="I82" s="178"/>
      <c r="J82" s="179">
        <f>BK82</f>
        <v>0</v>
      </c>
      <c r="K82" s="175"/>
      <c r="L82" s="180"/>
      <c r="M82" s="181"/>
      <c r="N82" s="182"/>
      <c r="O82" s="182"/>
      <c r="P82" s="183">
        <f>P83+P90+P93+P96</f>
        <v>0</v>
      </c>
      <c r="Q82" s="182"/>
      <c r="R82" s="183">
        <f>R83+R90+R93+R96</f>
        <v>0</v>
      </c>
      <c r="S82" s="182"/>
      <c r="T82" s="184">
        <f>T83+T90+T93+T96</f>
        <v>0</v>
      </c>
      <c r="AR82" s="185" t="s">
        <v>187</v>
      </c>
      <c r="AT82" s="186" t="s">
        <v>74</v>
      </c>
      <c r="AU82" s="186" t="s">
        <v>75</v>
      </c>
      <c r="AY82" s="185" t="s">
        <v>127</v>
      </c>
      <c r="BK82" s="187">
        <f>BK83+BK90+BK93+BK96</f>
        <v>0</v>
      </c>
    </row>
    <row r="83" spans="2:65" s="10" customFormat="1" ht="19.899999999999999" customHeight="1">
      <c r="B83" s="174"/>
      <c r="C83" s="175"/>
      <c r="D83" s="188" t="s">
        <v>74</v>
      </c>
      <c r="E83" s="189" t="s">
        <v>494</v>
      </c>
      <c r="F83" s="189" t="s">
        <v>495</v>
      </c>
      <c r="G83" s="175"/>
      <c r="H83" s="175"/>
      <c r="I83" s="178"/>
      <c r="J83" s="190">
        <f>BK83</f>
        <v>0</v>
      </c>
      <c r="K83" s="175"/>
      <c r="L83" s="180"/>
      <c r="M83" s="181"/>
      <c r="N83" s="182"/>
      <c r="O83" s="182"/>
      <c r="P83" s="183">
        <f>SUM(P84:P89)</f>
        <v>0</v>
      </c>
      <c r="Q83" s="182"/>
      <c r="R83" s="183">
        <f>SUM(R84:R89)</f>
        <v>0</v>
      </c>
      <c r="S83" s="182"/>
      <c r="T83" s="184">
        <f>SUM(T84:T89)</f>
        <v>0</v>
      </c>
      <c r="AR83" s="185" t="s">
        <v>187</v>
      </c>
      <c r="AT83" s="186" t="s">
        <v>74</v>
      </c>
      <c r="AU83" s="186" t="s">
        <v>83</v>
      </c>
      <c r="AY83" s="185" t="s">
        <v>127</v>
      </c>
      <c r="BK83" s="187">
        <f>SUM(BK84:BK89)</f>
        <v>0</v>
      </c>
    </row>
    <row r="84" spans="2:65" s="1" customFormat="1" ht="22.5" customHeight="1">
      <c r="B84" s="39"/>
      <c r="C84" s="191" t="s">
        <v>83</v>
      </c>
      <c r="D84" s="191" t="s">
        <v>129</v>
      </c>
      <c r="E84" s="192" t="s">
        <v>496</v>
      </c>
      <c r="F84" s="193" t="s">
        <v>497</v>
      </c>
      <c r="G84" s="194" t="s">
        <v>498</v>
      </c>
      <c r="H84" s="195">
        <v>1</v>
      </c>
      <c r="I84" s="196"/>
      <c r="J84" s="197">
        <f>ROUND(I84*H84,2)</f>
        <v>0</v>
      </c>
      <c r="K84" s="193" t="s">
        <v>133</v>
      </c>
      <c r="L84" s="59"/>
      <c r="M84" s="198" t="s">
        <v>21</v>
      </c>
      <c r="N84" s="199" t="s">
        <v>46</v>
      </c>
      <c r="O84" s="40"/>
      <c r="P84" s="200">
        <f>O84*H84</f>
        <v>0</v>
      </c>
      <c r="Q84" s="200">
        <v>0</v>
      </c>
      <c r="R84" s="200">
        <f>Q84*H84</f>
        <v>0</v>
      </c>
      <c r="S84" s="200">
        <v>0</v>
      </c>
      <c r="T84" s="201">
        <f>S84*H84</f>
        <v>0</v>
      </c>
      <c r="AR84" s="22" t="s">
        <v>499</v>
      </c>
      <c r="AT84" s="22" t="s">
        <v>129</v>
      </c>
      <c r="AU84" s="22" t="s">
        <v>85</v>
      </c>
      <c r="AY84" s="22" t="s">
        <v>127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22" t="s">
        <v>83</v>
      </c>
      <c r="BK84" s="202">
        <f>ROUND(I84*H84,2)</f>
        <v>0</v>
      </c>
      <c r="BL84" s="22" t="s">
        <v>499</v>
      </c>
      <c r="BM84" s="22" t="s">
        <v>500</v>
      </c>
    </row>
    <row r="85" spans="2:65" s="1" customFormat="1" ht="13.5">
      <c r="B85" s="39"/>
      <c r="C85" s="61"/>
      <c r="D85" s="217" t="s">
        <v>136</v>
      </c>
      <c r="E85" s="61"/>
      <c r="F85" s="249" t="s">
        <v>501</v>
      </c>
      <c r="G85" s="61"/>
      <c r="H85" s="61"/>
      <c r="I85" s="161"/>
      <c r="J85" s="61"/>
      <c r="K85" s="61"/>
      <c r="L85" s="59"/>
      <c r="M85" s="205"/>
      <c r="N85" s="40"/>
      <c r="O85" s="40"/>
      <c r="P85" s="40"/>
      <c r="Q85" s="40"/>
      <c r="R85" s="40"/>
      <c r="S85" s="40"/>
      <c r="T85" s="76"/>
      <c r="AT85" s="22" t="s">
        <v>136</v>
      </c>
      <c r="AU85" s="22" t="s">
        <v>85</v>
      </c>
    </row>
    <row r="86" spans="2:65" s="1" customFormat="1" ht="22.5" customHeight="1">
      <c r="B86" s="39"/>
      <c r="C86" s="191" t="s">
        <v>85</v>
      </c>
      <c r="D86" s="191" t="s">
        <v>129</v>
      </c>
      <c r="E86" s="192" t="s">
        <v>502</v>
      </c>
      <c r="F86" s="193" t="s">
        <v>503</v>
      </c>
      <c r="G86" s="194" t="s">
        <v>498</v>
      </c>
      <c r="H86" s="195">
        <v>1</v>
      </c>
      <c r="I86" s="196"/>
      <c r="J86" s="197">
        <f>ROUND(I86*H86,2)</f>
        <v>0</v>
      </c>
      <c r="K86" s="193" t="s">
        <v>133</v>
      </c>
      <c r="L86" s="59"/>
      <c r="M86" s="198" t="s">
        <v>21</v>
      </c>
      <c r="N86" s="199" t="s">
        <v>46</v>
      </c>
      <c r="O86" s="40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AR86" s="22" t="s">
        <v>499</v>
      </c>
      <c r="AT86" s="22" t="s">
        <v>129</v>
      </c>
      <c r="AU86" s="22" t="s">
        <v>85</v>
      </c>
      <c r="AY86" s="22" t="s">
        <v>127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22" t="s">
        <v>83</v>
      </c>
      <c r="BK86" s="202">
        <f>ROUND(I86*H86,2)</f>
        <v>0</v>
      </c>
      <c r="BL86" s="22" t="s">
        <v>499</v>
      </c>
      <c r="BM86" s="22" t="s">
        <v>504</v>
      </c>
    </row>
    <row r="87" spans="2:65" s="1" customFormat="1" ht="13.5">
      <c r="B87" s="39"/>
      <c r="C87" s="61"/>
      <c r="D87" s="217" t="s">
        <v>136</v>
      </c>
      <c r="E87" s="61"/>
      <c r="F87" s="249" t="s">
        <v>505</v>
      </c>
      <c r="G87" s="61"/>
      <c r="H87" s="61"/>
      <c r="I87" s="161"/>
      <c r="J87" s="61"/>
      <c r="K87" s="61"/>
      <c r="L87" s="59"/>
      <c r="M87" s="205"/>
      <c r="N87" s="40"/>
      <c r="O87" s="40"/>
      <c r="P87" s="40"/>
      <c r="Q87" s="40"/>
      <c r="R87" s="40"/>
      <c r="S87" s="40"/>
      <c r="T87" s="76"/>
      <c r="AT87" s="22" t="s">
        <v>136</v>
      </c>
      <c r="AU87" s="22" t="s">
        <v>85</v>
      </c>
    </row>
    <row r="88" spans="2:65" s="1" customFormat="1" ht="22.5" customHeight="1">
      <c r="B88" s="39"/>
      <c r="C88" s="191" t="s">
        <v>140</v>
      </c>
      <c r="D88" s="191" t="s">
        <v>129</v>
      </c>
      <c r="E88" s="192" t="s">
        <v>506</v>
      </c>
      <c r="F88" s="193" t="s">
        <v>507</v>
      </c>
      <c r="G88" s="194" t="s">
        <v>498</v>
      </c>
      <c r="H88" s="195">
        <v>1</v>
      </c>
      <c r="I88" s="196"/>
      <c r="J88" s="197">
        <f>ROUND(I88*H88,2)</f>
        <v>0</v>
      </c>
      <c r="K88" s="193" t="s">
        <v>133</v>
      </c>
      <c r="L88" s="59"/>
      <c r="M88" s="198" t="s">
        <v>21</v>
      </c>
      <c r="N88" s="199" t="s">
        <v>46</v>
      </c>
      <c r="O88" s="40"/>
      <c r="P88" s="200">
        <f>O88*H88</f>
        <v>0</v>
      </c>
      <c r="Q88" s="200">
        <v>0</v>
      </c>
      <c r="R88" s="200">
        <f>Q88*H88</f>
        <v>0</v>
      </c>
      <c r="S88" s="200">
        <v>0</v>
      </c>
      <c r="T88" s="201">
        <f>S88*H88</f>
        <v>0</v>
      </c>
      <c r="AR88" s="22" t="s">
        <v>499</v>
      </c>
      <c r="AT88" s="22" t="s">
        <v>129</v>
      </c>
      <c r="AU88" s="22" t="s">
        <v>85</v>
      </c>
      <c r="AY88" s="22" t="s">
        <v>127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22" t="s">
        <v>83</v>
      </c>
      <c r="BK88" s="202">
        <f>ROUND(I88*H88,2)</f>
        <v>0</v>
      </c>
      <c r="BL88" s="22" t="s">
        <v>499</v>
      </c>
      <c r="BM88" s="22" t="s">
        <v>508</v>
      </c>
    </row>
    <row r="89" spans="2:65" s="1" customFormat="1" ht="27">
      <c r="B89" s="39"/>
      <c r="C89" s="61"/>
      <c r="D89" s="203" t="s">
        <v>136</v>
      </c>
      <c r="E89" s="61"/>
      <c r="F89" s="204" t="s">
        <v>509</v>
      </c>
      <c r="G89" s="61"/>
      <c r="H89" s="61"/>
      <c r="I89" s="161"/>
      <c r="J89" s="61"/>
      <c r="K89" s="61"/>
      <c r="L89" s="59"/>
      <c r="M89" s="205"/>
      <c r="N89" s="40"/>
      <c r="O89" s="40"/>
      <c r="P89" s="40"/>
      <c r="Q89" s="40"/>
      <c r="R89" s="40"/>
      <c r="S89" s="40"/>
      <c r="T89" s="76"/>
      <c r="AT89" s="22" t="s">
        <v>136</v>
      </c>
      <c r="AU89" s="22" t="s">
        <v>85</v>
      </c>
    </row>
    <row r="90" spans="2:65" s="10" customFormat="1" ht="29.85" customHeight="1">
      <c r="B90" s="174"/>
      <c r="C90" s="175"/>
      <c r="D90" s="188" t="s">
        <v>74</v>
      </c>
      <c r="E90" s="189" t="s">
        <v>510</v>
      </c>
      <c r="F90" s="189" t="s">
        <v>511</v>
      </c>
      <c r="G90" s="175"/>
      <c r="H90" s="175"/>
      <c r="I90" s="178"/>
      <c r="J90" s="190">
        <f>BK90</f>
        <v>0</v>
      </c>
      <c r="K90" s="175"/>
      <c r="L90" s="180"/>
      <c r="M90" s="181"/>
      <c r="N90" s="182"/>
      <c r="O90" s="182"/>
      <c r="P90" s="183">
        <f>SUM(P91:P92)</f>
        <v>0</v>
      </c>
      <c r="Q90" s="182"/>
      <c r="R90" s="183">
        <f>SUM(R91:R92)</f>
        <v>0</v>
      </c>
      <c r="S90" s="182"/>
      <c r="T90" s="184">
        <f>SUM(T91:T92)</f>
        <v>0</v>
      </c>
      <c r="AR90" s="185" t="s">
        <v>187</v>
      </c>
      <c r="AT90" s="186" t="s">
        <v>74</v>
      </c>
      <c r="AU90" s="186" t="s">
        <v>83</v>
      </c>
      <c r="AY90" s="185" t="s">
        <v>127</v>
      </c>
      <c r="BK90" s="187">
        <f>SUM(BK91:BK92)</f>
        <v>0</v>
      </c>
    </row>
    <row r="91" spans="2:65" s="1" customFormat="1" ht="22.5" customHeight="1">
      <c r="B91" s="39"/>
      <c r="C91" s="191" t="s">
        <v>134</v>
      </c>
      <c r="D91" s="191" t="s">
        <v>129</v>
      </c>
      <c r="E91" s="192" t="s">
        <v>512</v>
      </c>
      <c r="F91" s="193" t="s">
        <v>511</v>
      </c>
      <c r="G91" s="194" t="s">
        <v>498</v>
      </c>
      <c r="H91" s="195">
        <v>1</v>
      </c>
      <c r="I91" s="196"/>
      <c r="J91" s="197">
        <f>ROUND(I91*H91,2)</f>
        <v>0</v>
      </c>
      <c r="K91" s="193" t="s">
        <v>133</v>
      </c>
      <c r="L91" s="59"/>
      <c r="M91" s="198" t="s">
        <v>21</v>
      </c>
      <c r="N91" s="199" t="s">
        <v>46</v>
      </c>
      <c r="O91" s="40"/>
      <c r="P91" s="200">
        <f>O91*H91</f>
        <v>0</v>
      </c>
      <c r="Q91" s="200">
        <v>0</v>
      </c>
      <c r="R91" s="200">
        <f>Q91*H91</f>
        <v>0</v>
      </c>
      <c r="S91" s="200">
        <v>0</v>
      </c>
      <c r="T91" s="201">
        <f>S91*H91</f>
        <v>0</v>
      </c>
      <c r="AR91" s="22" t="s">
        <v>499</v>
      </c>
      <c r="AT91" s="22" t="s">
        <v>129</v>
      </c>
      <c r="AU91" s="22" t="s">
        <v>85</v>
      </c>
      <c r="AY91" s="22" t="s">
        <v>127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22" t="s">
        <v>83</v>
      </c>
      <c r="BK91" s="202">
        <f>ROUND(I91*H91,2)</f>
        <v>0</v>
      </c>
      <c r="BL91" s="22" t="s">
        <v>499</v>
      </c>
      <c r="BM91" s="22" t="s">
        <v>513</v>
      </c>
    </row>
    <row r="92" spans="2:65" s="1" customFormat="1" ht="13.5">
      <c r="B92" s="39"/>
      <c r="C92" s="61"/>
      <c r="D92" s="203" t="s">
        <v>136</v>
      </c>
      <c r="E92" s="61"/>
      <c r="F92" s="204" t="s">
        <v>514</v>
      </c>
      <c r="G92" s="61"/>
      <c r="H92" s="61"/>
      <c r="I92" s="161"/>
      <c r="J92" s="61"/>
      <c r="K92" s="61"/>
      <c r="L92" s="59"/>
      <c r="M92" s="205"/>
      <c r="N92" s="40"/>
      <c r="O92" s="40"/>
      <c r="P92" s="40"/>
      <c r="Q92" s="40"/>
      <c r="R92" s="40"/>
      <c r="S92" s="40"/>
      <c r="T92" s="76"/>
      <c r="AT92" s="22" t="s">
        <v>136</v>
      </c>
      <c r="AU92" s="22" t="s">
        <v>85</v>
      </c>
    </row>
    <row r="93" spans="2:65" s="10" customFormat="1" ht="29.85" customHeight="1">
      <c r="B93" s="174"/>
      <c r="C93" s="175"/>
      <c r="D93" s="188" t="s">
        <v>74</v>
      </c>
      <c r="E93" s="189" t="s">
        <v>515</v>
      </c>
      <c r="F93" s="189" t="s">
        <v>516</v>
      </c>
      <c r="G93" s="175"/>
      <c r="H93" s="175"/>
      <c r="I93" s="178"/>
      <c r="J93" s="190">
        <f>BK93</f>
        <v>0</v>
      </c>
      <c r="K93" s="175"/>
      <c r="L93" s="180"/>
      <c r="M93" s="181"/>
      <c r="N93" s="182"/>
      <c r="O93" s="182"/>
      <c r="P93" s="183">
        <f>SUM(P94:P95)</f>
        <v>0</v>
      </c>
      <c r="Q93" s="182"/>
      <c r="R93" s="183">
        <f>SUM(R94:R95)</f>
        <v>0</v>
      </c>
      <c r="S93" s="182"/>
      <c r="T93" s="184">
        <f>SUM(T94:T95)</f>
        <v>0</v>
      </c>
      <c r="AR93" s="185" t="s">
        <v>187</v>
      </c>
      <c r="AT93" s="186" t="s">
        <v>74</v>
      </c>
      <c r="AU93" s="186" t="s">
        <v>83</v>
      </c>
      <c r="AY93" s="185" t="s">
        <v>127</v>
      </c>
      <c r="BK93" s="187">
        <f>SUM(BK94:BK95)</f>
        <v>0</v>
      </c>
    </row>
    <row r="94" spans="2:65" s="1" customFormat="1" ht="22.5" customHeight="1">
      <c r="B94" s="39"/>
      <c r="C94" s="191" t="s">
        <v>187</v>
      </c>
      <c r="D94" s="191" t="s">
        <v>129</v>
      </c>
      <c r="E94" s="192" t="s">
        <v>517</v>
      </c>
      <c r="F94" s="193" t="s">
        <v>516</v>
      </c>
      <c r="G94" s="194" t="s">
        <v>498</v>
      </c>
      <c r="H94" s="195">
        <v>1</v>
      </c>
      <c r="I94" s="196"/>
      <c r="J94" s="197">
        <f>ROUND(I94*H94,2)</f>
        <v>0</v>
      </c>
      <c r="K94" s="193" t="s">
        <v>133</v>
      </c>
      <c r="L94" s="59"/>
      <c r="M94" s="198" t="s">
        <v>21</v>
      </c>
      <c r="N94" s="199" t="s">
        <v>46</v>
      </c>
      <c r="O94" s="40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AR94" s="22" t="s">
        <v>499</v>
      </c>
      <c r="AT94" s="22" t="s">
        <v>129</v>
      </c>
      <c r="AU94" s="22" t="s">
        <v>85</v>
      </c>
      <c r="AY94" s="22" t="s">
        <v>127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22" t="s">
        <v>83</v>
      </c>
      <c r="BK94" s="202">
        <f>ROUND(I94*H94,2)</f>
        <v>0</v>
      </c>
      <c r="BL94" s="22" t="s">
        <v>499</v>
      </c>
      <c r="BM94" s="22" t="s">
        <v>518</v>
      </c>
    </row>
    <row r="95" spans="2:65" s="1" customFormat="1" ht="13.5">
      <c r="B95" s="39"/>
      <c r="C95" s="61"/>
      <c r="D95" s="203" t="s">
        <v>136</v>
      </c>
      <c r="E95" s="61"/>
      <c r="F95" s="204" t="s">
        <v>519</v>
      </c>
      <c r="G95" s="61"/>
      <c r="H95" s="61"/>
      <c r="I95" s="161"/>
      <c r="J95" s="61"/>
      <c r="K95" s="61"/>
      <c r="L95" s="59"/>
      <c r="M95" s="205"/>
      <c r="N95" s="40"/>
      <c r="O95" s="40"/>
      <c r="P95" s="40"/>
      <c r="Q95" s="40"/>
      <c r="R95" s="40"/>
      <c r="S95" s="40"/>
      <c r="T95" s="76"/>
      <c r="AT95" s="22" t="s">
        <v>136</v>
      </c>
      <c r="AU95" s="22" t="s">
        <v>85</v>
      </c>
    </row>
    <row r="96" spans="2:65" s="10" customFormat="1" ht="29.85" customHeight="1">
      <c r="B96" s="174"/>
      <c r="C96" s="175"/>
      <c r="D96" s="188" t="s">
        <v>74</v>
      </c>
      <c r="E96" s="189" t="s">
        <v>520</v>
      </c>
      <c r="F96" s="189" t="s">
        <v>521</v>
      </c>
      <c r="G96" s="175"/>
      <c r="H96" s="175"/>
      <c r="I96" s="178"/>
      <c r="J96" s="190">
        <f>BK96</f>
        <v>0</v>
      </c>
      <c r="K96" s="175"/>
      <c r="L96" s="180"/>
      <c r="M96" s="181"/>
      <c r="N96" s="182"/>
      <c r="O96" s="182"/>
      <c r="P96" s="183">
        <f>SUM(P97:P98)</f>
        <v>0</v>
      </c>
      <c r="Q96" s="182"/>
      <c r="R96" s="183">
        <f>SUM(R97:R98)</f>
        <v>0</v>
      </c>
      <c r="S96" s="182"/>
      <c r="T96" s="184">
        <f>SUM(T97:T98)</f>
        <v>0</v>
      </c>
      <c r="AR96" s="185" t="s">
        <v>187</v>
      </c>
      <c r="AT96" s="186" t="s">
        <v>74</v>
      </c>
      <c r="AU96" s="186" t="s">
        <v>83</v>
      </c>
      <c r="AY96" s="185" t="s">
        <v>127</v>
      </c>
      <c r="BK96" s="187">
        <f>SUM(BK97:BK98)</f>
        <v>0</v>
      </c>
    </row>
    <row r="97" spans="2:65" s="1" customFormat="1" ht="22.5" customHeight="1">
      <c r="B97" s="39"/>
      <c r="C97" s="191" t="s">
        <v>193</v>
      </c>
      <c r="D97" s="191" t="s">
        <v>129</v>
      </c>
      <c r="E97" s="192" t="s">
        <v>522</v>
      </c>
      <c r="F97" s="193" t="s">
        <v>523</v>
      </c>
      <c r="G97" s="194" t="s">
        <v>524</v>
      </c>
      <c r="H97" s="195">
        <v>1</v>
      </c>
      <c r="I97" s="196"/>
      <c r="J97" s="197">
        <f>ROUND(I97*H97,2)</f>
        <v>0</v>
      </c>
      <c r="K97" s="193" t="s">
        <v>133</v>
      </c>
      <c r="L97" s="59"/>
      <c r="M97" s="198" t="s">
        <v>21</v>
      </c>
      <c r="N97" s="199" t="s">
        <v>46</v>
      </c>
      <c r="O97" s="40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AR97" s="22" t="s">
        <v>499</v>
      </c>
      <c r="AT97" s="22" t="s">
        <v>129</v>
      </c>
      <c r="AU97" s="22" t="s">
        <v>85</v>
      </c>
      <c r="AY97" s="22" t="s">
        <v>127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22" t="s">
        <v>83</v>
      </c>
      <c r="BK97" s="202">
        <f>ROUND(I97*H97,2)</f>
        <v>0</v>
      </c>
      <c r="BL97" s="22" t="s">
        <v>499</v>
      </c>
      <c r="BM97" s="22" t="s">
        <v>525</v>
      </c>
    </row>
    <row r="98" spans="2:65" s="1" customFormat="1" ht="13.5">
      <c r="B98" s="39"/>
      <c r="C98" s="61"/>
      <c r="D98" s="203" t="s">
        <v>136</v>
      </c>
      <c r="E98" s="61"/>
      <c r="F98" s="204" t="s">
        <v>526</v>
      </c>
      <c r="G98" s="61"/>
      <c r="H98" s="61"/>
      <c r="I98" s="161"/>
      <c r="J98" s="61"/>
      <c r="K98" s="61"/>
      <c r="L98" s="59"/>
      <c r="M98" s="250"/>
      <c r="N98" s="251"/>
      <c r="O98" s="251"/>
      <c r="P98" s="251"/>
      <c r="Q98" s="251"/>
      <c r="R98" s="251"/>
      <c r="S98" s="251"/>
      <c r="T98" s="252"/>
      <c r="AT98" s="22" t="s">
        <v>136</v>
      </c>
      <c r="AU98" s="22" t="s">
        <v>85</v>
      </c>
    </row>
    <row r="99" spans="2:65" s="1" customFormat="1" ht="6.95" customHeight="1">
      <c r="B99" s="54"/>
      <c r="C99" s="55"/>
      <c r="D99" s="55"/>
      <c r="E99" s="55"/>
      <c r="F99" s="55"/>
      <c r="G99" s="55"/>
      <c r="H99" s="55"/>
      <c r="I99" s="137"/>
      <c r="J99" s="55"/>
      <c r="K99" s="55"/>
      <c r="L99" s="59"/>
    </row>
  </sheetData>
  <sheetProtection password="CC35" sheet="1" objects="1" scenarios="1" formatCells="0" formatColumns="0" formatRows="0" sort="0" autoFilter="0"/>
  <autoFilter ref="C80:K98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53" customWidth="1"/>
    <col min="2" max="2" width="1.6640625" style="253" customWidth="1"/>
    <col min="3" max="4" width="5" style="253" customWidth="1"/>
    <col min="5" max="5" width="11.6640625" style="253" customWidth="1"/>
    <col min="6" max="6" width="9.1640625" style="253" customWidth="1"/>
    <col min="7" max="7" width="5" style="253" customWidth="1"/>
    <col min="8" max="8" width="77.83203125" style="253" customWidth="1"/>
    <col min="9" max="10" width="20" style="253" customWidth="1"/>
    <col min="11" max="11" width="1.6640625" style="253" customWidth="1"/>
  </cols>
  <sheetData>
    <row r="1" spans="2:11" ht="37.5" customHeight="1"/>
    <row r="2" spans="2:1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3" customFormat="1" ht="45" customHeight="1">
      <c r="B3" s="257"/>
      <c r="C3" s="380" t="s">
        <v>527</v>
      </c>
      <c r="D3" s="380"/>
      <c r="E3" s="380"/>
      <c r="F3" s="380"/>
      <c r="G3" s="380"/>
      <c r="H3" s="380"/>
      <c r="I3" s="380"/>
      <c r="J3" s="380"/>
      <c r="K3" s="258"/>
    </row>
    <row r="4" spans="2:11" ht="25.5" customHeight="1">
      <c r="B4" s="259"/>
      <c r="C4" s="384" t="s">
        <v>528</v>
      </c>
      <c r="D4" s="384"/>
      <c r="E4" s="384"/>
      <c r="F4" s="384"/>
      <c r="G4" s="384"/>
      <c r="H4" s="384"/>
      <c r="I4" s="384"/>
      <c r="J4" s="384"/>
      <c r="K4" s="260"/>
    </row>
    <row r="5" spans="2:11" ht="5.25" customHeight="1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ht="15" customHeight="1">
      <c r="B6" s="259"/>
      <c r="C6" s="383" t="s">
        <v>529</v>
      </c>
      <c r="D6" s="383"/>
      <c r="E6" s="383"/>
      <c r="F6" s="383"/>
      <c r="G6" s="383"/>
      <c r="H6" s="383"/>
      <c r="I6" s="383"/>
      <c r="J6" s="383"/>
      <c r="K6" s="260"/>
    </row>
    <row r="7" spans="2:11" ht="15" customHeight="1">
      <c r="B7" s="263"/>
      <c r="C7" s="383" t="s">
        <v>530</v>
      </c>
      <c r="D7" s="383"/>
      <c r="E7" s="383"/>
      <c r="F7" s="383"/>
      <c r="G7" s="383"/>
      <c r="H7" s="383"/>
      <c r="I7" s="383"/>
      <c r="J7" s="383"/>
      <c r="K7" s="260"/>
    </row>
    <row r="8" spans="2:1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ht="15" customHeight="1">
      <c r="B9" s="263"/>
      <c r="C9" s="383" t="s">
        <v>531</v>
      </c>
      <c r="D9" s="383"/>
      <c r="E9" s="383"/>
      <c r="F9" s="383"/>
      <c r="G9" s="383"/>
      <c r="H9" s="383"/>
      <c r="I9" s="383"/>
      <c r="J9" s="383"/>
      <c r="K9" s="260"/>
    </row>
    <row r="10" spans="2:11" ht="15" customHeight="1">
      <c r="B10" s="263"/>
      <c r="C10" s="262"/>
      <c r="D10" s="383" t="s">
        <v>532</v>
      </c>
      <c r="E10" s="383"/>
      <c r="F10" s="383"/>
      <c r="G10" s="383"/>
      <c r="H10" s="383"/>
      <c r="I10" s="383"/>
      <c r="J10" s="383"/>
      <c r="K10" s="260"/>
    </row>
    <row r="11" spans="2:11" ht="15" customHeight="1">
      <c r="B11" s="263"/>
      <c r="C11" s="264"/>
      <c r="D11" s="383" t="s">
        <v>533</v>
      </c>
      <c r="E11" s="383"/>
      <c r="F11" s="383"/>
      <c r="G11" s="383"/>
      <c r="H11" s="383"/>
      <c r="I11" s="383"/>
      <c r="J11" s="383"/>
      <c r="K11" s="260"/>
    </row>
    <row r="12" spans="2:11" ht="12.75" customHeight="1">
      <c r="B12" s="263"/>
      <c r="C12" s="264"/>
      <c r="D12" s="264"/>
      <c r="E12" s="264"/>
      <c r="F12" s="264"/>
      <c r="G12" s="264"/>
      <c r="H12" s="264"/>
      <c r="I12" s="264"/>
      <c r="J12" s="264"/>
      <c r="K12" s="260"/>
    </row>
    <row r="13" spans="2:11" ht="15" customHeight="1">
      <c r="B13" s="263"/>
      <c r="C13" s="264"/>
      <c r="D13" s="383" t="s">
        <v>534</v>
      </c>
      <c r="E13" s="383"/>
      <c r="F13" s="383"/>
      <c r="G13" s="383"/>
      <c r="H13" s="383"/>
      <c r="I13" s="383"/>
      <c r="J13" s="383"/>
      <c r="K13" s="260"/>
    </row>
    <row r="14" spans="2:11" ht="15" customHeight="1">
      <c r="B14" s="263"/>
      <c r="C14" s="264"/>
      <c r="D14" s="383" t="s">
        <v>535</v>
      </c>
      <c r="E14" s="383"/>
      <c r="F14" s="383"/>
      <c r="G14" s="383"/>
      <c r="H14" s="383"/>
      <c r="I14" s="383"/>
      <c r="J14" s="383"/>
      <c r="K14" s="260"/>
    </row>
    <row r="15" spans="2:11" ht="15" customHeight="1">
      <c r="B15" s="263"/>
      <c r="C15" s="264"/>
      <c r="D15" s="383" t="s">
        <v>536</v>
      </c>
      <c r="E15" s="383"/>
      <c r="F15" s="383"/>
      <c r="G15" s="383"/>
      <c r="H15" s="383"/>
      <c r="I15" s="383"/>
      <c r="J15" s="383"/>
      <c r="K15" s="260"/>
    </row>
    <row r="16" spans="2:11" ht="15" customHeight="1">
      <c r="B16" s="263"/>
      <c r="C16" s="264"/>
      <c r="D16" s="264"/>
      <c r="E16" s="265" t="s">
        <v>537</v>
      </c>
      <c r="F16" s="383" t="s">
        <v>538</v>
      </c>
      <c r="G16" s="383"/>
      <c r="H16" s="383"/>
      <c r="I16" s="383"/>
      <c r="J16" s="383"/>
      <c r="K16" s="260"/>
    </row>
    <row r="17" spans="2:11" ht="15" customHeight="1">
      <c r="B17" s="263"/>
      <c r="C17" s="264"/>
      <c r="D17" s="264"/>
      <c r="E17" s="265" t="s">
        <v>82</v>
      </c>
      <c r="F17" s="383" t="s">
        <v>539</v>
      </c>
      <c r="G17" s="383"/>
      <c r="H17" s="383"/>
      <c r="I17" s="383"/>
      <c r="J17" s="383"/>
      <c r="K17" s="260"/>
    </row>
    <row r="18" spans="2:11" ht="15" customHeight="1">
      <c r="B18" s="263"/>
      <c r="C18" s="264"/>
      <c r="D18" s="264"/>
      <c r="E18" s="265" t="s">
        <v>540</v>
      </c>
      <c r="F18" s="383" t="s">
        <v>541</v>
      </c>
      <c r="G18" s="383"/>
      <c r="H18" s="383"/>
      <c r="I18" s="383"/>
      <c r="J18" s="383"/>
      <c r="K18" s="260"/>
    </row>
    <row r="19" spans="2:11" ht="15" customHeight="1">
      <c r="B19" s="263"/>
      <c r="C19" s="264"/>
      <c r="D19" s="264"/>
      <c r="E19" s="265" t="s">
        <v>93</v>
      </c>
      <c r="F19" s="383" t="s">
        <v>542</v>
      </c>
      <c r="G19" s="383"/>
      <c r="H19" s="383"/>
      <c r="I19" s="383"/>
      <c r="J19" s="383"/>
      <c r="K19" s="260"/>
    </row>
    <row r="20" spans="2:11" ht="15" customHeight="1">
      <c r="B20" s="263"/>
      <c r="C20" s="264"/>
      <c r="D20" s="264"/>
      <c r="E20" s="265" t="s">
        <v>543</v>
      </c>
      <c r="F20" s="383" t="s">
        <v>544</v>
      </c>
      <c r="G20" s="383"/>
      <c r="H20" s="383"/>
      <c r="I20" s="383"/>
      <c r="J20" s="383"/>
      <c r="K20" s="260"/>
    </row>
    <row r="21" spans="2:11" ht="15" customHeight="1">
      <c r="B21" s="263"/>
      <c r="C21" s="264"/>
      <c r="D21" s="264"/>
      <c r="E21" s="265" t="s">
        <v>545</v>
      </c>
      <c r="F21" s="383" t="s">
        <v>546</v>
      </c>
      <c r="G21" s="383"/>
      <c r="H21" s="383"/>
      <c r="I21" s="383"/>
      <c r="J21" s="383"/>
      <c r="K21" s="260"/>
    </row>
    <row r="22" spans="2:11" ht="12.75" customHeight="1">
      <c r="B22" s="263"/>
      <c r="C22" s="264"/>
      <c r="D22" s="264"/>
      <c r="E22" s="264"/>
      <c r="F22" s="264"/>
      <c r="G22" s="264"/>
      <c r="H22" s="264"/>
      <c r="I22" s="264"/>
      <c r="J22" s="264"/>
      <c r="K22" s="260"/>
    </row>
    <row r="23" spans="2:11" ht="15" customHeight="1">
      <c r="B23" s="263"/>
      <c r="C23" s="383" t="s">
        <v>547</v>
      </c>
      <c r="D23" s="383"/>
      <c r="E23" s="383"/>
      <c r="F23" s="383"/>
      <c r="G23" s="383"/>
      <c r="H23" s="383"/>
      <c r="I23" s="383"/>
      <c r="J23" s="383"/>
      <c r="K23" s="260"/>
    </row>
    <row r="24" spans="2:11" ht="15" customHeight="1">
      <c r="B24" s="263"/>
      <c r="C24" s="383" t="s">
        <v>548</v>
      </c>
      <c r="D24" s="383"/>
      <c r="E24" s="383"/>
      <c r="F24" s="383"/>
      <c r="G24" s="383"/>
      <c r="H24" s="383"/>
      <c r="I24" s="383"/>
      <c r="J24" s="383"/>
      <c r="K24" s="260"/>
    </row>
    <row r="25" spans="2:11" ht="15" customHeight="1">
      <c r="B25" s="263"/>
      <c r="C25" s="262"/>
      <c r="D25" s="383" t="s">
        <v>549</v>
      </c>
      <c r="E25" s="383"/>
      <c r="F25" s="383"/>
      <c r="G25" s="383"/>
      <c r="H25" s="383"/>
      <c r="I25" s="383"/>
      <c r="J25" s="383"/>
      <c r="K25" s="260"/>
    </row>
    <row r="26" spans="2:11" ht="15" customHeight="1">
      <c r="B26" s="263"/>
      <c r="C26" s="264"/>
      <c r="D26" s="383" t="s">
        <v>550</v>
      </c>
      <c r="E26" s="383"/>
      <c r="F26" s="383"/>
      <c r="G26" s="383"/>
      <c r="H26" s="383"/>
      <c r="I26" s="383"/>
      <c r="J26" s="383"/>
      <c r="K26" s="260"/>
    </row>
    <row r="27" spans="2:11" ht="12.75" customHeight="1">
      <c r="B27" s="263"/>
      <c r="C27" s="264"/>
      <c r="D27" s="264"/>
      <c r="E27" s="264"/>
      <c r="F27" s="264"/>
      <c r="G27" s="264"/>
      <c r="H27" s="264"/>
      <c r="I27" s="264"/>
      <c r="J27" s="264"/>
      <c r="K27" s="260"/>
    </row>
    <row r="28" spans="2:11" ht="15" customHeight="1">
      <c r="B28" s="263"/>
      <c r="C28" s="264"/>
      <c r="D28" s="383" t="s">
        <v>551</v>
      </c>
      <c r="E28" s="383"/>
      <c r="F28" s="383"/>
      <c r="G28" s="383"/>
      <c r="H28" s="383"/>
      <c r="I28" s="383"/>
      <c r="J28" s="383"/>
      <c r="K28" s="260"/>
    </row>
    <row r="29" spans="2:11" ht="15" customHeight="1">
      <c r="B29" s="263"/>
      <c r="C29" s="264"/>
      <c r="D29" s="383" t="s">
        <v>552</v>
      </c>
      <c r="E29" s="383"/>
      <c r="F29" s="383"/>
      <c r="G29" s="383"/>
      <c r="H29" s="383"/>
      <c r="I29" s="383"/>
      <c r="J29" s="383"/>
      <c r="K29" s="260"/>
    </row>
    <row r="30" spans="2:11" ht="12.75" customHeight="1">
      <c r="B30" s="263"/>
      <c r="C30" s="264"/>
      <c r="D30" s="264"/>
      <c r="E30" s="264"/>
      <c r="F30" s="264"/>
      <c r="G30" s="264"/>
      <c r="H30" s="264"/>
      <c r="I30" s="264"/>
      <c r="J30" s="264"/>
      <c r="K30" s="260"/>
    </row>
    <row r="31" spans="2:11" ht="15" customHeight="1">
      <c r="B31" s="263"/>
      <c r="C31" s="264"/>
      <c r="D31" s="383" t="s">
        <v>553</v>
      </c>
      <c r="E31" s="383"/>
      <c r="F31" s="383"/>
      <c r="G31" s="383"/>
      <c r="H31" s="383"/>
      <c r="I31" s="383"/>
      <c r="J31" s="383"/>
      <c r="K31" s="260"/>
    </row>
    <row r="32" spans="2:11" ht="15" customHeight="1">
      <c r="B32" s="263"/>
      <c r="C32" s="264"/>
      <c r="D32" s="383" t="s">
        <v>554</v>
      </c>
      <c r="E32" s="383"/>
      <c r="F32" s="383"/>
      <c r="G32" s="383"/>
      <c r="H32" s="383"/>
      <c r="I32" s="383"/>
      <c r="J32" s="383"/>
      <c r="K32" s="260"/>
    </row>
    <row r="33" spans="2:11" ht="15" customHeight="1">
      <c r="B33" s="263"/>
      <c r="C33" s="264"/>
      <c r="D33" s="383" t="s">
        <v>555</v>
      </c>
      <c r="E33" s="383"/>
      <c r="F33" s="383"/>
      <c r="G33" s="383"/>
      <c r="H33" s="383"/>
      <c r="I33" s="383"/>
      <c r="J33" s="383"/>
      <c r="K33" s="260"/>
    </row>
    <row r="34" spans="2:11" ht="15" customHeight="1">
      <c r="B34" s="263"/>
      <c r="C34" s="264"/>
      <c r="D34" s="262"/>
      <c r="E34" s="266" t="s">
        <v>112</v>
      </c>
      <c r="F34" s="262"/>
      <c r="G34" s="383" t="s">
        <v>556</v>
      </c>
      <c r="H34" s="383"/>
      <c r="I34" s="383"/>
      <c r="J34" s="383"/>
      <c r="K34" s="260"/>
    </row>
    <row r="35" spans="2:11" ht="30.75" customHeight="1">
      <c r="B35" s="263"/>
      <c r="C35" s="264"/>
      <c r="D35" s="262"/>
      <c r="E35" s="266" t="s">
        <v>557</v>
      </c>
      <c r="F35" s="262"/>
      <c r="G35" s="383" t="s">
        <v>558</v>
      </c>
      <c r="H35" s="383"/>
      <c r="I35" s="383"/>
      <c r="J35" s="383"/>
      <c r="K35" s="260"/>
    </row>
    <row r="36" spans="2:11" ht="15" customHeight="1">
      <c r="B36" s="263"/>
      <c r="C36" s="264"/>
      <c r="D36" s="262"/>
      <c r="E36" s="266" t="s">
        <v>56</v>
      </c>
      <c r="F36" s="262"/>
      <c r="G36" s="383" t="s">
        <v>559</v>
      </c>
      <c r="H36" s="383"/>
      <c r="I36" s="383"/>
      <c r="J36" s="383"/>
      <c r="K36" s="260"/>
    </row>
    <row r="37" spans="2:11" ht="15" customHeight="1">
      <c r="B37" s="263"/>
      <c r="C37" s="264"/>
      <c r="D37" s="262"/>
      <c r="E37" s="266" t="s">
        <v>113</v>
      </c>
      <c r="F37" s="262"/>
      <c r="G37" s="383" t="s">
        <v>560</v>
      </c>
      <c r="H37" s="383"/>
      <c r="I37" s="383"/>
      <c r="J37" s="383"/>
      <c r="K37" s="260"/>
    </row>
    <row r="38" spans="2:11" ht="15" customHeight="1">
      <c r="B38" s="263"/>
      <c r="C38" s="264"/>
      <c r="D38" s="262"/>
      <c r="E38" s="266" t="s">
        <v>114</v>
      </c>
      <c r="F38" s="262"/>
      <c r="G38" s="383" t="s">
        <v>561</v>
      </c>
      <c r="H38" s="383"/>
      <c r="I38" s="383"/>
      <c r="J38" s="383"/>
      <c r="K38" s="260"/>
    </row>
    <row r="39" spans="2:11" ht="15" customHeight="1">
      <c r="B39" s="263"/>
      <c r="C39" s="264"/>
      <c r="D39" s="262"/>
      <c r="E39" s="266" t="s">
        <v>115</v>
      </c>
      <c r="F39" s="262"/>
      <c r="G39" s="383" t="s">
        <v>562</v>
      </c>
      <c r="H39" s="383"/>
      <c r="I39" s="383"/>
      <c r="J39" s="383"/>
      <c r="K39" s="260"/>
    </row>
    <row r="40" spans="2:11" ht="15" customHeight="1">
      <c r="B40" s="263"/>
      <c r="C40" s="264"/>
      <c r="D40" s="262"/>
      <c r="E40" s="266" t="s">
        <v>563</v>
      </c>
      <c r="F40" s="262"/>
      <c r="G40" s="383" t="s">
        <v>564</v>
      </c>
      <c r="H40" s="383"/>
      <c r="I40" s="383"/>
      <c r="J40" s="383"/>
      <c r="K40" s="260"/>
    </row>
    <row r="41" spans="2:11" ht="15" customHeight="1">
      <c r="B41" s="263"/>
      <c r="C41" s="264"/>
      <c r="D41" s="262"/>
      <c r="E41" s="266"/>
      <c r="F41" s="262"/>
      <c r="G41" s="383" t="s">
        <v>565</v>
      </c>
      <c r="H41" s="383"/>
      <c r="I41" s="383"/>
      <c r="J41" s="383"/>
      <c r="K41" s="260"/>
    </row>
    <row r="42" spans="2:11" ht="15" customHeight="1">
      <c r="B42" s="263"/>
      <c r="C42" s="264"/>
      <c r="D42" s="262"/>
      <c r="E42" s="266" t="s">
        <v>566</v>
      </c>
      <c r="F42" s="262"/>
      <c r="G42" s="383" t="s">
        <v>567</v>
      </c>
      <c r="H42" s="383"/>
      <c r="I42" s="383"/>
      <c r="J42" s="383"/>
      <c r="K42" s="260"/>
    </row>
    <row r="43" spans="2:11" ht="15" customHeight="1">
      <c r="B43" s="263"/>
      <c r="C43" s="264"/>
      <c r="D43" s="262"/>
      <c r="E43" s="266" t="s">
        <v>117</v>
      </c>
      <c r="F43" s="262"/>
      <c r="G43" s="383" t="s">
        <v>568</v>
      </c>
      <c r="H43" s="383"/>
      <c r="I43" s="383"/>
      <c r="J43" s="383"/>
      <c r="K43" s="260"/>
    </row>
    <row r="44" spans="2:11" ht="12.75" customHeight="1">
      <c r="B44" s="263"/>
      <c r="C44" s="264"/>
      <c r="D44" s="262"/>
      <c r="E44" s="262"/>
      <c r="F44" s="262"/>
      <c r="G44" s="262"/>
      <c r="H44" s="262"/>
      <c r="I44" s="262"/>
      <c r="J44" s="262"/>
      <c r="K44" s="260"/>
    </row>
    <row r="45" spans="2:11" ht="15" customHeight="1">
      <c r="B45" s="263"/>
      <c r="C45" s="264"/>
      <c r="D45" s="383" t="s">
        <v>569</v>
      </c>
      <c r="E45" s="383"/>
      <c r="F45" s="383"/>
      <c r="G45" s="383"/>
      <c r="H45" s="383"/>
      <c r="I45" s="383"/>
      <c r="J45" s="383"/>
      <c r="K45" s="260"/>
    </row>
    <row r="46" spans="2:11" ht="15" customHeight="1">
      <c r="B46" s="263"/>
      <c r="C46" s="264"/>
      <c r="D46" s="264"/>
      <c r="E46" s="383" t="s">
        <v>570</v>
      </c>
      <c r="F46" s="383"/>
      <c r="G46" s="383"/>
      <c r="H46" s="383"/>
      <c r="I46" s="383"/>
      <c r="J46" s="383"/>
      <c r="K46" s="260"/>
    </row>
    <row r="47" spans="2:11" ht="15" customHeight="1">
      <c r="B47" s="263"/>
      <c r="C47" s="264"/>
      <c r="D47" s="264"/>
      <c r="E47" s="383" t="s">
        <v>571</v>
      </c>
      <c r="F47" s="383"/>
      <c r="G47" s="383"/>
      <c r="H47" s="383"/>
      <c r="I47" s="383"/>
      <c r="J47" s="383"/>
      <c r="K47" s="260"/>
    </row>
    <row r="48" spans="2:11" ht="15" customHeight="1">
      <c r="B48" s="263"/>
      <c r="C48" s="264"/>
      <c r="D48" s="264"/>
      <c r="E48" s="383" t="s">
        <v>572</v>
      </c>
      <c r="F48" s="383"/>
      <c r="G48" s="383"/>
      <c r="H48" s="383"/>
      <c r="I48" s="383"/>
      <c r="J48" s="383"/>
      <c r="K48" s="260"/>
    </row>
    <row r="49" spans="2:11" ht="15" customHeight="1">
      <c r="B49" s="263"/>
      <c r="C49" s="264"/>
      <c r="D49" s="383" t="s">
        <v>573</v>
      </c>
      <c r="E49" s="383"/>
      <c r="F49" s="383"/>
      <c r="G49" s="383"/>
      <c r="H49" s="383"/>
      <c r="I49" s="383"/>
      <c r="J49" s="383"/>
      <c r="K49" s="260"/>
    </row>
    <row r="50" spans="2:11" ht="25.5" customHeight="1">
      <c r="B50" s="259"/>
      <c r="C50" s="384" t="s">
        <v>574</v>
      </c>
      <c r="D50" s="384"/>
      <c r="E50" s="384"/>
      <c r="F50" s="384"/>
      <c r="G50" s="384"/>
      <c r="H50" s="384"/>
      <c r="I50" s="384"/>
      <c r="J50" s="384"/>
      <c r="K50" s="260"/>
    </row>
    <row r="51" spans="2:11" ht="5.25" customHeight="1">
      <c r="B51" s="259"/>
      <c r="C51" s="261"/>
      <c r="D51" s="261"/>
      <c r="E51" s="261"/>
      <c r="F51" s="261"/>
      <c r="G51" s="261"/>
      <c r="H51" s="261"/>
      <c r="I51" s="261"/>
      <c r="J51" s="261"/>
      <c r="K51" s="260"/>
    </row>
    <row r="52" spans="2:11" ht="15" customHeight="1">
      <c r="B52" s="259"/>
      <c r="C52" s="383" t="s">
        <v>575</v>
      </c>
      <c r="D52" s="383"/>
      <c r="E52" s="383"/>
      <c r="F52" s="383"/>
      <c r="G52" s="383"/>
      <c r="H52" s="383"/>
      <c r="I52" s="383"/>
      <c r="J52" s="383"/>
      <c r="K52" s="260"/>
    </row>
    <row r="53" spans="2:11" ht="15" customHeight="1">
      <c r="B53" s="259"/>
      <c r="C53" s="383" t="s">
        <v>576</v>
      </c>
      <c r="D53" s="383"/>
      <c r="E53" s="383"/>
      <c r="F53" s="383"/>
      <c r="G53" s="383"/>
      <c r="H53" s="383"/>
      <c r="I53" s="383"/>
      <c r="J53" s="383"/>
      <c r="K53" s="260"/>
    </row>
    <row r="54" spans="2:11" ht="12.75" customHeight="1">
      <c r="B54" s="259"/>
      <c r="C54" s="262"/>
      <c r="D54" s="262"/>
      <c r="E54" s="262"/>
      <c r="F54" s="262"/>
      <c r="G54" s="262"/>
      <c r="H54" s="262"/>
      <c r="I54" s="262"/>
      <c r="J54" s="262"/>
      <c r="K54" s="260"/>
    </row>
    <row r="55" spans="2:11" ht="15" customHeight="1">
      <c r="B55" s="259"/>
      <c r="C55" s="383" t="s">
        <v>577</v>
      </c>
      <c r="D55" s="383"/>
      <c r="E55" s="383"/>
      <c r="F55" s="383"/>
      <c r="G55" s="383"/>
      <c r="H55" s="383"/>
      <c r="I55" s="383"/>
      <c r="J55" s="383"/>
      <c r="K55" s="260"/>
    </row>
    <row r="56" spans="2:11" ht="15" customHeight="1">
      <c r="B56" s="259"/>
      <c r="C56" s="264"/>
      <c r="D56" s="383" t="s">
        <v>578</v>
      </c>
      <c r="E56" s="383"/>
      <c r="F56" s="383"/>
      <c r="G56" s="383"/>
      <c r="H56" s="383"/>
      <c r="I56" s="383"/>
      <c r="J56" s="383"/>
      <c r="K56" s="260"/>
    </row>
    <row r="57" spans="2:11" ht="15" customHeight="1">
      <c r="B57" s="259"/>
      <c r="C57" s="264"/>
      <c r="D57" s="383" t="s">
        <v>579</v>
      </c>
      <c r="E57" s="383"/>
      <c r="F57" s="383"/>
      <c r="G57" s="383"/>
      <c r="H57" s="383"/>
      <c r="I57" s="383"/>
      <c r="J57" s="383"/>
      <c r="K57" s="260"/>
    </row>
    <row r="58" spans="2:11" ht="15" customHeight="1">
      <c r="B58" s="259"/>
      <c r="C58" s="264"/>
      <c r="D58" s="383" t="s">
        <v>580</v>
      </c>
      <c r="E58" s="383"/>
      <c r="F58" s="383"/>
      <c r="G58" s="383"/>
      <c r="H58" s="383"/>
      <c r="I58" s="383"/>
      <c r="J58" s="383"/>
      <c r="K58" s="260"/>
    </row>
    <row r="59" spans="2:11" ht="15" customHeight="1">
      <c r="B59" s="259"/>
      <c r="C59" s="264"/>
      <c r="D59" s="383" t="s">
        <v>581</v>
      </c>
      <c r="E59" s="383"/>
      <c r="F59" s="383"/>
      <c r="G59" s="383"/>
      <c r="H59" s="383"/>
      <c r="I59" s="383"/>
      <c r="J59" s="383"/>
      <c r="K59" s="260"/>
    </row>
    <row r="60" spans="2:11" ht="15" customHeight="1">
      <c r="B60" s="259"/>
      <c r="C60" s="264"/>
      <c r="D60" s="382" t="s">
        <v>582</v>
      </c>
      <c r="E60" s="382"/>
      <c r="F60" s="382"/>
      <c r="G60" s="382"/>
      <c r="H60" s="382"/>
      <c r="I60" s="382"/>
      <c r="J60" s="382"/>
      <c r="K60" s="260"/>
    </row>
    <row r="61" spans="2:11" ht="15" customHeight="1">
      <c r="B61" s="259"/>
      <c r="C61" s="264"/>
      <c r="D61" s="383" t="s">
        <v>583</v>
      </c>
      <c r="E61" s="383"/>
      <c r="F61" s="383"/>
      <c r="G61" s="383"/>
      <c r="H61" s="383"/>
      <c r="I61" s="383"/>
      <c r="J61" s="383"/>
      <c r="K61" s="260"/>
    </row>
    <row r="62" spans="2:11" ht="12.75" customHeight="1">
      <c r="B62" s="259"/>
      <c r="C62" s="264"/>
      <c r="D62" s="264"/>
      <c r="E62" s="267"/>
      <c r="F62" s="264"/>
      <c r="G62" s="264"/>
      <c r="H62" s="264"/>
      <c r="I62" s="264"/>
      <c r="J62" s="264"/>
      <c r="K62" s="260"/>
    </row>
    <row r="63" spans="2:11" ht="15" customHeight="1">
      <c r="B63" s="259"/>
      <c r="C63" s="264"/>
      <c r="D63" s="383" t="s">
        <v>584</v>
      </c>
      <c r="E63" s="383"/>
      <c r="F63" s="383"/>
      <c r="G63" s="383"/>
      <c r="H63" s="383"/>
      <c r="I63" s="383"/>
      <c r="J63" s="383"/>
      <c r="K63" s="260"/>
    </row>
    <row r="64" spans="2:11" ht="15" customHeight="1">
      <c r="B64" s="259"/>
      <c r="C64" s="264"/>
      <c r="D64" s="382" t="s">
        <v>585</v>
      </c>
      <c r="E64" s="382"/>
      <c r="F64" s="382"/>
      <c r="G64" s="382"/>
      <c r="H64" s="382"/>
      <c r="I64" s="382"/>
      <c r="J64" s="382"/>
      <c r="K64" s="260"/>
    </row>
    <row r="65" spans="2:11" ht="15" customHeight="1">
      <c r="B65" s="259"/>
      <c r="C65" s="264"/>
      <c r="D65" s="383" t="s">
        <v>586</v>
      </c>
      <c r="E65" s="383"/>
      <c r="F65" s="383"/>
      <c r="G65" s="383"/>
      <c r="H65" s="383"/>
      <c r="I65" s="383"/>
      <c r="J65" s="383"/>
      <c r="K65" s="260"/>
    </row>
    <row r="66" spans="2:11" ht="15" customHeight="1">
      <c r="B66" s="259"/>
      <c r="C66" s="264"/>
      <c r="D66" s="383" t="s">
        <v>587</v>
      </c>
      <c r="E66" s="383"/>
      <c r="F66" s="383"/>
      <c r="G66" s="383"/>
      <c r="H66" s="383"/>
      <c r="I66" s="383"/>
      <c r="J66" s="383"/>
      <c r="K66" s="260"/>
    </row>
    <row r="67" spans="2:11" ht="15" customHeight="1">
      <c r="B67" s="259"/>
      <c r="C67" s="264"/>
      <c r="D67" s="383" t="s">
        <v>588</v>
      </c>
      <c r="E67" s="383"/>
      <c r="F67" s="383"/>
      <c r="G67" s="383"/>
      <c r="H67" s="383"/>
      <c r="I67" s="383"/>
      <c r="J67" s="383"/>
      <c r="K67" s="260"/>
    </row>
    <row r="68" spans="2:11" ht="15" customHeight="1">
      <c r="B68" s="259"/>
      <c r="C68" s="264"/>
      <c r="D68" s="383" t="s">
        <v>589</v>
      </c>
      <c r="E68" s="383"/>
      <c r="F68" s="383"/>
      <c r="G68" s="383"/>
      <c r="H68" s="383"/>
      <c r="I68" s="383"/>
      <c r="J68" s="383"/>
      <c r="K68" s="260"/>
    </row>
    <row r="69" spans="2:11" ht="12.75" customHeight="1">
      <c r="B69" s="268"/>
      <c r="C69" s="269"/>
      <c r="D69" s="269"/>
      <c r="E69" s="269"/>
      <c r="F69" s="269"/>
      <c r="G69" s="269"/>
      <c r="H69" s="269"/>
      <c r="I69" s="269"/>
      <c r="J69" s="269"/>
      <c r="K69" s="270"/>
    </row>
    <row r="70" spans="2:11" ht="18.75" customHeight="1">
      <c r="B70" s="271"/>
      <c r="C70" s="271"/>
      <c r="D70" s="271"/>
      <c r="E70" s="271"/>
      <c r="F70" s="271"/>
      <c r="G70" s="271"/>
      <c r="H70" s="271"/>
      <c r="I70" s="271"/>
      <c r="J70" s="271"/>
      <c r="K70" s="272"/>
    </row>
    <row r="71" spans="2:11" ht="18.75" customHeight="1">
      <c r="B71" s="272"/>
      <c r="C71" s="272"/>
      <c r="D71" s="272"/>
      <c r="E71" s="272"/>
      <c r="F71" s="272"/>
      <c r="G71" s="272"/>
      <c r="H71" s="272"/>
      <c r="I71" s="272"/>
      <c r="J71" s="272"/>
      <c r="K71" s="272"/>
    </row>
    <row r="72" spans="2:11" ht="7.5" customHeight="1">
      <c r="B72" s="273"/>
      <c r="C72" s="274"/>
      <c r="D72" s="274"/>
      <c r="E72" s="274"/>
      <c r="F72" s="274"/>
      <c r="G72" s="274"/>
      <c r="H72" s="274"/>
      <c r="I72" s="274"/>
      <c r="J72" s="274"/>
      <c r="K72" s="275"/>
    </row>
    <row r="73" spans="2:11" ht="45" customHeight="1">
      <c r="B73" s="276"/>
      <c r="C73" s="381" t="s">
        <v>99</v>
      </c>
      <c r="D73" s="381"/>
      <c r="E73" s="381"/>
      <c r="F73" s="381"/>
      <c r="G73" s="381"/>
      <c r="H73" s="381"/>
      <c r="I73" s="381"/>
      <c r="J73" s="381"/>
      <c r="K73" s="277"/>
    </row>
    <row r="74" spans="2:11" ht="17.25" customHeight="1">
      <c r="B74" s="276"/>
      <c r="C74" s="278" t="s">
        <v>590</v>
      </c>
      <c r="D74" s="278"/>
      <c r="E74" s="278"/>
      <c r="F74" s="278" t="s">
        <v>591</v>
      </c>
      <c r="G74" s="279"/>
      <c r="H74" s="278" t="s">
        <v>113</v>
      </c>
      <c r="I74" s="278" t="s">
        <v>60</v>
      </c>
      <c r="J74" s="278" t="s">
        <v>592</v>
      </c>
      <c r="K74" s="277"/>
    </row>
    <row r="75" spans="2:11" ht="17.25" customHeight="1">
      <c r="B75" s="276"/>
      <c r="C75" s="280" t="s">
        <v>593</v>
      </c>
      <c r="D75" s="280"/>
      <c r="E75" s="280"/>
      <c r="F75" s="281" t="s">
        <v>594</v>
      </c>
      <c r="G75" s="282"/>
      <c r="H75" s="280"/>
      <c r="I75" s="280"/>
      <c r="J75" s="280" t="s">
        <v>595</v>
      </c>
      <c r="K75" s="277"/>
    </row>
    <row r="76" spans="2:11" ht="5.25" customHeight="1">
      <c r="B76" s="276"/>
      <c r="C76" s="283"/>
      <c r="D76" s="283"/>
      <c r="E76" s="283"/>
      <c r="F76" s="283"/>
      <c r="G76" s="284"/>
      <c r="H76" s="283"/>
      <c r="I76" s="283"/>
      <c r="J76" s="283"/>
      <c r="K76" s="277"/>
    </row>
    <row r="77" spans="2:11" ht="15" customHeight="1">
      <c r="B77" s="276"/>
      <c r="C77" s="266" t="s">
        <v>56</v>
      </c>
      <c r="D77" s="283"/>
      <c r="E77" s="283"/>
      <c r="F77" s="285" t="s">
        <v>596</v>
      </c>
      <c r="G77" s="284"/>
      <c r="H77" s="266" t="s">
        <v>597</v>
      </c>
      <c r="I77" s="266" t="s">
        <v>598</v>
      </c>
      <c r="J77" s="266">
        <v>20</v>
      </c>
      <c r="K77" s="277"/>
    </row>
    <row r="78" spans="2:11" ht="15" customHeight="1">
      <c r="B78" s="276"/>
      <c r="C78" s="266" t="s">
        <v>599</v>
      </c>
      <c r="D78" s="266"/>
      <c r="E78" s="266"/>
      <c r="F78" s="285" t="s">
        <v>596</v>
      </c>
      <c r="G78" s="284"/>
      <c r="H78" s="266" t="s">
        <v>600</v>
      </c>
      <c r="I78" s="266" t="s">
        <v>598</v>
      </c>
      <c r="J78" s="266">
        <v>120</v>
      </c>
      <c r="K78" s="277"/>
    </row>
    <row r="79" spans="2:11" ht="15" customHeight="1">
      <c r="B79" s="286"/>
      <c r="C79" s="266" t="s">
        <v>601</v>
      </c>
      <c r="D79" s="266"/>
      <c r="E79" s="266"/>
      <c r="F79" s="285" t="s">
        <v>602</v>
      </c>
      <c r="G79" s="284"/>
      <c r="H79" s="266" t="s">
        <v>603</v>
      </c>
      <c r="I79" s="266" t="s">
        <v>598</v>
      </c>
      <c r="J79" s="266">
        <v>50</v>
      </c>
      <c r="K79" s="277"/>
    </row>
    <row r="80" spans="2:11" ht="15" customHeight="1">
      <c r="B80" s="286"/>
      <c r="C80" s="266" t="s">
        <v>604</v>
      </c>
      <c r="D80" s="266"/>
      <c r="E80" s="266"/>
      <c r="F80" s="285" t="s">
        <v>596</v>
      </c>
      <c r="G80" s="284"/>
      <c r="H80" s="266" t="s">
        <v>605</v>
      </c>
      <c r="I80" s="266" t="s">
        <v>606</v>
      </c>
      <c r="J80" s="266"/>
      <c r="K80" s="277"/>
    </row>
    <row r="81" spans="2:11" ht="15" customHeight="1">
      <c r="B81" s="286"/>
      <c r="C81" s="287" t="s">
        <v>607</v>
      </c>
      <c r="D81" s="287"/>
      <c r="E81" s="287"/>
      <c r="F81" s="288" t="s">
        <v>602</v>
      </c>
      <c r="G81" s="287"/>
      <c r="H81" s="287" t="s">
        <v>608</v>
      </c>
      <c r="I81" s="287" t="s">
        <v>598</v>
      </c>
      <c r="J81" s="287">
        <v>15</v>
      </c>
      <c r="K81" s="277"/>
    </row>
    <row r="82" spans="2:11" ht="15" customHeight="1">
      <c r="B82" s="286"/>
      <c r="C82" s="287" t="s">
        <v>609</v>
      </c>
      <c r="D82" s="287"/>
      <c r="E82" s="287"/>
      <c r="F82" s="288" t="s">
        <v>602</v>
      </c>
      <c r="G82" s="287"/>
      <c r="H82" s="287" t="s">
        <v>610</v>
      </c>
      <c r="I82" s="287" t="s">
        <v>598</v>
      </c>
      <c r="J82" s="287">
        <v>15</v>
      </c>
      <c r="K82" s="277"/>
    </row>
    <row r="83" spans="2:11" ht="15" customHeight="1">
      <c r="B83" s="286"/>
      <c r="C83" s="287" t="s">
        <v>611</v>
      </c>
      <c r="D83" s="287"/>
      <c r="E83" s="287"/>
      <c r="F83" s="288" t="s">
        <v>602</v>
      </c>
      <c r="G83" s="287"/>
      <c r="H83" s="287" t="s">
        <v>612</v>
      </c>
      <c r="I83" s="287" t="s">
        <v>598</v>
      </c>
      <c r="J83" s="287">
        <v>20</v>
      </c>
      <c r="K83" s="277"/>
    </row>
    <row r="84" spans="2:11" ht="15" customHeight="1">
      <c r="B84" s="286"/>
      <c r="C84" s="287" t="s">
        <v>613</v>
      </c>
      <c r="D84" s="287"/>
      <c r="E84" s="287"/>
      <c r="F84" s="288" t="s">
        <v>602</v>
      </c>
      <c r="G84" s="287"/>
      <c r="H84" s="287" t="s">
        <v>614</v>
      </c>
      <c r="I84" s="287" t="s">
        <v>598</v>
      </c>
      <c r="J84" s="287">
        <v>20</v>
      </c>
      <c r="K84" s="277"/>
    </row>
    <row r="85" spans="2:11" ht="15" customHeight="1">
      <c r="B85" s="286"/>
      <c r="C85" s="266" t="s">
        <v>615</v>
      </c>
      <c r="D85" s="266"/>
      <c r="E85" s="266"/>
      <c r="F85" s="285" t="s">
        <v>602</v>
      </c>
      <c r="G85" s="284"/>
      <c r="H85" s="266" t="s">
        <v>616</v>
      </c>
      <c r="I85" s="266" t="s">
        <v>598</v>
      </c>
      <c r="J85" s="266">
        <v>50</v>
      </c>
      <c r="K85" s="277"/>
    </row>
    <row r="86" spans="2:11" ht="15" customHeight="1">
      <c r="B86" s="286"/>
      <c r="C86" s="266" t="s">
        <v>617</v>
      </c>
      <c r="D86" s="266"/>
      <c r="E86" s="266"/>
      <c r="F86" s="285" t="s">
        <v>602</v>
      </c>
      <c r="G86" s="284"/>
      <c r="H86" s="266" t="s">
        <v>618</v>
      </c>
      <c r="I86" s="266" t="s">
        <v>598</v>
      </c>
      <c r="J86" s="266">
        <v>20</v>
      </c>
      <c r="K86" s="277"/>
    </row>
    <row r="87" spans="2:11" ht="15" customHeight="1">
      <c r="B87" s="286"/>
      <c r="C87" s="266" t="s">
        <v>619</v>
      </c>
      <c r="D87" s="266"/>
      <c r="E87" s="266"/>
      <c r="F87" s="285" t="s">
        <v>602</v>
      </c>
      <c r="G87" s="284"/>
      <c r="H87" s="266" t="s">
        <v>620</v>
      </c>
      <c r="I87" s="266" t="s">
        <v>598</v>
      </c>
      <c r="J87" s="266">
        <v>20</v>
      </c>
      <c r="K87" s="277"/>
    </row>
    <row r="88" spans="2:11" ht="15" customHeight="1">
      <c r="B88" s="286"/>
      <c r="C88" s="266" t="s">
        <v>621</v>
      </c>
      <c r="D88" s="266"/>
      <c r="E88" s="266"/>
      <c r="F88" s="285" t="s">
        <v>602</v>
      </c>
      <c r="G88" s="284"/>
      <c r="H88" s="266" t="s">
        <v>622</v>
      </c>
      <c r="I88" s="266" t="s">
        <v>598</v>
      </c>
      <c r="J88" s="266">
        <v>50</v>
      </c>
      <c r="K88" s="277"/>
    </row>
    <row r="89" spans="2:11" ht="15" customHeight="1">
      <c r="B89" s="286"/>
      <c r="C89" s="266" t="s">
        <v>623</v>
      </c>
      <c r="D89" s="266"/>
      <c r="E89" s="266"/>
      <c r="F89" s="285" t="s">
        <v>602</v>
      </c>
      <c r="G89" s="284"/>
      <c r="H89" s="266" t="s">
        <v>623</v>
      </c>
      <c r="I89" s="266" t="s">
        <v>598</v>
      </c>
      <c r="J89" s="266">
        <v>50</v>
      </c>
      <c r="K89" s="277"/>
    </row>
    <row r="90" spans="2:11" ht="15" customHeight="1">
      <c r="B90" s="286"/>
      <c r="C90" s="266" t="s">
        <v>118</v>
      </c>
      <c r="D90" s="266"/>
      <c r="E90" s="266"/>
      <c r="F90" s="285" t="s">
        <v>602</v>
      </c>
      <c r="G90" s="284"/>
      <c r="H90" s="266" t="s">
        <v>624</v>
      </c>
      <c r="I90" s="266" t="s">
        <v>598</v>
      </c>
      <c r="J90" s="266">
        <v>255</v>
      </c>
      <c r="K90" s="277"/>
    </row>
    <row r="91" spans="2:11" ht="15" customHeight="1">
      <c r="B91" s="286"/>
      <c r="C91" s="266" t="s">
        <v>625</v>
      </c>
      <c r="D91" s="266"/>
      <c r="E91" s="266"/>
      <c r="F91" s="285" t="s">
        <v>596</v>
      </c>
      <c r="G91" s="284"/>
      <c r="H91" s="266" t="s">
        <v>626</v>
      </c>
      <c r="I91" s="266" t="s">
        <v>627</v>
      </c>
      <c r="J91" s="266"/>
      <c r="K91" s="277"/>
    </row>
    <row r="92" spans="2:11" ht="15" customHeight="1">
      <c r="B92" s="286"/>
      <c r="C92" s="266" t="s">
        <v>628</v>
      </c>
      <c r="D92" s="266"/>
      <c r="E92" s="266"/>
      <c r="F92" s="285" t="s">
        <v>596</v>
      </c>
      <c r="G92" s="284"/>
      <c r="H92" s="266" t="s">
        <v>629</v>
      </c>
      <c r="I92" s="266" t="s">
        <v>630</v>
      </c>
      <c r="J92" s="266"/>
      <c r="K92" s="277"/>
    </row>
    <row r="93" spans="2:11" ht="15" customHeight="1">
      <c r="B93" s="286"/>
      <c r="C93" s="266" t="s">
        <v>631</v>
      </c>
      <c r="D93" s="266"/>
      <c r="E93" s="266"/>
      <c r="F93" s="285" t="s">
        <v>596</v>
      </c>
      <c r="G93" s="284"/>
      <c r="H93" s="266" t="s">
        <v>631</v>
      </c>
      <c r="I93" s="266" t="s">
        <v>630</v>
      </c>
      <c r="J93" s="266"/>
      <c r="K93" s="277"/>
    </row>
    <row r="94" spans="2:11" ht="15" customHeight="1">
      <c r="B94" s="286"/>
      <c r="C94" s="266" t="s">
        <v>41</v>
      </c>
      <c r="D94" s="266"/>
      <c r="E94" s="266"/>
      <c r="F94" s="285" t="s">
        <v>596</v>
      </c>
      <c r="G94" s="284"/>
      <c r="H94" s="266" t="s">
        <v>632</v>
      </c>
      <c r="I94" s="266" t="s">
        <v>630</v>
      </c>
      <c r="J94" s="266"/>
      <c r="K94" s="277"/>
    </row>
    <row r="95" spans="2:11" ht="15" customHeight="1">
      <c r="B95" s="286"/>
      <c r="C95" s="266" t="s">
        <v>51</v>
      </c>
      <c r="D95" s="266"/>
      <c r="E95" s="266"/>
      <c r="F95" s="285" t="s">
        <v>596</v>
      </c>
      <c r="G95" s="284"/>
      <c r="H95" s="266" t="s">
        <v>633</v>
      </c>
      <c r="I95" s="266" t="s">
        <v>630</v>
      </c>
      <c r="J95" s="266"/>
      <c r="K95" s="277"/>
    </row>
    <row r="96" spans="2:11" ht="15" customHeight="1">
      <c r="B96" s="289"/>
      <c r="C96" s="290"/>
      <c r="D96" s="290"/>
      <c r="E96" s="290"/>
      <c r="F96" s="290"/>
      <c r="G96" s="290"/>
      <c r="H96" s="290"/>
      <c r="I96" s="290"/>
      <c r="J96" s="290"/>
      <c r="K96" s="291"/>
    </row>
    <row r="97" spans="2:11" ht="18.75" customHeight="1">
      <c r="B97" s="292"/>
      <c r="C97" s="293"/>
      <c r="D97" s="293"/>
      <c r="E97" s="293"/>
      <c r="F97" s="293"/>
      <c r="G97" s="293"/>
      <c r="H97" s="293"/>
      <c r="I97" s="293"/>
      <c r="J97" s="293"/>
      <c r="K97" s="292"/>
    </row>
    <row r="98" spans="2:11" ht="18.75" customHeight="1">
      <c r="B98" s="272"/>
      <c r="C98" s="272"/>
      <c r="D98" s="272"/>
      <c r="E98" s="272"/>
      <c r="F98" s="272"/>
      <c r="G98" s="272"/>
      <c r="H98" s="272"/>
      <c r="I98" s="272"/>
      <c r="J98" s="272"/>
      <c r="K98" s="272"/>
    </row>
    <row r="99" spans="2:11" ht="7.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5"/>
    </row>
    <row r="100" spans="2:11" ht="45" customHeight="1">
      <c r="B100" s="276"/>
      <c r="C100" s="381" t="s">
        <v>634</v>
      </c>
      <c r="D100" s="381"/>
      <c r="E100" s="381"/>
      <c r="F100" s="381"/>
      <c r="G100" s="381"/>
      <c r="H100" s="381"/>
      <c r="I100" s="381"/>
      <c r="J100" s="381"/>
      <c r="K100" s="277"/>
    </row>
    <row r="101" spans="2:11" ht="17.25" customHeight="1">
      <c r="B101" s="276"/>
      <c r="C101" s="278" t="s">
        <v>590</v>
      </c>
      <c r="D101" s="278"/>
      <c r="E101" s="278"/>
      <c r="F101" s="278" t="s">
        <v>591</v>
      </c>
      <c r="G101" s="279"/>
      <c r="H101" s="278" t="s">
        <v>113</v>
      </c>
      <c r="I101" s="278" t="s">
        <v>60</v>
      </c>
      <c r="J101" s="278" t="s">
        <v>592</v>
      </c>
      <c r="K101" s="277"/>
    </row>
    <row r="102" spans="2:11" ht="17.25" customHeight="1">
      <c r="B102" s="276"/>
      <c r="C102" s="280" t="s">
        <v>593</v>
      </c>
      <c r="D102" s="280"/>
      <c r="E102" s="280"/>
      <c r="F102" s="281" t="s">
        <v>594</v>
      </c>
      <c r="G102" s="282"/>
      <c r="H102" s="280"/>
      <c r="I102" s="280"/>
      <c r="J102" s="280" t="s">
        <v>595</v>
      </c>
      <c r="K102" s="277"/>
    </row>
    <row r="103" spans="2:11" ht="5.25" customHeight="1">
      <c r="B103" s="276"/>
      <c r="C103" s="278"/>
      <c r="D103" s="278"/>
      <c r="E103" s="278"/>
      <c r="F103" s="278"/>
      <c r="G103" s="294"/>
      <c r="H103" s="278"/>
      <c r="I103" s="278"/>
      <c r="J103" s="278"/>
      <c r="K103" s="277"/>
    </row>
    <row r="104" spans="2:11" ht="15" customHeight="1">
      <c r="B104" s="276"/>
      <c r="C104" s="266" t="s">
        <v>56</v>
      </c>
      <c r="D104" s="283"/>
      <c r="E104" s="283"/>
      <c r="F104" s="285" t="s">
        <v>596</v>
      </c>
      <c r="G104" s="294"/>
      <c r="H104" s="266" t="s">
        <v>635</v>
      </c>
      <c r="I104" s="266" t="s">
        <v>598</v>
      </c>
      <c r="J104" s="266">
        <v>20</v>
      </c>
      <c r="K104" s="277"/>
    </row>
    <row r="105" spans="2:11" ht="15" customHeight="1">
      <c r="B105" s="276"/>
      <c r="C105" s="266" t="s">
        <v>599</v>
      </c>
      <c r="D105" s="266"/>
      <c r="E105" s="266"/>
      <c r="F105" s="285" t="s">
        <v>596</v>
      </c>
      <c r="G105" s="266"/>
      <c r="H105" s="266" t="s">
        <v>635</v>
      </c>
      <c r="I105" s="266" t="s">
        <v>598</v>
      </c>
      <c r="J105" s="266">
        <v>120</v>
      </c>
      <c r="K105" s="277"/>
    </row>
    <row r="106" spans="2:11" ht="15" customHeight="1">
      <c r="B106" s="286"/>
      <c r="C106" s="266" t="s">
        <v>601</v>
      </c>
      <c r="D106" s="266"/>
      <c r="E106" s="266"/>
      <c r="F106" s="285" t="s">
        <v>602</v>
      </c>
      <c r="G106" s="266"/>
      <c r="H106" s="266" t="s">
        <v>635</v>
      </c>
      <c r="I106" s="266" t="s">
        <v>598</v>
      </c>
      <c r="J106" s="266">
        <v>50</v>
      </c>
      <c r="K106" s="277"/>
    </row>
    <row r="107" spans="2:11" ht="15" customHeight="1">
      <c r="B107" s="286"/>
      <c r="C107" s="266" t="s">
        <v>604</v>
      </c>
      <c r="D107" s="266"/>
      <c r="E107" s="266"/>
      <c r="F107" s="285" t="s">
        <v>596</v>
      </c>
      <c r="G107" s="266"/>
      <c r="H107" s="266" t="s">
        <v>635</v>
      </c>
      <c r="I107" s="266" t="s">
        <v>606</v>
      </c>
      <c r="J107" s="266"/>
      <c r="K107" s="277"/>
    </row>
    <row r="108" spans="2:11" ht="15" customHeight="1">
      <c r="B108" s="286"/>
      <c r="C108" s="266" t="s">
        <v>615</v>
      </c>
      <c r="D108" s="266"/>
      <c r="E108" s="266"/>
      <c r="F108" s="285" t="s">
        <v>602</v>
      </c>
      <c r="G108" s="266"/>
      <c r="H108" s="266" t="s">
        <v>635</v>
      </c>
      <c r="I108" s="266" t="s">
        <v>598</v>
      </c>
      <c r="J108" s="266">
        <v>50</v>
      </c>
      <c r="K108" s="277"/>
    </row>
    <row r="109" spans="2:11" ht="15" customHeight="1">
      <c r="B109" s="286"/>
      <c r="C109" s="266" t="s">
        <v>623</v>
      </c>
      <c r="D109" s="266"/>
      <c r="E109" s="266"/>
      <c r="F109" s="285" t="s">
        <v>602</v>
      </c>
      <c r="G109" s="266"/>
      <c r="H109" s="266" t="s">
        <v>635</v>
      </c>
      <c r="I109" s="266" t="s">
        <v>598</v>
      </c>
      <c r="J109" s="266">
        <v>50</v>
      </c>
      <c r="K109" s="277"/>
    </row>
    <row r="110" spans="2:11" ht="15" customHeight="1">
      <c r="B110" s="286"/>
      <c r="C110" s="266" t="s">
        <v>621</v>
      </c>
      <c r="D110" s="266"/>
      <c r="E110" s="266"/>
      <c r="F110" s="285" t="s">
        <v>602</v>
      </c>
      <c r="G110" s="266"/>
      <c r="H110" s="266" t="s">
        <v>635</v>
      </c>
      <c r="I110" s="266" t="s">
        <v>598</v>
      </c>
      <c r="J110" s="266">
        <v>50</v>
      </c>
      <c r="K110" s="277"/>
    </row>
    <row r="111" spans="2:11" ht="15" customHeight="1">
      <c r="B111" s="286"/>
      <c r="C111" s="266" t="s">
        <v>56</v>
      </c>
      <c r="D111" s="266"/>
      <c r="E111" s="266"/>
      <c r="F111" s="285" t="s">
        <v>596</v>
      </c>
      <c r="G111" s="266"/>
      <c r="H111" s="266" t="s">
        <v>636</v>
      </c>
      <c r="I111" s="266" t="s">
        <v>598</v>
      </c>
      <c r="J111" s="266">
        <v>20</v>
      </c>
      <c r="K111" s="277"/>
    </row>
    <row r="112" spans="2:11" ht="15" customHeight="1">
      <c r="B112" s="286"/>
      <c r="C112" s="266" t="s">
        <v>637</v>
      </c>
      <c r="D112" s="266"/>
      <c r="E112" s="266"/>
      <c r="F112" s="285" t="s">
        <v>596</v>
      </c>
      <c r="G112" s="266"/>
      <c r="H112" s="266" t="s">
        <v>638</v>
      </c>
      <c r="I112" s="266" t="s">
        <v>598</v>
      </c>
      <c r="J112" s="266">
        <v>120</v>
      </c>
      <c r="K112" s="277"/>
    </row>
    <row r="113" spans="2:11" ht="15" customHeight="1">
      <c r="B113" s="286"/>
      <c r="C113" s="266" t="s">
        <v>41</v>
      </c>
      <c r="D113" s="266"/>
      <c r="E113" s="266"/>
      <c r="F113" s="285" t="s">
        <v>596</v>
      </c>
      <c r="G113" s="266"/>
      <c r="H113" s="266" t="s">
        <v>639</v>
      </c>
      <c r="I113" s="266" t="s">
        <v>630</v>
      </c>
      <c r="J113" s="266"/>
      <c r="K113" s="277"/>
    </row>
    <row r="114" spans="2:11" ht="15" customHeight="1">
      <c r="B114" s="286"/>
      <c r="C114" s="266" t="s">
        <v>51</v>
      </c>
      <c r="D114" s="266"/>
      <c r="E114" s="266"/>
      <c r="F114" s="285" t="s">
        <v>596</v>
      </c>
      <c r="G114" s="266"/>
      <c r="H114" s="266" t="s">
        <v>640</v>
      </c>
      <c r="I114" s="266" t="s">
        <v>630</v>
      </c>
      <c r="J114" s="266"/>
      <c r="K114" s="277"/>
    </row>
    <row r="115" spans="2:11" ht="15" customHeight="1">
      <c r="B115" s="286"/>
      <c r="C115" s="266" t="s">
        <v>60</v>
      </c>
      <c r="D115" s="266"/>
      <c r="E115" s="266"/>
      <c r="F115" s="285" t="s">
        <v>596</v>
      </c>
      <c r="G115" s="266"/>
      <c r="H115" s="266" t="s">
        <v>641</v>
      </c>
      <c r="I115" s="266" t="s">
        <v>642</v>
      </c>
      <c r="J115" s="266"/>
      <c r="K115" s="277"/>
    </row>
    <row r="116" spans="2:11" ht="15" customHeight="1">
      <c r="B116" s="289"/>
      <c r="C116" s="295"/>
      <c r="D116" s="295"/>
      <c r="E116" s="295"/>
      <c r="F116" s="295"/>
      <c r="G116" s="295"/>
      <c r="H116" s="295"/>
      <c r="I116" s="295"/>
      <c r="J116" s="295"/>
      <c r="K116" s="291"/>
    </row>
    <row r="117" spans="2:11" ht="18.75" customHeight="1">
      <c r="B117" s="296"/>
      <c r="C117" s="262"/>
      <c r="D117" s="262"/>
      <c r="E117" s="262"/>
      <c r="F117" s="297"/>
      <c r="G117" s="262"/>
      <c r="H117" s="262"/>
      <c r="I117" s="262"/>
      <c r="J117" s="262"/>
      <c r="K117" s="296"/>
    </row>
    <row r="118" spans="2:11" ht="18.75" customHeight="1">
      <c r="B118" s="272"/>
      <c r="C118" s="272"/>
      <c r="D118" s="272"/>
      <c r="E118" s="272"/>
      <c r="F118" s="272"/>
      <c r="G118" s="272"/>
      <c r="H118" s="272"/>
      <c r="I118" s="272"/>
      <c r="J118" s="272"/>
      <c r="K118" s="272"/>
    </row>
    <row r="119" spans="2:11" ht="7.5" customHeight="1">
      <c r="B119" s="298"/>
      <c r="C119" s="299"/>
      <c r="D119" s="299"/>
      <c r="E119" s="299"/>
      <c r="F119" s="299"/>
      <c r="G119" s="299"/>
      <c r="H119" s="299"/>
      <c r="I119" s="299"/>
      <c r="J119" s="299"/>
      <c r="K119" s="300"/>
    </row>
    <row r="120" spans="2:11" ht="45" customHeight="1">
      <c r="B120" s="301"/>
      <c r="C120" s="380" t="s">
        <v>643</v>
      </c>
      <c r="D120" s="380"/>
      <c r="E120" s="380"/>
      <c r="F120" s="380"/>
      <c r="G120" s="380"/>
      <c r="H120" s="380"/>
      <c r="I120" s="380"/>
      <c r="J120" s="380"/>
      <c r="K120" s="302"/>
    </row>
    <row r="121" spans="2:11" ht="17.25" customHeight="1">
      <c r="B121" s="303"/>
      <c r="C121" s="278" t="s">
        <v>590</v>
      </c>
      <c r="D121" s="278"/>
      <c r="E121" s="278"/>
      <c r="F121" s="278" t="s">
        <v>591</v>
      </c>
      <c r="G121" s="279"/>
      <c r="H121" s="278" t="s">
        <v>113</v>
      </c>
      <c r="I121" s="278" t="s">
        <v>60</v>
      </c>
      <c r="J121" s="278" t="s">
        <v>592</v>
      </c>
      <c r="K121" s="304"/>
    </row>
    <row r="122" spans="2:11" ht="17.25" customHeight="1">
      <c r="B122" s="303"/>
      <c r="C122" s="280" t="s">
        <v>593</v>
      </c>
      <c r="D122" s="280"/>
      <c r="E122" s="280"/>
      <c r="F122" s="281" t="s">
        <v>594</v>
      </c>
      <c r="G122" s="282"/>
      <c r="H122" s="280"/>
      <c r="I122" s="280"/>
      <c r="J122" s="280" t="s">
        <v>595</v>
      </c>
      <c r="K122" s="304"/>
    </row>
    <row r="123" spans="2:11" ht="5.25" customHeight="1">
      <c r="B123" s="305"/>
      <c r="C123" s="283"/>
      <c r="D123" s="283"/>
      <c r="E123" s="283"/>
      <c r="F123" s="283"/>
      <c r="G123" s="266"/>
      <c r="H123" s="283"/>
      <c r="I123" s="283"/>
      <c r="J123" s="283"/>
      <c r="K123" s="306"/>
    </row>
    <row r="124" spans="2:11" ht="15" customHeight="1">
      <c r="B124" s="305"/>
      <c r="C124" s="266" t="s">
        <v>599</v>
      </c>
      <c r="D124" s="283"/>
      <c r="E124" s="283"/>
      <c r="F124" s="285" t="s">
        <v>596</v>
      </c>
      <c r="G124" s="266"/>
      <c r="H124" s="266" t="s">
        <v>635</v>
      </c>
      <c r="I124" s="266" t="s">
        <v>598</v>
      </c>
      <c r="J124" s="266">
        <v>120</v>
      </c>
      <c r="K124" s="307"/>
    </row>
    <row r="125" spans="2:11" ht="15" customHeight="1">
      <c r="B125" s="305"/>
      <c r="C125" s="266" t="s">
        <v>644</v>
      </c>
      <c r="D125" s="266"/>
      <c r="E125" s="266"/>
      <c r="F125" s="285" t="s">
        <v>596</v>
      </c>
      <c r="G125" s="266"/>
      <c r="H125" s="266" t="s">
        <v>645</v>
      </c>
      <c r="I125" s="266" t="s">
        <v>598</v>
      </c>
      <c r="J125" s="266" t="s">
        <v>646</v>
      </c>
      <c r="K125" s="307"/>
    </row>
    <row r="126" spans="2:11" ht="15" customHeight="1">
      <c r="B126" s="305"/>
      <c r="C126" s="266" t="s">
        <v>545</v>
      </c>
      <c r="D126" s="266"/>
      <c r="E126" s="266"/>
      <c r="F126" s="285" t="s">
        <v>596</v>
      </c>
      <c r="G126" s="266"/>
      <c r="H126" s="266" t="s">
        <v>647</v>
      </c>
      <c r="I126" s="266" t="s">
        <v>598</v>
      </c>
      <c r="J126" s="266" t="s">
        <v>646</v>
      </c>
      <c r="K126" s="307"/>
    </row>
    <row r="127" spans="2:11" ht="15" customHeight="1">
      <c r="B127" s="305"/>
      <c r="C127" s="266" t="s">
        <v>607</v>
      </c>
      <c r="D127" s="266"/>
      <c r="E127" s="266"/>
      <c r="F127" s="285" t="s">
        <v>602</v>
      </c>
      <c r="G127" s="266"/>
      <c r="H127" s="266" t="s">
        <v>608</v>
      </c>
      <c r="I127" s="266" t="s">
        <v>598</v>
      </c>
      <c r="J127" s="266">
        <v>15</v>
      </c>
      <c r="K127" s="307"/>
    </row>
    <row r="128" spans="2:11" ht="15" customHeight="1">
      <c r="B128" s="305"/>
      <c r="C128" s="287" t="s">
        <v>609</v>
      </c>
      <c r="D128" s="287"/>
      <c r="E128" s="287"/>
      <c r="F128" s="288" t="s">
        <v>602</v>
      </c>
      <c r="G128" s="287"/>
      <c r="H128" s="287" t="s">
        <v>610</v>
      </c>
      <c r="I128" s="287" t="s">
        <v>598</v>
      </c>
      <c r="J128" s="287">
        <v>15</v>
      </c>
      <c r="K128" s="307"/>
    </row>
    <row r="129" spans="2:11" ht="15" customHeight="1">
      <c r="B129" s="305"/>
      <c r="C129" s="287" t="s">
        <v>611</v>
      </c>
      <c r="D129" s="287"/>
      <c r="E129" s="287"/>
      <c r="F129" s="288" t="s">
        <v>602</v>
      </c>
      <c r="G129" s="287"/>
      <c r="H129" s="287" t="s">
        <v>612</v>
      </c>
      <c r="I129" s="287" t="s">
        <v>598</v>
      </c>
      <c r="J129" s="287">
        <v>20</v>
      </c>
      <c r="K129" s="307"/>
    </row>
    <row r="130" spans="2:11" ht="15" customHeight="1">
      <c r="B130" s="305"/>
      <c r="C130" s="287" t="s">
        <v>613</v>
      </c>
      <c r="D130" s="287"/>
      <c r="E130" s="287"/>
      <c r="F130" s="288" t="s">
        <v>602</v>
      </c>
      <c r="G130" s="287"/>
      <c r="H130" s="287" t="s">
        <v>614</v>
      </c>
      <c r="I130" s="287" t="s">
        <v>598</v>
      </c>
      <c r="J130" s="287">
        <v>20</v>
      </c>
      <c r="K130" s="307"/>
    </row>
    <row r="131" spans="2:11" ht="15" customHeight="1">
      <c r="B131" s="305"/>
      <c r="C131" s="266" t="s">
        <v>601</v>
      </c>
      <c r="D131" s="266"/>
      <c r="E131" s="266"/>
      <c r="F131" s="285" t="s">
        <v>602</v>
      </c>
      <c r="G131" s="266"/>
      <c r="H131" s="266" t="s">
        <v>635</v>
      </c>
      <c r="I131" s="266" t="s">
        <v>598</v>
      </c>
      <c r="J131" s="266">
        <v>50</v>
      </c>
      <c r="K131" s="307"/>
    </row>
    <row r="132" spans="2:11" ht="15" customHeight="1">
      <c r="B132" s="305"/>
      <c r="C132" s="266" t="s">
        <v>615</v>
      </c>
      <c r="D132" s="266"/>
      <c r="E132" s="266"/>
      <c r="F132" s="285" t="s">
        <v>602</v>
      </c>
      <c r="G132" s="266"/>
      <c r="H132" s="266" t="s">
        <v>635</v>
      </c>
      <c r="I132" s="266" t="s">
        <v>598</v>
      </c>
      <c r="J132" s="266">
        <v>50</v>
      </c>
      <c r="K132" s="307"/>
    </row>
    <row r="133" spans="2:11" ht="15" customHeight="1">
      <c r="B133" s="305"/>
      <c r="C133" s="266" t="s">
        <v>621</v>
      </c>
      <c r="D133" s="266"/>
      <c r="E133" s="266"/>
      <c r="F133" s="285" t="s">
        <v>602</v>
      </c>
      <c r="G133" s="266"/>
      <c r="H133" s="266" t="s">
        <v>635</v>
      </c>
      <c r="I133" s="266" t="s">
        <v>598</v>
      </c>
      <c r="J133" s="266">
        <v>50</v>
      </c>
      <c r="K133" s="307"/>
    </row>
    <row r="134" spans="2:11" ht="15" customHeight="1">
      <c r="B134" s="305"/>
      <c r="C134" s="266" t="s">
        <v>623</v>
      </c>
      <c r="D134" s="266"/>
      <c r="E134" s="266"/>
      <c r="F134" s="285" t="s">
        <v>602</v>
      </c>
      <c r="G134" s="266"/>
      <c r="H134" s="266" t="s">
        <v>635</v>
      </c>
      <c r="I134" s="266" t="s">
        <v>598</v>
      </c>
      <c r="J134" s="266">
        <v>50</v>
      </c>
      <c r="K134" s="307"/>
    </row>
    <row r="135" spans="2:11" ht="15" customHeight="1">
      <c r="B135" s="305"/>
      <c r="C135" s="266" t="s">
        <v>118</v>
      </c>
      <c r="D135" s="266"/>
      <c r="E135" s="266"/>
      <c r="F135" s="285" t="s">
        <v>602</v>
      </c>
      <c r="G135" s="266"/>
      <c r="H135" s="266" t="s">
        <v>648</v>
      </c>
      <c r="I135" s="266" t="s">
        <v>598</v>
      </c>
      <c r="J135" s="266">
        <v>255</v>
      </c>
      <c r="K135" s="307"/>
    </row>
    <row r="136" spans="2:11" ht="15" customHeight="1">
      <c r="B136" s="305"/>
      <c r="C136" s="266" t="s">
        <v>625</v>
      </c>
      <c r="D136" s="266"/>
      <c r="E136" s="266"/>
      <c r="F136" s="285" t="s">
        <v>596</v>
      </c>
      <c r="G136" s="266"/>
      <c r="H136" s="266" t="s">
        <v>649</v>
      </c>
      <c r="I136" s="266" t="s">
        <v>627</v>
      </c>
      <c r="J136" s="266"/>
      <c r="K136" s="307"/>
    </row>
    <row r="137" spans="2:11" ht="15" customHeight="1">
      <c r="B137" s="305"/>
      <c r="C137" s="266" t="s">
        <v>628</v>
      </c>
      <c r="D137" s="266"/>
      <c r="E137" s="266"/>
      <c r="F137" s="285" t="s">
        <v>596</v>
      </c>
      <c r="G137" s="266"/>
      <c r="H137" s="266" t="s">
        <v>650</v>
      </c>
      <c r="I137" s="266" t="s">
        <v>630</v>
      </c>
      <c r="J137" s="266"/>
      <c r="K137" s="307"/>
    </row>
    <row r="138" spans="2:11" ht="15" customHeight="1">
      <c r="B138" s="305"/>
      <c r="C138" s="266" t="s">
        <v>631</v>
      </c>
      <c r="D138" s="266"/>
      <c r="E138" s="266"/>
      <c r="F138" s="285" t="s">
        <v>596</v>
      </c>
      <c r="G138" s="266"/>
      <c r="H138" s="266" t="s">
        <v>631</v>
      </c>
      <c r="I138" s="266" t="s">
        <v>630</v>
      </c>
      <c r="J138" s="266"/>
      <c r="K138" s="307"/>
    </row>
    <row r="139" spans="2:11" ht="15" customHeight="1">
      <c r="B139" s="305"/>
      <c r="C139" s="266" t="s">
        <v>41</v>
      </c>
      <c r="D139" s="266"/>
      <c r="E139" s="266"/>
      <c r="F139" s="285" t="s">
        <v>596</v>
      </c>
      <c r="G139" s="266"/>
      <c r="H139" s="266" t="s">
        <v>651</v>
      </c>
      <c r="I139" s="266" t="s">
        <v>630</v>
      </c>
      <c r="J139" s="266"/>
      <c r="K139" s="307"/>
    </row>
    <row r="140" spans="2:11" ht="15" customHeight="1">
      <c r="B140" s="305"/>
      <c r="C140" s="266" t="s">
        <v>652</v>
      </c>
      <c r="D140" s="266"/>
      <c r="E140" s="266"/>
      <c r="F140" s="285" t="s">
        <v>596</v>
      </c>
      <c r="G140" s="266"/>
      <c r="H140" s="266" t="s">
        <v>653</v>
      </c>
      <c r="I140" s="266" t="s">
        <v>630</v>
      </c>
      <c r="J140" s="266"/>
      <c r="K140" s="307"/>
    </row>
    <row r="141" spans="2:11" ht="15" customHeight="1">
      <c r="B141" s="308"/>
      <c r="C141" s="309"/>
      <c r="D141" s="309"/>
      <c r="E141" s="309"/>
      <c r="F141" s="309"/>
      <c r="G141" s="309"/>
      <c r="H141" s="309"/>
      <c r="I141" s="309"/>
      <c r="J141" s="309"/>
      <c r="K141" s="310"/>
    </row>
    <row r="142" spans="2:11" ht="18.75" customHeight="1">
      <c r="B142" s="262"/>
      <c r="C142" s="262"/>
      <c r="D142" s="262"/>
      <c r="E142" s="262"/>
      <c r="F142" s="297"/>
      <c r="G142" s="262"/>
      <c r="H142" s="262"/>
      <c r="I142" s="262"/>
      <c r="J142" s="262"/>
      <c r="K142" s="262"/>
    </row>
    <row r="143" spans="2:11" ht="18.75" customHeight="1">
      <c r="B143" s="272"/>
      <c r="C143" s="272"/>
      <c r="D143" s="272"/>
      <c r="E143" s="272"/>
      <c r="F143" s="272"/>
      <c r="G143" s="272"/>
      <c r="H143" s="272"/>
      <c r="I143" s="272"/>
      <c r="J143" s="272"/>
      <c r="K143" s="272"/>
    </row>
    <row r="144" spans="2:11" ht="7.5" customHeight="1">
      <c r="B144" s="273"/>
      <c r="C144" s="274"/>
      <c r="D144" s="274"/>
      <c r="E144" s="274"/>
      <c r="F144" s="274"/>
      <c r="G144" s="274"/>
      <c r="H144" s="274"/>
      <c r="I144" s="274"/>
      <c r="J144" s="274"/>
      <c r="K144" s="275"/>
    </row>
    <row r="145" spans="2:11" ht="45" customHeight="1">
      <c r="B145" s="276"/>
      <c r="C145" s="381" t="s">
        <v>654</v>
      </c>
      <c r="D145" s="381"/>
      <c r="E145" s="381"/>
      <c r="F145" s="381"/>
      <c r="G145" s="381"/>
      <c r="H145" s="381"/>
      <c r="I145" s="381"/>
      <c r="J145" s="381"/>
      <c r="K145" s="277"/>
    </row>
    <row r="146" spans="2:11" ht="17.25" customHeight="1">
      <c r="B146" s="276"/>
      <c r="C146" s="278" t="s">
        <v>590</v>
      </c>
      <c r="D146" s="278"/>
      <c r="E146" s="278"/>
      <c r="F146" s="278" t="s">
        <v>591</v>
      </c>
      <c r="G146" s="279"/>
      <c r="H146" s="278" t="s">
        <v>113</v>
      </c>
      <c r="I146" s="278" t="s">
        <v>60</v>
      </c>
      <c r="J146" s="278" t="s">
        <v>592</v>
      </c>
      <c r="K146" s="277"/>
    </row>
    <row r="147" spans="2:11" ht="17.25" customHeight="1">
      <c r="B147" s="276"/>
      <c r="C147" s="280" t="s">
        <v>593</v>
      </c>
      <c r="D147" s="280"/>
      <c r="E147" s="280"/>
      <c r="F147" s="281" t="s">
        <v>594</v>
      </c>
      <c r="G147" s="282"/>
      <c r="H147" s="280"/>
      <c r="I147" s="280"/>
      <c r="J147" s="280" t="s">
        <v>595</v>
      </c>
      <c r="K147" s="277"/>
    </row>
    <row r="148" spans="2:11" ht="5.25" customHeight="1">
      <c r="B148" s="286"/>
      <c r="C148" s="283"/>
      <c r="D148" s="283"/>
      <c r="E148" s="283"/>
      <c r="F148" s="283"/>
      <c r="G148" s="284"/>
      <c r="H148" s="283"/>
      <c r="I148" s="283"/>
      <c r="J148" s="283"/>
      <c r="K148" s="307"/>
    </row>
    <row r="149" spans="2:11" ht="15" customHeight="1">
      <c r="B149" s="286"/>
      <c r="C149" s="311" t="s">
        <v>599</v>
      </c>
      <c r="D149" s="266"/>
      <c r="E149" s="266"/>
      <c r="F149" s="312" t="s">
        <v>596</v>
      </c>
      <c r="G149" s="266"/>
      <c r="H149" s="311" t="s">
        <v>635</v>
      </c>
      <c r="I149" s="311" t="s">
        <v>598</v>
      </c>
      <c r="J149" s="311">
        <v>120</v>
      </c>
      <c r="K149" s="307"/>
    </row>
    <row r="150" spans="2:11" ht="15" customHeight="1">
      <c r="B150" s="286"/>
      <c r="C150" s="311" t="s">
        <v>644</v>
      </c>
      <c r="D150" s="266"/>
      <c r="E150" s="266"/>
      <c r="F150" s="312" t="s">
        <v>596</v>
      </c>
      <c r="G150" s="266"/>
      <c r="H150" s="311" t="s">
        <v>655</v>
      </c>
      <c r="I150" s="311" t="s">
        <v>598</v>
      </c>
      <c r="J150" s="311" t="s">
        <v>646</v>
      </c>
      <c r="K150" s="307"/>
    </row>
    <row r="151" spans="2:11" ht="15" customHeight="1">
      <c r="B151" s="286"/>
      <c r="C151" s="311" t="s">
        <v>545</v>
      </c>
      <c r="D151" s="266"/>
      <c r="E151" s="266"/>
      <c r="F151" s="312" t="s">
        <v>596</v>
      </c>
      <c r="G151" s="266"/>
      <c r="H151" s="311" t="s">
        <v>656</v>
      </c>
      <c r="I151" s="311" t="s">
        <v>598</v>
      </c>
      <c r="J151" s="311" t="s">
        <v>646</v>
      </c>
      <c r="K151" s="307"/>
    </row>
    <row r="152" spans="2:11" ht="15" customHeight="1">
      <c r="B152" s="286"/>
      <c r="C152" s="311" t="s">
        <v>601</v>
      </c>
      <c r="D152" s="266"/>
      <c r="E152" s="266"/>
      <c r="F152" s="312" t="s">
        <v>602</v>
      </c>
      <c r="G152" s="266"/>
      <c r="H152" s="311" t="s">
        <v>635</v>
      </c>
      <c r="I152" s="311" t="s">
        <v>598</v>
      </c>
      <c r="J152" s="311">
        <v>50</v>
      </c>
      <c r="K152" s="307"/>
    </row>
    <row r="153" spans="2:11" ht="15" customHeight="1">
      <c r="B153" s="286"/>
      <c r="C153" s="311" t="s">
        <v>604</v>
      </c>
      <c r="D153" s="266"/>
      <c r="E153" s="266"/>
      <c r="F153" s="312" t="s">
        <v>596</v>
      </c>
      <c r="G153" s="266"/>
      <c r="H153" s="311" t="s">
        <v>635</v>
      </c>
      <c r="I153" s="311" t="s">
        <v>606</v>
      </c>
      <c r="J153" s="311"/>
      <c r="K153" s="307"/>
    </row>
    <row r="154" spans="2:11" ht="15" customHeight="1">
      <c r="B154" s="286"/>
      <c r="C154" s="311" t="s">
        <v>615</v>
      </c>
      <c r="D154" s="266"/>
      <c r="E154" s="266"/>
      <c r="F154" s="312" t="s">
        <v>602</v>
      </c>
      <c r="G154" s="266"/>
      <c r="H154" s="311" t="s">
        <v>635</v>
      </c>
      <c r="I154" s="311" t="s">
        <v>598</v>
      </c>
      <c r="J154" s="311">
        <v>50</v>
      </c>
      <c r="K154" s="307"/>
    </row>
    <row r="155" spans="2:11" ht="15" customHeight="1">
      <c r="B155" s="286"/>
      <c r="C155" s="311" t="s">
        <v>623</v>
      </c>
      <c r="D155" s="266"/>
      <c r="E155" s="266"/>
      <c r="F155" s="312" t="s">
        <v>602</v>
      </c>
      <c r="G155" s="266"/>
      <c r="H155" s="311" t="s">
        <v>635</v>
      </c>
      <c r="I155" s="311" t="s">
        <v>598</v>
      </c>
      <c r="J155" s="311">
        <v>50</v>
      </c>
      <c r="K155" s="307"/>
    </row>
    <row r="156" spans="2:11" ht="15" customHeight="1">
      <c r="B156" s="286"/>
      <c r="C156" s="311" t="s">
        <v>621</v>
      </c>
      <c r="D156" s="266"/>
      <c r="E156" s="266"/>
      <c r="F156" s="312" t="s">
        <v>602</v>
      </c>
      <c r="G156" s="266"/>
      <c r="H156" s="311" t="s">
        <v>635</v>
      </c>
      <c r="I156" s="311" t="s">
        <v>598</v>
      </c>
      <c r="J156" s="311">
        <v>50</v>
      </c>
      <c r="K156" s="307"/>
    </row>
    <row r="157" spans="2:11" ht="15" customHeight="1">
      <c r="B157" s="286"/>
      <c r="C157" s="311" t="s">
        <v>104</v>
      </c>
      <c r="D157" s="266"/>
      <c r="E157" s="266"/>
      <c r="F157" s="312" t="s">
        <v>596</v>
      </c>
      <c r="G157" s="266"/>
      <c r="H157" s="311" t="s">
        <v>657</v>
      </c>
      <c r="I157" s="311" t="s">
        <v>598</v>
      </c>
      <c r="J157" s="311" t="s">
        <v>658</v>
      </c>
      <c r="K157" s="307"/>
    </row>
    <row r="158" spans="2:11" ht="15" customHeight="1">
      <c r="B158" s="286"/>
      <c r="C158" s="311" t="s">
        <v>659</v>
      </c>
      <c r="D158" s="266"/>
      <c r="E158" s="266"/>
      <c r="F158" s="312" t="s">
        <v>596</v>
      </c>
      <c r="G158" s="266"/>
      <c r="H158" s="311" t="s">
        <v>660</v>
      </c>
      <c r="I158" s="311" t="s">
        <v>630</v>
      </c>
      <c r="J158" s="311"/>
      <c r="K158" s="307"/>
    </row>
    <row r="159" spans="2:11" ht="15" customHeight="1">
      <c r="B159" s="313"/>
      <c r="C159" s="295"/>
      <c r="D159" s="295"/>
      <c r="E159" s="295"/>
      <c r="F159" s="295"/>
      <c r="G159" s="295"/>
      <c r="H159" s="295"/>
      <c r="I159" s="295"/>
      <c r="J159" s="295"/>
      <c r="K159" s="314"/>
    </row>
    <row r="160" spans="2:11" ht="18.75" customHeight="1">
      <c r="B160" s="262"/>
      <c r="C160" s="266"/>
      <c r="D160" s="266"/>
      <c r="E160" s="266"/>
      <c r="F160" s="285"/>
      <c r="G160" s="266"/>
      <c r="H160" s="266"/>
      <c r="I160" s="266"/>
      <c r="J160" s="266"/>
      <c r="K160" s="262"/>
    </row>
    <row r="161" spans="2:11" ht="18.75" customHeight="1">
      <c r="B161" s="272"/>
      <c r="C161" s="272"/>
      <c r="D161" s="272"/>
      <c r="E161" s="272"/>
      <c r="F161" s="272"/>
      <c r="G161" s="272"/>
      <c r="H161" s="272"/>
      <c r="I161" s="272"/>
      <c r="J161" s="272"/>
      <c r="K161" s="272"/>
    </row>
    <row r="162" spans="2:11" ht="7.5" customHeight="1">
      <c r="B162" s="254"/>
      <c r="C162" s="255"/>
      <c r="D162" s="255"/>
      <c r="E162" s="255"/>
      <c r="F162" s="255"/>
      <c r="G162" s="255"/>
      <c r="H162" s="255"/>
      <c r="I162" s="255"/>
      <c r="J162" s="255"/>
      <c r="K162" s="256"/>
    </row>
    <row r="163" spans="2:11" ht="45" customHeight="1">
      <c r="B163" s="257"/>
      <c r="C163" s="380" t="s">
        <v>661</v>
      </c>
      <c r="D163" s="380"/>
      <c r="E163" s="380"/>
      <c r="F163" s="380"/>
      <c r="G163" s="380"/>
      <c r="H163" s="380"/>
      <c r="I163" s="380"/>
      <c r="J163" s="380"/>
      <c r="K163" s="258"/>
    </row>
    <row r="164" spans="2:11" ht="17.25" customHeight="1">
      <c r="B164" s="257"/>
      <c r="C164" s="278" t="s">
        <v>590</v>
      </c>
      <c r="D164" s="278"/>
      <c r="E164" s="278"/>
      <c r="F164" s="278" t="s">
        <v>591</v>
      </c>
      <c r="G164" s="315"/>
      <c r="H164" s="316" t="s">
        <v>113</v>
      </c>
      <c r="I164" s="316" t="s">
        <v>60</v>
      </c>
      <c r="J164" s="278" t="s">
        <v>592</v>
      </c>
      <c r="K164" s="258"/>
    </row>
    <row r="165" spans="2:11" ht="17.25" customHeight="1">
      <c r="B165" s="259"/>
      <c r="C165" s="280" t="s">
        <v>593</v>
      </c>
      <c r="D165" s="280"/>
      <c r="E165" s="280"/>
      <c r="F165" s="281" t="s">
        <v>594</v>
      </c>
      <c r="G165" s="317"/>
      <c r="H165" s="318"/>
      <c r="I165" s="318"/>
      <c r="J165" s="280" t="s">
        <v>595</v>
      </c>
      <c r="K165" s="260"/>
    </row>
    <row r="166" spans="2:11" ht="5.25" customHeight="1">
      <c r="B166" s="286"/>
      <c r="C166" s="283"/>
      <c r="D166" s="283"/>
      <c r="E166" s="283"/>
      <c r="F166" s="283"/>
      <c r="G166" s="284"/>
      <c r="H166" s="283"/>
      <c r="I166" s="283"/>
      <c r="J166" s="283"/>
      <c r="K166" s="307"/>
    </row>
    <row r="167" spans="2:11" ht="15" customHeight="1">
      <c r="B167" s="286"/>
      <c r="C167" s="266" t="s">
        <v>599</v>
      </c>
      <c r="D167" s="266"/>
      <c r="E167" s="266"/>
      <c r="F167" s="285" t="s">
        <v>596</v>
      </c>
      <c r="G167" s="266"/>
      <c r="H167" s="266" t="s">
        <v>635</v>
      </c>
      <c r="I167" s="266" t="s">
        <v>598</v>
      </c>
      <c r="J167" s="266">
        <v>120</v>
      </c>
      <c r="K167" s="307"/>
    </row>
    <row r="168" spans="2:11" ht="15" customHeight="1">
      <c r="B168" s="286"/>
      <c r="C168" s="266" t="s">
        <v>644</v>
      </c>
      <c r="D168" s="266"/>
      <c r="E168" s="266"/>
      <c r="F168" s="285" t="s">
        <v>596</v>
      </c>
      <c r="G168" s="266"/>
      <c r="H168" s="266" t="s">
        <v>645</v>
      </c>
      <c r="I168" s="266" t="s">
        <v>598</v>
      </c>
      <c r="J168" s="266" t="s">
        <v>646</v>
      </c>
      <c r="K168" s="307"/>
    </row>
    <row r="169" spans="2:11" ht="15" customHeight="1">
      <c r="B169" s="286"/>
      <c r="C169" s="266" t="s">
        <v>545</v>
      </c>
      <c r="D169" s="266"/>
      <c r="E169" s="266"/>
      <c r="F169" s="285" t="s">
        <v>596</v>
      </c>
      <c r="G169" s="266"/>
      <c r="H169" s="266" t="s">
        <v>662</v>
      </c>
      <c r="I169" s="266" t="s">
        <v>598</v>
      </c>
      <c r="J169" s="266" t="s">
        <v>646</v>
      </c>
      <c r="K169" s="307"/>
    </row>
    <row r="170" spans="2:11" ht="15" customHeight="1">
      <c r="B170" s="286"/>
      <c r="C170" s="266" t="s">
        <v>601</v>
      </c>
      <c r="D170" s="266"/>
      <c r="E170" s="266"/>
      <c r="F170" s="285" t="s">
        <v>602</v>
      </c>
      <c r="G170" s="266"/>
      <c r="H170" s="266" t="s">
        <v>662</v>
      </c>
      <c r="I170" s="266" t="s">
        <v>598</v>
      </c>
      <c r="J170" s="266">
        <v>50</v>
      </c>
      <c r="K170" s="307"/>
    </row>
    <row r="171" spans="2:11" ht="15" customHeight="1">
      <c r="B171" s="286"/>
      <c r="C171" s="266" t="s">
        <v>604</v>
      </c>
      <c r="D171" s="266"/>
      <c r="E171" s="266"/>
      <c r="F171" s="285" t="s">
        <v>596</v>
      </c>
      <c r="G171" s="266"/>
      <c r="H171" s="266" t="s">
        <v>662</v>
      </c>
      <c r="I171" s="266" t="s">
        <v>606</v>
      </c>
      <c r="J171" s="266"/>
      <c r="K171" s="307"/>
    </row>
    <row r="172" spans="2:11" ht="15" customHeight="1">
      <c r="B172" s="286"/>
      <c r="C172" s="266" t="s">
        <v>615</v>
      </c>
      <c r="D172" s="266"/>
      <c r="E172" s="266"/>
      <c r="F172" s="285" t="s">
        <v>602</v>
      </c>
      <c r="G172" s="266"/>
      <c r="H172" s="266" t="s">
        <v>662</v>
      </c>
      <c r="I172" s="266" t="s">
        <v>598</v>
      </c>
      <c r="J172" s="266">
        <v>50</v>
      </c>
      <c r="K172" s="307"/>
    </row>
    <row r="173" spans="2:11" ht="15" customHeight="1">
      <c r="B173" s="286"/>
      <c r="C173" s="266" t="s">
        <v>623</v>
      </c>
      <c r="D173" s="266"/>
      <c r="E173" s="266"/>
      <c r="F173" s="285" t="s">
        <v>602</v>
      </c>
      <c r="G173" s="266"/>
      <c r="H173" s="266" t="s">
        <v>662</v>
      </c>
      <c r="I173" s="266" t="s">
        <v>598</v>
      </c>
      <c r="J173" s="266">
        <v>50</v>
      </c>
      <c r="K173" s="307"/>
    </row>
    <row r="174" spans="2:11" ht="15" customHeight="1">
      <c r="B174" s="286"/>
      <c r="C174" s="266" t="s">
        <v>621</v>
      </c>
      <c r="D174" s="266"/>
      <c r="E174" s="266"/>
      <c r="F174" s="285" t="s">
        <v>602</v>
      </c>
      <c r="G174" s="266"/>
      <c r="H174" s="266" t="s">
        <v>662</v>
      </c>
      <c r="I174" s="266" t="s">
        <v>598</v>
      </c>
      <c r="J174" s="266">
        <v>50</v>
      </c>
      <c r="K174" s="307"/>
    </row>
    <row r="175" spans="2:11" ht="15" customHeight="1">
      <c r="B175" s="286"/>
      <c r="C175" s="266" t="s">
        <v>112</v>
      </c>
      <c r="D175" s="266"/>
      <c r="E175" s="266"/>
      <c r="F175" s="285" t="s">
        <v>596</v>
      </c>
      <c r="G175" s="266"/>
      <c r="H175" s="266" t="s">
        <v>663</v>
      </c>
      <c r="I175" s="266" t="s">
        <v>664</v>
      </c>
      <c r="J175" s="266"/>
      <c r="K175" s="307"/>
    </row>
    <row r="176" spans="2:11" ht="15" customHeight="1">
      <c r="B176" s="286"/>
      <c r="C176" s="266" t="s">
        <v>60</v>
      </c>
      <c r="D176" s="266"/>
      <c r="E176" s="266"/>
      <c r="F176" s="285" t="s">
        <v>596</v>
      </c>
      <c r="G176" s="266"/>
      <c r="H176" s="266" t="s">
        <v>665</v>
      </c>
      <c r="I176" s="266" t="s">
        <v>666</v>
      </c>
      <c r="J176" s="266">
        <v>1</v>
      </c>
      <c r="K176" s="307"/>
    </row>
    <row r="177" spans="2:11" ht="15" customHeight="1">
      <c r="B177" s="286"/>
      <c r="C177" s="266" t="s">
        <v>56</v>
      </c>
      <c r="D177" s="266"/>
      <c r="E177" s="266"/>
      <c r="F177" s="285" t="s">
        <v>596</v>
      </c>
      <c r="G177" s="266"/>
      <c r="H177" s="266" t="s">
        <v>667</v>
      </c>
      <c r="I177" s="266" t="s">
        <v>598</v>
      </c>
      <c r="J177" s="266">
        <v>20</v>
      </c>
      <c r="K177" s="307"/>
    </row>
    <row r="178" spans="2:11" ht="15" customHeight="1">
      <c r="B178" s="286"/>
      <c r="C178" s="266" t="s">
        <v>113</v>
      </c>
      <c r="D178" s="266"/>
      <c r="E178" s="266"/>
      <c r="F178" s="285" t="s">
        <v>596</v>
      </c>
      <c r="G178" s="266"/>
      <c r="H178" s="266" t="s">
        <v>668</v>
      </c>
      <c r="I178" s="266" t="s">
        <v>598</v>
      </c>
      <c r="J178" s="266">
        <v>255</v>
      </c>
      <c r="K178" s="307"/>
    </row>
    <row r="179" spans="2:11" ht="15" customHeight="1">
      <c r="B179" s="286"/>
      <c r="C179" s="266" t="s">
        <v>114</v>
      </c>
      <c r="D179" s="266"/>
      <c r="E179" s="266"/>
      <c r="F179" s="285" t="s">
        <v>596</v>
      </c>
      <c r="G179" s="266"/>
      <c r="H179" s="266" t="s">
        <v>561</v>
      </c>
      <c r="I179" s="266" t="s">
        <v>598</v>
      </c>
      <c r="J179" s="266">
        <v>10</v>
      </c>
      <c r="K179" s="307"/>
    </row>
    <row r="180" spans="2:11" ht="15" customHeight="1">
      <c r="B180" s="286"/>
      <c r="C180" s="266" t="s">
        <v>115</v>
      </c>
      <c r="D180" s="266"/>
      <c r="E180" s="266"/>
      <c r="F180" s="285" t="s">
        <v>596</v>
      </c>
      <c r="G180" s="266"/>
      <c r="H180" s="266" t="s">
        <v>669</v>
      </c>
      <c r="I180" s="266" t="s">
        <v>630</v>
      </c>
      <c r="J180" s="266"/>
      <c r="K180" s="307"/>
    </row>
    <row r="181" spans="2:11" ht="15" customHeight="1">
      <c r="B181" s="286"/>
      <c r="C181" s="266" t="s">
        <v>670</v>
      </c>
      <c r="D181" s="266"/>
      <c r="E181" s="266"/>
      <c r="F181" s="285" t="s">
        <v>596</v>
      </c>
      <c r="G181" s="266"/>
      <c r="H181" s="266" t="s">
        <v>671</v>
      </c>
      <c r="I181" s="266" t="s">
        <v>630</v>
      </c>
      <c r="J181" s="266"/>
      <c r="K181" s="307"/>
    </row>
    <row r="182" spans="2:11" ht="15" customHeight="1">
      <c r="B182" s="286"/>
      <c r="C182" s="266" t="s">
        <v>659</v>
      </c>
      <c r="D182" s="266"/>
      <c r="E182" s="266"/>
      <c r="F182" s="285" t="s">
        <v>596</v>
      </c>
      <c r="G182" s="266"/>
      <c r="H182" s="266" t="s">
        <v>672</v>
      </c>
      <c r="I182" s="266" t="s">
        <v>630</v>
      </c>
      <c r="J182" s="266"/>
      <c r="K182" s="307"/>
    </row>
    <row r="183" spans="2:11" ht="15" customHeight="1">
      <c r="B183" s="286"/>
      <c r="C183" s="266" t="s">
        <v>117</v>
      </c>
      <c r="D183" s="266"/>
      <c r="E183" s="266"/>
      <c r="F183" s="285" t="s">
        <v>602</v>
      </c>
      <c r="G183" s="266"/>
      <c r="H183" s="266" t="s">
        <v>673</v>
      </c>
      <c r="I183" s="266" t="s">
        <v>598</v>
      </c>
      <c r="J183" s="266">
        <v>50</v>
      </c>
      <c r="K183" s="307"/>
    </row>
    <row r="184" spans="2:11" ht="15" customHeight="1">
      <c r="B184" s="286"/>
      <c r="C184" s="266" t="s">
        <v>674</v>
      </c>
      <c r="D184" s="266"/>
      <c r="E184" s="266"/>
      <c r="F184" s="285" t="s">
        <v>602</v>
      </c>
      <c r="G184" s="266"/>
      <c r="H184" s="266" t="s">
        <v>675</v>
      </c>
      <c r="I184" s="266" t="s">
        <v>676</v>
      </c>
      <c r="J184" s="266"/>
      <c r="K184" s="307"/>
    </row>
    <row r="185" spans="2:11" ht="15" customHeight="1">
      <c r="B185" s="286"/>
      <c r="C185" s="266" t="s">
        <v>677</v>
      </c>
      <c r="D185" s="266"/>
      <c r="E185" s="266"/>
      <c r="F185" s="285" t="s">
        <v>602</v>
      </c>
      <c r="G185" s="266"/>
      <c r="H185" s="266" t="s">
        <v>678</v>
      </c>
      <c r="I185" s="266" t="s">
        <v>676</v>
      </c>
      <c r="J185" s="266"/>
      <c r="K185" s="307"/>
    </row>
    <row r="186" spans="2:11" ht="15" customHeight="1">
      <c r="B186" s="286"/>
      <c r="C186" s="266" t="s">
        <v>679</v>
      </c>
      <c r="D186" s="266"/>
      <c r="E186" s="266"/>
      <c r="F186" s="285" t="s">
        <v>602</v>
      </c>
      <c r="G186" s="266"/>
      <c r="H186" s="266" t="s">
        <v>680</v>
      </c>
      <c r="I186" s="266" t="s">
        <v>676</v>
      </c>
      <c r="J186" s="266"/>
      <c r="K186" s="307"/>
    </row>
    <row r="187" spans="2:11" ht="15" customHeight="1">
      <c r="B187" s="286"/>
      <c r="C187" s="319" t="s">
        <v>681</v>
      </c>
      <c r="D187" s="266"/>
      <c r="E187" s="266"/>
      <c r="F187" s="285" t="s">
        <v>602</v>
      </c>
      <c r="G187" s="266"/>
      <c r="H187" s="266" t="s">
        <v>682</v>
      </c>
      <c r="I187" s="266" t="s">
        <v>683</v>
      </c>
      <c r="J187" s="320" t="s">
        <v>684</v>
      </c>
      <c r="K187" s="307"/>
    </row>
    <row r="188" spans="2:11" ht="15" customHeight="1">
      <c r="B188" s="286"/>
      <c r="C188" s="271" t="s">
        <v>45</v>
      </c>
      <c r="D188" s="266"/>
      <c r="E188" s="266"/>
      <c r="F188" s="285" t="s">
        <v>596</v>
      </c>
      <c r="G188" s="266"/>
      <c r="H188" s="262" t="s">
        <v>685</v>
      </c>
      <c r="I188" s="266" t="s">
        <v>686</v>
      </c>
      <c r="J188" s="266"/>
      <c r="K188" s="307"/>
    </row>
    <row r="189" spans="2:11" ht="15" customHeight="1">
      <c r="B189" s="286"/>
      <c r="C189" s="271" t="s">
        <v>687</v>
      </c>
      <c r="D189" s="266"/>
      <c r="E189" s="266"/>
      <c r="F189" s="285" t="s">
        <v>596</v>
      </c>
      <c r="G189" s="266"/>
      <c r="H189" s="266" t="s">
        <v>688</v>
      </c>
      <c r="I189" s="266" t="s">
        <v>630</v>
      </c>
      <c r="J189" s="266"/>
      <c r="K189" s="307"/>
    </row>
    <row r="190" spans="2:11" ht="15" customHeight="1">
      <c r="B190" s="286"/>
      <c r="C190" s="271" t="s">
        <v>689</v>
      </c>
      <c r="D190" s="266"/>
      <c r="E190" s="266"/>
      <c r="F190" s="285" t="s">
        <v>596</v>
      </c>
      <c r="G190" s="266"/>
      <c r="H190" s="266" t="s">
        <v>690</v>
      </c>
      <c r="I190" s="266" t="s">
        <v>630</v>
      </c>
      <c r="J190" s="266"/>
      <c r="K190" s="307"/>
    </row>
    <row r="191" spans="2:11" ht="15" customHeight="1">
      <c r="B191" s="286"/>
      <c r="C191" s="271" t="s">
        <v>691</v>
      </c>
      <c r="D191" s="266"/>
      <c r="E191" s="266"/>
      <c r="F191" s="285" t="s">
        <v>602</v>
      </c>
      <c r="G191" s="266"/>
      <c r="H191" s="266" t="s">
        <v>692</v>
      </c>
      <c r="I191" s="266" t="s">
        <v>630</v>
      </c>
      <c r="J191" s="266"/>
      <c r="K191" s="307"/>
    </row>
    <row r="192" spans="2:11" ht="15" customHeight="1">
      <c r="B192" s="313"/>
      <c r="C192" s="321"/>
      <c r="D192" s="295"/>
      <c r="E192" s="295"/>
      <c r="F192" s="295"/>
      <c r="G192" s="295"/>
      <c r="H192" s="295"/>
      <c r="I192" s="295"/>
      <c r="J192" s="295"/>
      <c r="K192" s="314"/>
    </row>
    <row r="193" spans="2:11" ht="18.75" customHeight="1">
      <c r="B193" s="262"/>
      <c r="C193" s="266"/>
      <c r="D193" s="266"/>
      <c r="E193" s="266"/>
      <c r="F193" s="285"/>
      <c r="G193" s="266"/>
      <c r="H193" s="266"/>
      <c r="I193" s="266"/>
      <c r="J193" s="266"/>
      <c r="K193" s="262"/>
    </row>
    <row r="194" spans="2:11" ht="18.75" customHeight="1">
      <c r="B194" s="262"/>
      <c r="C194" s="266"/>
      <c r="D194" s="266"/>
      <c r="E194" s="266"/>
      <c r="F194" s="285"/>
      <c r="G194" s="266"/>
      <c r="H194" s="266"/>
      <c r="I194" s="266"/>
      <c r="J194" s="266"/>
      <c r="K194" s="262"/>
    </row>
    <row r="195" spans="2:11" ht="18.75" customHeight="1">
      <c r="B195" s="272"/>
      <c r="C195" s="272"/>
      <c r="D195" s="272"/>
      <c r="E195" s="272"/>
      <c r="F195" s="272"/>
      <c r="G195" s="272"/>
      <c r="H195" s="272"/>
      <c r="I195" s="272"/>
      <c r="J195" s="272"/>
      <c r="K195" s="272"/>
    </row>
    <row r="196" spans="2:11">
      <c r="B196" s="254"/>
      <c r="C196" s="255"/>
      <c r="D196" s="255"/>
      <c r="E196" s="255"/>
      <c r="F196" s="255"/>
      <c r="G196" s="255"/>
      <c r="H196" s="255"/>
      <c r="I196" s="255"/>
      <c r="J196" s="255"/>
      <c r="K196" s="256"/>
    </row>
    <row r="197" spans="2:11" ht="21">
      <c r="B197" s="257"/>
      <c r="C197" s="380" t="s">
        <v>693</v>
      </c>
      <c r="D197" s="380"/>
      <c r="E197" s="380"/>
      <c r="F197" s="380"/>
      <c r="G197" s="380"/>
      <c r="H197" s="380"/>
      <c r="I197" s="380"/>
      <c r="J197" s="380"/>
      <c r="K197" s="258"/>
    </row>
    <row r="198" spans="2:11" ht="25.5" customHeight="1">
      <c r="B198" s="257"/>
      <c r="C198" s="322" t="s">
        <v>694</v>
      </c>
      <c r="D198" s="322"/>
      <c r="E198" s="322"/>
      <c r="F198" s="322" t="s">
        <v>695</v>
      </c>
      <c r="G198" s="323"/>
      <c r="H198" s="379" t="s">
        <v>696</v>
      </c>
      <c r="I198" s="379"/>
      <c r="J198" s="379"/>
      <c r="K198" s="258"/>
    </row>
    <row r="199" spans="2:11" ht="5.25" customHeight="1">
      <c r="B199" s="286"/>
      <c r="C199" s="283"/>
      <c r="D199" s="283"/>
      <c r="E199" s="283"/>
      <c r="F199" s="283"/>
      <c r="G199" s="266"/>
      <c r="H199" s="283"/>
      <c r="I199" s="283"/>
      <c r="J199" s="283"/>
      <c r="K199" s="307"/>
    </row>
    <row r="200" spans="2:11" ht="15" customHeight="1">
      <c r="B200" s="286"/>
      <c r="C200" s="266" t="s">
        <v>686</v>
      </c>
      <c r="D200" s="266"/>
      <c r="E200" s="266"/>
      <c r="F200" s="285" t="s">
        <v>46</v>
      </c>
      <c r="G200" s="266"/>
      <c r="H200" s="377" t="s">
        <v>697</v>
      </c>
      <c r="I200" s="377"/>
      <c r="J200" s="377"/>
      <c r="K200" s="307"/>
    </row>
    <row r="201" spans="2:11" ht="15" customHeight="1">
      <c r="B201" s="286"/>
      <c r="C201" s="292"/>
      <c r="D201" s="266"/>
      <c r="E201" s="266"/>
      <c r="F201" s="285" t="s">
        <v>47</v>
      </c>
      <c r="G201" s="266"/>
      <c r="H201" s="377" t="s">
        <v>698</v>
      </c>
      <c r="I201" s="377"/>
      <c r="J201" s="377"/>
      <c r="K201" s="307"/>
    </row>
    <row r="202" spans="2:11" ht="15" customHeight="1">
      <c r="B202" s="286"/>
      <c r="C202" s="292"/>
      <c r="D202" s="266"/>
      <c r="E202" s="266"/>
      <c r="F202" s="285" t="s">
        <v>50</v>
      </c>
      <c r="G202" s="266"/>
      <c r="H202" s="377" t="s">
        <v>699</v>
      </c>
      <c r="I202" s="377"/>
      <c r="J202" s="377"/>
      <c r="K202" s="307"/>
    </row>
    <row r="203" spans="2:11" ht="15" customHeight="1">
      <c r="B203" s="286"/>
      <c r="C203" s="266"/>
      <c r="D203" s="266"/>
      <c r="E203" s="266"/>
      <c r="F203" s="285" t="s">
        <v>48</v>
      </c>
      <c r="G203" s="266"/>
      <c r="H203" s="377" t="s">
        <v>700</v>
      </c>
      <c r="I203" s="377"/>
      <c r="J203" s="377"/>
      <c r="K203" s="307"/>
    </row>
    <row r="204" spans="2:11" ht="15" customHeight="1">
      <c r="B204" s="286"/>
      <c r="C204" s="266"/>
      <c r="D204" s="266"/>
      <c r="E204" s="266"/>
      <c r="F204" s="285" t="s">
        <v>49</v>
      </c>
      <c r="G204" s="266"/>
      <c r="H204" s="377" t="s">
        <v>701</v>
      </c>
      <c r="I204" s="377"/>
      <c r="J204" s="377"/>
      <c r="K204" s="307"/>
    </row>
    <row r="205" spans="2:11" ht="15" customHeight="1">
      <c r="B205" s="286"/>
      <c r="C205" s="266"/>
      <c r="D205" s="266"/>
      <c r="E205" s="266"/>
      <c r="F205" s="285"/>
      <c r="G205" s="266"/>
      <c r="H205" s="266"/>
      <c r="I205" s="266"/>
      <c r="J205" s="266"/>
      <c r="K205" s="307"/>
    </row>
    <row r="206" spans="2:11" ht="15" customHeight="1">
      <c r="B206" s="286"/>
      <c r="C206" s="266" t="s">
        <v>642</v>
      </c>
      <c r="D206" s="266"/>
      <c r="E206" s="266"/>
      <c r="F206" s="285" t="s">
        <v>537</v>
      </c>
      <c r="G206" s="266"/>
      <c r="H206" s="377" t="s">
        <v>702</v>
      </c>
      <c r="I206" s="377"/>
      <c r="J206" s="377"/>
      <c r="K206" s="307"/>
    </row>
    <row r="207" spans="2:11" ht="15" customHeight="1">
      <c r="B207" s="286"/>
      <c r="C207" s="292"/>
      <c r="D207" s="266"/>
      <c r="E207" s="266"/>
      <c r="F207" s="285" t="s">
        <v>540</v>
      </c>
      <c r="G207" s="266"/>
      <c r="H207" s="377" t="s">
        <v>541</v>
      </c>
      <c r="I207" s="377"/>
      <c r="J207" s="377"/>
      <c r="K207" s="307"/>
    </row>
    <row r="208" spans="2:11" ht="15" customHeight="1">
      <c r="B208" s="286"/>
      <c r="C208" s="266"/>
      <c r="D208" s="266"/>
      <c r="E208" s="266"/>
      <c r="F208" s="285" t="s">
        <v>82</v>
      </c>
      <c r="G208" s="266"/>
      <c r="H208" s="377" t="s">
        <v>703</v>
      </c>
      <c r="I208" s="377"/>
      <c r="J208" s="377"/>
      <c r="K208" s="307"/>
    </row>
    <row r="209" spans="2:11" ht="15" customHeight="1">
      <c r="B209" s="324"/>
      <c r="C209" s="292"/>
      <c r="D209" s="292"/>
      <c r="E209" s="292"/>
      <c r="F209" s="285" t="s">
        <v>93</v>
      </c>
      <c r="G209" s="271"/>
      <c r="H209" s="378" t="s">
        <v>542</v>
      </c>
      <c r="I209" s="378"/>
      <c r="J209" s="378"/>
      <c r="K209" s="325"/>
    </row>
    <row r="210" spans="2:11" ht="15" customHeight="1">
      <c r="B210" s="324"/>
      <c r="C210" s="292"/>
      <c r="D210" s="292"/>
      <c r="E210" s="292"/>
      <c r="F210" s="285" t="s">
        <v>543</v>
      </c>
      <c r="G210" s="271"/>
      <c r="H210" s="378" t="s">
        <v>704</v>
      </c>
      <c r="I210" s="378"/>
      <c r="J210" s="378"/>
      <c r="K210" s="325"/>
    </row>
    <row r="211" spans="2:11" ht="15" customHeight="1">
      <c r="B211" s="324"/>
      <c r="C211" s="292"/>
      <c r="D211" s="292"/>
      <c r="E211" s="292"/>
      <c r="F211" s="326"/>
      <c r="G211" s="271"/>
      <c r="H211" s="327"/>
      <c r="I211" s="327"/>
      <c r="J211" s="327"/>
      <c r="K211" s="325"/>
    </row>
    <row r="212" spans="2:11" ht="15" customHeight="1">
      <c r="B212" s="324"/>
      <c r="C212" s="266" t="s">
        <v>666</v>
      </c>
      <c r="D212" s="292"/>
      <c r="E212" s="292"/>
      <c r="F212" s="285">
        <v>1</v>
      </c>
      <c r="G212" s="271"/>
      <c r="H212" s="378" t="s">
        <v>705</v>
      </c>
      <c r="I212" s="378"/>
      <c r="J212" s="378"/>
      <c r="K212" s="325"/>
    </row>
    <row r="213" spans="2:11" ht="15" customHeight="1">
      <c r="B213" s="324"/>
      <c r="C213" s="292"/>
      <c r="D213" s="292"/>
      <c r="E213" s="292"/>
      <c r="F213" s="285">
        <v>2</v>
      </c>
      <c r="G213" s="271"/>
      <c r="H213" s="378" t="s">
        <v>706</v>
      </c>
      <c r="I213" s="378"/>
      <c r="J213" s="378"/>
      <c r="K213" s="325"/>
    </row>
    <row r="214" spans="2:11" ht="15" customHeight="1">
      <c r="B214" s="324"/>
      <c r="C214" s="292"/>
      <c r="D214" s="292"/>
      <c r="E214" s="292"/>
      <c r="F214" s="285">
        <v>3</v>
      </c>
      <c r="G214" s="271"/>
      <c r="H214" s="378" t="s">
        <v>707</v>
      </c>
      <c r="I214" s="378"/>
      <c r="J214" s="378"/>
      <c r="K214" s="325"/>
    </row>
    <row r="215" spans="2:11" ht="15" customHeight="1">
      <c r="B215" s="324"/>
      <c r="C215" s="292"/>
      <c r="D215" s="292"/>
      <c r="E215" s="292"/>
      <c r="F215" s="285">
        <v>4</v>
      </c>
      <c r="G215" s="271"/>
      <c r="H215" s="378" t="s">
        <v>708</v>
      </c>
      <c r="I215" s="378"/>
      <c r="J215" s="378"/>
      <c r="K215" s="325"/>
    </row>
    <row r="216" spans="2:11" ht="12.75" customHeight="1">
      <c r="B216" s="328"/>
      <c r="C216" s="329"/>
      <c r="D216" s="329"/>
      <c r="E216" s="329"/>
      <c r="F216" s="329"/>
      <c r="G216" s="329"/>
      <c r="H216" s="329"/>
      <c r="I216" s="329"/>
      <c r="J216" s="329"/>
      <c r="K216" s="330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Čištění dešťové kana...</vt:lpstr>
      <vt:lpstr>02 - Odstranění stávající...</vt:lpstr>
      <vt:lpstr>03 - Oprava stávající kan...</vt:lpstr>
      <vt:lpstr>04 - VON</vt:lpstr>
      <vt:lpstr>Pokyny pro vyplnění</vt:lpstr>
      <vt:lpstr>'01 - Čištění dešťové kana...'!Názvy_tisku</vt:lpstr>
      <vt:lpstr>'02 - Odstranění stávající...'!Názvy_tisku</vt:lpstr>
      <vt:lpstr>'03 - Oprava stávající kan...'!Názvy_tisku</vt:lpstr>
      <vt:lpstr>'04 - VON'!Názvy_tisku</vt:lpstr>
      <vt:lpstr>'Rekapitulace stavby'!Názvy_tisku</vt:lpstr>
      <vt:lpstr>'01 - Čištění dešťové kana...'!Oblast_tisku</vt:lpstr>
      <vt:lpstr>'02 - Odstranění stávající...'!Oblast_tisku</vt:lpstr>
      <vt:lpstr>'03 - Oprava stávající kan...'!Oblast_tisku</vt:lpstr>
      <vt:lpstr>'04 -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DESKTOP-T7GMRM1\uživatel pc</dc:creator>
  <cp:lastModifiedBy>AD</cp:lastModifiedBy>
  <dcterms:created xsi:type="dcterms:W3CDTF">2018-11-02T12:38:58Z</dcterms:created>
  <dcterms:modified xsi:type="dcterms:W3CDTF">2018-11-02T12:39:16Z</dcterms:modified>
</cp:coreProperties>
</file>