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STAV\2019-5 Odry Nemocnice\Dokumentace předání - výměna dveří\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Pol'!$A$1:$W$166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5" i="12"/>
  <c r="BA156" i="12"/>
  <c r="BA154" i="12"/>
  <c r="BA6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7" i="12"/>
  <c r="M17" i="12" s="1"/>
  <c r="I17" i="12"/>
  <c r="K17" i="12"/>
  <c r="O17" i="12"/>
  <c r="O8" i="12" s="1"/>
  <c r="Q17" i="12"/>
  <c r="V17" i="12"/>
  <c r="G19" i="12"/>
  <c r="I19" i="12"/>
  <c r="I18" i="12" s="1"/>
  <c r="K19" i="12"/>
  <c r="K18" i="12" s="1"/>
  <c r="M19" i="12"/>
  <c r="O19" i="12"/>
  <c r="Q19" i="12"/>
  <c r="Q18" i="12" s="1"/>
  <c r="V19" i="12"/>
  <c r="V18" i="12" s="1"/>
  <c r="G25" i="12"/>
  <c r="I25" i="12"/>
  <c r="K25" i="12"/>
  <c r="M25" i="12"/>
  <c r="O25" i="12"/>
  <c r="Q25" i="12"/>
  <c r="V25" i="12"/>
  <c r="G31" i="12"/>
  <c r="G18" i="12" s="1"/>
  <c r="I31" i="12"/>
  <c r="K31" i="12"/>
  <c r="M31" i="12"/>
  <c r="O31" i="12"/>
  <c r="O18" i="12" s="1"/>
  <c r="Q31" i="12"/>
  <c r="V31" i="12"/>
  <c r="G37" i="12"/>
  <c r="M37" i="12" s="1"/>
  <c r="I37" i="12"/>
  <c r="K37" i="12"/>
  <c r="O37" i="12"/>
  <c r="Q37" i="12"/>
  <c r="V37" i="12"/>
  <c r="G43" i="12"/>
  <c r="I43" i="12"/>
  <c r="K43" i="12"/>
  <c r="M43" i="12"/>
  <c r="O43" i="12"/>
  <c r="Q43" i="12"/>
  <c r="V43" i="12"/>
  <c r="G49" i="12"/>
  <c r="I49" i="12"/>
  <c r="K49" i="12"/>
  <c r="M49" i="12"/>
  <c r="O49" i="12"/>
  <c r="Q49" i="12"/>
  <c r="V49" i="12"/>
  <c r="G55" i="12"/>
  <c r="I55" i="12"/>
  <c r="K55" i="12"/>
  <c r="M55" i="12"/>
  <c r="O55" i="12"/>
  <c r="Q55" i="12"/>
  <c r="V55" i="12"/>
  <c r="G61" i="12"/>
  <c r="O61" i="12"/>
  <c r="G62" i="12"/>
  <c r="I62" i="12"/>
  <c r="I61" i="12" s="1"/>
  <c r="K62" i="12"/>
  <c r="K61" i="12" s="1"/>
  <c r="M62" i="12"/>
  <c r="M61" i="12" s="1"/>
  <c r="O62" i="12"/>
  <c r="Q62" i="12"/>
  <c r="Q61" i="12" s="1"/>
  <c r="V62" i="12"/>
  <c r="V61" i="12" s="1"/>
  <c r="G64" i="12"/>
  <c r="G63" i="12" s="1"/>
  <c r="I64" i="12"/>
  <c r="I63" i="12" s="1"/>
  <c r="K64" i="12"/>
  <c r="M64" i="12"/>
  <c r="O64" i="12"/>
  <c r="O63" i="12" s="1"/>
  <c r="Q64" i="12"/>
  <c r="Q63" i="12" s="1"/>
  <c r="V64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8" i="12"/>
  <c r="I78" i="12"/>
  <c r="K78" i="12"/>
  <c r="K63" i="12" s="1"/>
  <c r="M78" i="12"/>
  <c r="O78" i="12"/>
  <c r="Q78" i="12"/>
  <c r="V78" i="12"/>
  <c r="V63" i="12" s="1"/>
  <c r="G84" i="12"/>
  <c r="M84" i="12" s="1"/>
  <c r="M83" i="12" s="1"/>
  <c r="I84" i="12"/>
  <c r="I83" i="12" s="1"/>
  <c r="K84" i="12"/>
  <c r="K83" i="12" s="1"/>
  <c r="O84" i="12"/>
  <c r="O83" i="12" s="1"/>
  <c r="Q84" i="12"/>
  <c r="Q83" i="12" s="1"/>
  <c r="V84" i="12"/>
  <c r="V83" i="12" s="1"/>
  <c r="I86" i="12"/>
  <c r="Q86" i="12"/>
  <c r="G87" i="12"/>
  <c r="G86" i="12" s="1"/>
  <c r="I87" i="12"/>
  <c r="K87" i="12"/>
  <c r="K86" i="12" s="1"/>
  <c r="M87" i="12"/>
  <c r="M86" i="12" s="1"/>
  <c r="O87" i="12"/>
  <c r="O86" i="12" s="1"/>
  <c r="Q87" i="12"/>
  <c r="V87" i="12"/>
  <c r="V86" i="12" s="1"/>
  <c r="G90" i="12"/>
  <c r="M90" i="12" s="1"/>
  <c r="I90" i="12"/>
  <c r="I89" i="12" s="1"/>
  <c r="K90" i="12"/>
  <c r="K89" i="12" s="1"/>
  <c r="O90" i="12"/>
  <c r="O89" i="12" s="1"/>
  <c r="Q90" i="12"/>
  <c r="Q89" i="12" s="1"/>
  <c r="V90" i="12"/>
  <c r="V89" i="12" s="1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1" i="12"/>
  <c r="O101" i="12"/>
  <c r="G102" i="12"/>
  <c r="M102" i="12" s="1"/>
  <c r="M101" i="12" s="1"/>
  <c r="I102" i="12"/>
  <c r="I101" i="12" s="1"/>
  <c r="K102" i="12"/>
  <c r="K101" i="12" s="1"/>
  <c r="O102" i="12"/>
  <c r="Q102" i="12"/>
  <c r="Q101" i="12" s="1"/>
  <c r="V102" i="12"/>
  <c r="V101" i="12" s="1"/>
  <c r="G107" i="12"/>
  <c r="I107" i="12"/>
  <c r="K107" i="12"/>
  <c r="O107" i="12"/>
  <c r="Q107" i="12"/>
  <c r="V107" i="12"/>
  <c r="G108" i="12"/>
  <c r="I108" i="12"/>
  <c r="K108" i="12"/>
  <c r="M108" i="12"/>
  <c r="M107" i="12" s="1"/>
  <c r="O108" i="12"/>
  <c r="Q108" i="12"/>
  <c r="V108" i="12"/>
  <c r="G114" i="12"/>
  <c r="M114" i="12" s="1"/>
  <c r="I114" i="12"/>
  <c r="I113" i="12" s="1"/>
  <c r="K114" i="12"/>
  <c r="O114" i="12"/>
  <c r="Q114" i="12"/>
  <c r="Q113" i="12" s="1"/>
  <c r="V114" i="12"/>
  <c r="G120" i="12"/>
  <c r="M120" i="12" s="1"/>
  <c r="I120" i="12"/>
  <c r="K120" i="12"/>
  <c r="K113" i="12" s="1"/>
  <c r="O120" i="12"/>
  <c r="Q120" i="12"/>
  <c r="V120" i="12"/>
  <c r="V113" i="12" s="1"/>
  <c r="G127" i="12"/>
  <c r="I127" i="12"/>
  <c r="K127" i="12"/>
  <c r="M127" i="12"/>
  <c r="O127" i="12"/>
  <c r="Q127" i="12"/>
  <c r="V127" i="12"/>
  <c r="G132" i="12"/>
  <c r="M132" i="12" s="1"/>
  <c r="I132" i="12"/>
  <c r="K132" i="12"/>
  <c r="O132" i="12"/>
  <c r="O113" i="12" s="1"/>
  <c r="Q132" i="12"/>
  <c r="V132" i="12"/>
  <c r="G137" i="12"/>
  <c r="M137" i="12" s="1"/>
  <c r="I137" i="12"/>
  <c r="K137" i="12"/>
  <c r="O137" i="12"/>
  <c r="Q137" i="12"/>
  <c r="V137" i="12"/>
  <c r="G144" i="12"/>
  <c r="M144" i="12" s="1"/>
  <c r="I144" i="12"/>
  <c r="K144" i="12"/>
  <c r="O144" i="12"/>
  <c r="Q144" i="12"/>
  <c r="V144" i="12"/>
  <c r="K146" i="12"/>
  <c r="V146" i="12"/>
  <c r="G147" i="12"/>
  <c r="G146" i="12" s="1"/>
  <c r="I147" i="12"/>
  <c r="I146" i="12" s="1"/>
  <c r="K147" i="12"/>
  <c r="O147" i="12"/>
  <c r="O146" i="12" s="1"/>
  <c r="Q147" i="12"/>
  <c r="Q146" i="12" s="1"/>
  <c r="V147" i="12"/>
  <c r="G149" i="12"/>
  <c r="M149" i="12" s="1"/>
  <c r="I149" i="12"/>
  <c r="K149" i="12"/>
  <c r="K148" i="12" s="1"/>
  <c r="O149" i="12"/>
  <c r="Q149" i="12"/>
  <c r="V149" i="12"/>
  <c r="V148" i="12" s="1"/>
  <c r="G151" i="12"/>
  <c r="I151" i="12"/>
  <c r="K151" i="12"/>
  <c r="M151" i="12"/>
  <c r="O151" i="12"/>
  <c r="Q151" i="12"/>
  <c r="V151" i="12"/>
  <c r="G152" i="12"/>
  <c r="G148" i="12" s="1"/>
  <c r="I152" i="12"/>
  <c r="K152" i="12"/>
  <c r="O152" i="12"/>
  <c r="O148" i="12" s="1"/>
  <c r="Q152" i="12"/>
  <c r="V152" i="12"/>
  <c r="G153" i="12"/>
  <c r="M153" i="12" s="1"/>
  <c r="I153" i="12"/>
  <c r="I148" i="12" s="1"/>
  <c r="K153" i="12"/>
  <c r="O153" i="12"/>
  <c r="Q153" i="12"/>
  <c r="Q148" i="12" s="1"/>
  <c r="V153" i="12"/>
  <c r="G155" i="12"/>
  <c r="M155" i="12" s="1"/>
  <c r="I155" i="12"/>
  <c r="K155" i="12"/>
  <c r="O155" i="12"/>
  <c r="Q155" i="12"/>
  <c r="V155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K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O160" i="12" s="1"/>
  <c r="Q162" i="12"/>
  <c r="V162" i="12"/>
  <c r="G163" i="12"/>
  <c r="M163" i="12" s="1"/>
  <c r="I163" i="12"/>
  <c r="I160" i="12" s="1"/>
  <c r="K163" i="12"/>
  <c r="O163" i="12"/>
  <c r="Q163" i="12"/>
  <c r="Q160" i="12" s="1"/>
  <c r="V163" i="12"/>
  <c r="AE165" i="12"/>
  <c r="AF165" i="12"/>
  <c r="I20" i="1"/>
  <c r="I19" i="1"/>
  <c r="I18" i="1"/>
  <c r="I17" i="1"/>
  <c r="I16" i="1"/>
  <c r="I62" i="1"/>
  <c r="J61" i="1" s="1"/>
  <c r="F42" i="1"/>
  <c r="G42" i="1"/>
  <c r="G25" i="1" s="1"/>
  <c r="A25" i="1" s="1"/>
  <c r="A26" i="1" s="1"/>
  <c r="G26" i="1" s="1"/>
  <c r="H42" i="1"/>
  <c r="H41" i="1"/>
  <c r="I41" i="1" s="1"/>
  <c r="H40" i="1"/>
  <c r="I40" i="1" s="1"/>
  <c r="H39" i="1"/>
  <c r="I39" i="1" s="1"/>
  <c r="I42" i="1" s="1"/>
  <c r="J50" i="1" l="1"/>
  <c r="J52" i="1"/>
  <c r="J54" i="1"/>
  <c r="J56" i="1"/>
  <c r="J58" i="1"/>
  <c r="J60" i="1"/>
  <c r="J49" i="1"/>
  <c r="J51" i="1"/>
  <c r="J53" i="1"/>
  <c r="J55" i="1"/>
  <c r="J57" i="1"/>
  <c r="J59" i="1"/>
  <c r="G28" i="1"/>
  <c r="G23" i="1"/>
  <c r="M8" i="12"/>
  <c r="M63" i="12"/>
  <c r="M160" i="12"/>
  <c r="M113" i="12"/>
  <c r="M89" i="12"/>
  <c r="M18" i="12"/>
  <c r="G113" i="12"/>
  <c r="G89" i="12"/>
  <c r="G83" i="12"/>
  <c r="G8" i="12"/>
  <c r="M152" i="12"/>
  <c r="M148" i="12" s="1"/>
  <c r="M147" i="12"/>
  <c r="M146" i="12" s="1"/>
  <c r="G160" i="12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62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<sst xmlns="http://schemas.openxmlformats.org/spreadsheetml/2006/main" count="709" uniqueCount="308">
  <si>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</si>
  <si>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</si>
  <si>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</si>
  <si>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</si>
  <si>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</si>
  <si>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</si>
  <si>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</si>
  <si>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</si>
  <si>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</si>
  <si>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</si>
  <si>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</si>
  <si>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</si>
  <si>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</si>
  <si>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</si>
  <si>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</si>
  <si>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</si>
  <si>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</si>
  <si>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</si>
  <si>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</si>
  <si>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</si>
  <si>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</si>
  <si>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</si>
  <si>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</si>
  <si>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</si>
  <si>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</si>
  <si>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</si>
  <si>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</si>
  <si>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</si>
  <si>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</si>
  <si>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</si>
  <si>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</si>
  <si>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</si>
  <si>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</si>
  <si>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</si>
  <si>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</si>
  <si>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</si>
  <si>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</si>
  <si>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</si>
  <si>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</si>
  <si>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</si>
  <si>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</si>
  <si>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</si>
  <si>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</si>
  <si>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</si>
  <si>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Výměna dveří, Městská nemocnice v Odrách, příspěvková organizace, parc. č. 1000</t>
  </si>
  <si>
    <t>Výměna dveří - automatické otevírání</t>
  </si>
  <si>
    <t>Objekt:</t>
  </si>
  <si>
    <t>Rozpočet:</t>
  </si>
  <si>
    <t>Z201905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</si>
  <si>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</si>
  <si>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</si>
  <si>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</si>
  <si>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</si>
  <si>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</si>
  <si>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</si>
  <si>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</si>
  <si>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</si>
  <si>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</si>
  <si>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</si>
  <si>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</si>
  <si>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</si>
  <si>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</si>
  <si>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</si>
  <si>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</si>
  <si>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</si>
  <si>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</si>
  <si>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</si>
  <si>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</si>
  <si>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</si>
  <si>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</si>
  <si>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</si>
  <si>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</si>
  <si>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</si>
  <si>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</si>
  <si>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</si>
  <si>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</si>
  <si>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</si>
  <si>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</si>
  <si>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</si>
  <si>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</si>
  <si>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</si>
  <si>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</si>
  <si>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</si>
  <si>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</si>
  <si>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</si>
  <si>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</si>
  <si>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</si>
  <si>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</si>
  <si>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</si>
  <si>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</si>
  <si>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</si>
  <si>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</si>
  <si>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</si>
  <si>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</si>
  <si>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</si>
  <si>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</si>
  <si>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</si>
  <si>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</si>
  <si>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</si>
  <si>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</si>
  <si>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</si>
  <si>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</si>
  <si>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</si>
  <si>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</si>
  <si>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</si>
  <si>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</si>
  <si>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</si>
  <si>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</si>
  <si>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317145335R00</t>
  </si>
  <si>
    <t>Překlady pórobetonové nenosné délky 2000 mm, šířky 150 mm, výšky 124 mm</t>
  </si>
  <si>
    <t>kus</t>
  </si>
  <si>
    <t>801-1</t>
  </si>
  <si>
    <t>RTS 17/ II</t>
  </si>
  <si>
    <t>POL1_</t>
  </si>
  <si>
    <t>317145337R00</t>
  </si>
  <si>
    <t>Překlady pórobetonové nenosné délky 2500 mm, šířky 150 mm, výšky 124 mm</t>
  </si>
  <si>
    <t>342255028RT1</t>
  </si>
  <si>
    <t>Příčky z cihel a tvárnic nepálených příčky z příčkovek pórobetonových tloušťky 150 mm</t>
  </si>
  <si>
    <t>m2</t>
  </si>
  <si>
    <t>včetně pomocného lešení</t>
  </si>
  <si>
    <t>SPI</t>
  </si>
  <si>
    <t xml:space="preserve">Nové příčky : </t>
  </si>
  <si>
    <t>VV</t>
  </si>
  <si>
    <t>1NP : 2,61*3,3+0,2*3,3-1,1*2+3,1*3,3-1,4*2</t>
  </si>
  <si>
    <t>2NP : 2,78*3,3+0,5*3,3-1,1*2</t>
  </si>
  <si>
    <t>3NP : 2,76*3,3+0,5*3,3-1,1*2</t>
  </si>
  <si>
    <t>342011111</t>
  </si>
  <si>
    <t>Příplatek za kotvení příček malých rozměrů</t>
  </si>
  <si>
    <t>kompl</t>
  </si>
  <si>
    <t>Vlastní</t>
  </si>
  <si>
    <t>Indiv</t>
  </si>
  <si>
    <t>611401311RT2</t>
  </si>
  <si>
    <t>Omítka malých ploch na stropech přes 0,25 do 1 m2, vápennou štukovou omítkou</t>
  </si>
  <si>
    <t>801-4</t>
  </si>
  <si>
    <t>jakoukoliv maltou, z pomocného pracovního lešení o výšce podlahy do 1900 mm a pro zatížení do 1,5 kPa,</t>
  </si>
  <si>
    <t xml:space="preserve">po vybouraných příčkách : </t>
  </si>
  <si>
    <t>1NP : 1</t>
  </si>
  <si>
    <t>2NP : 1</t>
  </si>
  <si>
    <t>3NP : 1</t>
  </si>
  <si>
    <t>612401391R00</t>
  </si>
  <si>
    <t>Omítky malých ploch vnitřních stěn přes 0,25 do 1 m2, vápennou štukovou omítkou</t>
  </si>
  <si>
    <t xml:space="preserve">Doplnění po vybouraných příčkách : </t>
  </si>
  <si>
    <t>1NP : 4</t>
  </si>
  <si>
    <t>2NP : 2</t>
  </si>
  <si>
    <t>3NP : 2</t>
  </si>
  <si>
    <t>612409991RT2</t>
  </si>
  <si>
    <t>Začištění omítek kolem oken, dveří a obkladů apod. s použitím suché maltové směsi</t>
  </si>
  <si>
    <t>m</t>
  </si>
  <si>
    <t xml:space="preserve">Nové dveře : </t>
  </si>
  <si>
    <t>1NP : (2*2+1,1)*2+1,4+2*2</t>
  </si>
  <si>
    <t>2NP : (2*2+1,1)*2</t>
  </si>
  <si>
    <t>3NP : 2*2+1,1</t>
  </si>
  <si>
    <t>4NP : 2*2+1,1</t>
  </si>
  <si>
    <t>612421431RT2</t>
  </si>
  <si>
    <t>Oprava vnitřních vápenných omítek stěn v množství opravované plochy přes 30 do 50 %,  štukových</t>
  </si>
  <si>
    <t xml:space="preserve">oprava po dozdění a napojení příček : </t>
  </si>
  <si>
    <t>1NP : 0,4*(3,3*2)*(4+4+4)+0,8*1,874+0,8*2,08*2</t>
  </si>
  <si>
    <t>2NP : 0,4*(2,43*2)*4+2,15*0,4+0,4*2,2*4+0,4*1,5</t>
  </si>
  <si>
    <t>3NP : 0,4*(3,3*2)*4</t>
  </si>
  <si>
    <t>4NP : 0,4*(3,3*2)*4</t>
  </si>
  <si>
    <t>612472181R00</t>
  </si>
  <si>
    <t>Omítka stěn, míchané jádro, štuk ze suché směsi jádro míchané, štuk ze suché směsi</t>
  </si>
  <si>
    <t>postřik a jádro míchané z písku, cementu a hydrátu, štuk z pytlované suché směsi</t>
  </si>
  <si>
    <t>1NP : 2,61*3,3+1,88*3,3+0,2*3,3-1,1*2+3,1*3,3+0,15*3,3-1,4*2*2-1,1*2*2</t>
  </si>
  <si>
    <t>2NP : 2,78*3,3+2,15*3,3+0,5*3,3-1,1*2*2</t>
  </si>
  <si>
    <t>3NP : 2,76*3,3+2,15*3,3+0,5*3,3-1,1*2*2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</si>
  <si>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</si>
  <si>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</si>
  <si>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</si>
  <si>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1NP : (1,1*2+2*2*2)*2+1,4*2+2*2</t>
  </si>
  <si>
    <t>2NP : (1,1*2+2*2*2)*2</t>
  </si>
  <si>
    <t>3NP : 1,1*2+2*2*2</t>
  </si>
  <si>
    <t>1,1*2+2*2*2</t>
  </si>
  <si>
    <t>612481113R00</t>
  </si>
  <si>
    <t>Potažení vnitřních stěn pletivem sklotextilním , s vypnutím</t>
  </si>
  <si>
    <t>v ploše nebo pruzích na plném podkladu nebo na podkladu s dutinami (pod omítku)</t>
  </si>
  <si>
    <t>900      RT4</t>
  </si>
  <si>
    <t>HZS, Práce v tarifní třídě 7</t>
  </si>
  <si>
    <t>h</t>
  </si>
  <si>
    <t>Prav.M</t>
  </si>
  <si>
    <t>POL10_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</si>
  <si>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</si>
  <si>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</si>
  <si>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</si>
  <si>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</si>
  <si>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Stávající příčky : </t>
  </si>
  <si>
    <t>1NP : 1,88*3,3-1,1*2+1,88*2,080-1,4*2</t>
  </si>
  <si>
    <t>2NP : 2,15*2,43-1,1*2</t>
  </si>
  <si>
    <t>3NP : 2,15*3,3-1,1*2</t>
  </si>
  <si>
    <t>968061126R00</t>
  </si>
  <si>
    <t>Vyvěšení nebo zavěšení dřevěných křídel dveří, plochy přes 2 m2</t>
  </si>
  <si>
    <t>oken, dveří a vrat, s uložením a opětovným zavěšením po provedení stavebních změn,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</si>
  <si>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</si>
  <si>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</si>
  <si>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</si>
  <si>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>1NP : 1,1*2*2+1,6*2</t>
  </si>
  <si>
    <t>2NP : 1,1*2*2</t>
  </si>
  <si>
    <t>3NP : 1,1*2</t>
  </si>
  <si>
    <t>4NP : 1,1*2</t>
  </si>
  <si>
    <t>978013191R00</t>
  </si>
  <si>
    <t>Otlučení omítek vápenných nebo vápenocementových vnitřních s vyškrabáním spár, s očištěním zdiva stěn, v rozsahu do 100 %</t>
  </si>
  <si>
    <t xml:space="preserve">Příčky stávající : </t>
  </si>
  <si>
    <t>1NP : (1,88*3,3-1,1*2+1,88*2,080-1,4*2)*2</t>
  </si>
  <si>
    <t>2NP : (2,15*2,43-1,1*2)*2</t>
  </si>
  <si>
    <t>3NP : (2,15*3,3-1,1*2)*2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</si>
  <si>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</si>
  <si>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</si>
  <si>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</si>
  <si>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</si>
  <si>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</si>
  <si>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>725980113R00</t>
  </si>
  <si>
    <t>Dvířka vanová, 300 x 300 mm</t>
  </si>
  <si>
    <t>800-721</t>
  </si>
  <si>
    <t>766661821R00</t>
  </si>
  <si>
    <t>Demontáž dveřních křídel dokování_x000D_
 samozavírače</t>
  </si>
  <si>
    <t>800-766</t>
  </si>
  <si>
    <t>766 71-2 aut</t>
  </si>
  <si>
    <t>Montáž dveří automat 1400/2000 POŽ - DVĚ KŘÍDLA</t>
  </si>
  <si>
    <t xml:space="preserve">ks    </t>
  </si>
  <si>
    <t>766711 AUT 2</t>
  </si>
  <si>
    <t>Montáž dveří automat 1100/2000 POŽ - JEDNO KŘÍDLÉ, EI30 DP3, C+S, kouřotěsné</t>
  </si>
  <si>
    <t>1</t>
  </si>
  <si>
    <t>7667110- aut</t>
  </si>
  <si>
    <t>Montáž dveří automat 1100/2000 POŽ - DVĚ KŘÍDLA, EI30 DP3, C+S, kouřotěsné</t>
  </si>
  <si>
    <t>76701</t>
  </si>
  <si>
    <t>Dveře požární automatické dvoukřídlé EI 30 DP3 C+S</t>
  </si>
  <si>
    <t>POL3_</t>
  </si>
  <si>
    <t>D1 : 5</t>
  </si>
  <si>
    <t>76702</t>
  </si>
  <si>
    <t>D2 : 1</t>
  </si>
  <si>
    <t>76703</t>
  </si>
  <si>
    <t>Dveře požární automatické jednokřídlé EI 30 DP3 C+S</t>
  </si>
  <si>
    <t>D3 : 1</t>
  </si>
  <si>
    <t>767137531R00</t>
  </si>
  <si>
    <t>Montáž stěn a příček z plechu Obložení stěn a příček plechem tvarovaným Montáž doplňujících částí obložení plechem vytvoření rohu nebo ostění, do r.š. 250 mm</t>
  </si>
  <si>
    <t>800-767</t>
  </si>
  <si>
    <t xml:space="preserve">ochrana rohů : </t>
  </si>
  <si>
    <t>1NP : 4*2*3</t>
  </si>
  <si>
    <t>2NP : 4*2*2</t>
  </si>
  <si>
    <t>3NP : 4*2*2</t>
  </si>
  <si>
    <t>771571905R00</t>
  </si>
  <si>
    <t>Opravy podlah z dlaždic keramických režných nebo glazovaných, velikosti 150 x 150 mm</t>
  </si>
  <si>
    <t>800-771</t>
  </si>
  <si>
    <t>1NP : 19+19</t>
  </si>
  <si>
    <t>2NP : 22</t>
  </si>
  <si>
    <t>3NP : 22</t>
  </si>
  <si>
    <t>784401801R00</t>
  </si>
  <si>
    <t>Odstranění maleb obroušením s oprášením, v místnostech do 3,8 m</t>
  </si>
  <si>
    <t>800-784</t>
  </si>
  <si>
    <t xml:space="preserve">Související odstranění maleb vzešlé z bourání příček, manipulace, stavebních prací : </t>
  </si>
  <si>
    <t>1NP : 1*3,3*4+1*2,651+1*1,88+2,51*1*2+1*3,3*4+2,51*+3,3*1+110</t>
  </si>
  <si>
    <t>2NP : 1*2,22*2+1,46*1+5*3,3+1*3,3*2,78*1</t>
  </si>
  <si>
    <t>3NP : 1*3,3*4+2,15*1+2,76*1</t>
  </si>
  <si>
    <t>4NP : 2,39*3,3*2-1,1*2*2</t>
  </si>
  <si>
    <t>784161501R00</t>
  </si>
  <si>
    <t>Příprava povrchu Penetrace (napouštění) podkladu disperzní, jednonásobná</t>
  </si>
  <si>
    <t xml:space="preserve">Pouze oprava (odhad malby) - doplnění malby : </t>
  </si>
  <si>
    <t>1NP : (1,8*1,5*4)*2+1,88*1,5+2,51*1,5*2+2,651*1,5*2+5*1,8*5++50</t>
  </si>
  <si>
    <t>2NP : (1,8*1,5*4)*2+2,15*1,5+2,78*1,5+2*1,5*2</t>
  </si>
  <si>
    <t>3NP : (1,8*1,5*4)+2,15*1,5+2,76*1,5</t>
  </si>
  <si>
    <t>4NP : (1,8*1,5*4)+2,39*1,5*2</t>
  </si>
  <si>
    <t>dodatečně vyvolané malby stavebními pracemi : 150</t>
  </si>
  <si>
    <t>784161901R00</t>
  </si>
  <si>
    <t>Příprava povrchu Penetrace (napouštění) podkladu latex, jednonásobná</t>
  </si>
  <si>
    <t xml:space="preserve">pás 1,5m - pouze doplnění míst : </t>
  </si>
  <si>
    <t>1NP : (1,5*2*2)*2+5*1,5</t>
  </si>
  <si>
    <t>2,3,4NP : (1,5*2*2)*(2+1+1)</t>
  </si>
  <si>
    <t>dodatečně vyvolané malby stavebními pracemi : 30</t>
  </si>
  <si>
    <t>784164122R00</t>
  </si>
  <si>
    <t>Malby latexové  , barevné (bez ohledu na počet a odstín barev), dvojnásobné</t>
  </si>
  <si>
    <t>784165622R00</t>
  </si>
  <si>
    <t>Malby z malířských směsí disperzních,  , barevné, dvojnásobné</t>
  </si>
  <si>
    <t>784498911R00</t>
  </si>
  <si>
    <t>Ostatní práce vyhlazení malířskou masou jednonásobné, v místnostech výšky nebo na schodišti o výšce podlaží do 3,8 m</t>
  </si>
  <si>
    <t>356,03+73,5</t>
  </si>
  <si>
    <t>elektroinstalce, přeložky sítí, viz samostatný rozpočet</t>
  </si>
  <si>
    <t>979087212R00</t>
  </si>
  <si>
    <t>Nakládání na dopravní prostředky suti</t>
  </si>
  <si>
    <t>822-1</t>
  </si>
  <si>
    <t>POL8_</t>
  </si>
  <si>
    <t>pro vodorovnou dopravu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</si>
  <si>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</si>
  <si>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</si>
  <si>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</si>
  <si>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</si>
  <si>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979084413R00</t>
  </si>
  <si>
    <t xml:space="preserve">Vodorovná doprava po suchu nebo naložení vodorovná doprava vybouraných hmot se složením a hrubým urovnáním nebo přeložením na jiný dopravní prostředek do 1 km,  </t>
  </si>
  <si>
    <t>831-2</t>
  </si>
  <si>
    <t>vybouraných hmot se složením a hrubým urovnáním nebo přeložením na jiný dopravní prostředek, nebo nakládání na dopravní prostředek pro vodorovnou dopravu,</t>
  </si>
  <si>
    <t>979084419R00</t>
  </si>
  <si>
    <t>Vodorovná doprava po suchu nebo naložení vodorovná doprava vybouraných hmot se složením a hrubým urovnáním nebo přeložením na jiný dopravní prostředek do 1 km, příplatek za každý další i započatý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</si>
  <si>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</si>
  <si>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</si>
  <si>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</si>
  <si>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</si>
  <si>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</si>
  <si>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</t>
  </si>
  <si>
    <t>005121 R</t>
  </si>
  <si>
    <t>Zařízení staveniště</t>
  </si>
  <si>
    <t>Soubor</t>
  </si>
  <si>
    <t>POL99_2</t>
  </si>
  <si>
    <t>005122 R</t>
  </si>
  <si>
    <t>Provozní vlivy</t>
  </si>
  <si>
    <t>POL99_1</t>
  </si>
  <si>
    <t>00524 R</t>
  </si>
  <si>
    <t>Předání a převzetí díla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</si>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</sst>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KDYc16520ba4VnxwcwZqfvuPdQzovU9LWavaJ6DPSgEUSDrEAmZWGvaxX2n5Gszap2wgQzuhNaWTQ26778TtMQ==" saltValue="7tjiEGLApuFKKrq3cu4Sd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48</v>
      </c>
      <c r="E2" s="108" t="s">
        <v>44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222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SUMIF(F49:F61,A16,I49:I61)+SUMIF(F49:F61,"PSU",I49:I61)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SUMIF(F49:F61,A17,I49:I61)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SUMIF(F49:F61,A18,I49:I61)</f>
        <v>0</v>
      </c>
      <c r="J18" s="88"/>
    </row>
    <row r="19" spans="1:10" ht="23.25" customHeight="1" x14ac:dyDescent="0.2">
      <c r="A19" s="189" t="s">
        <v>79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SUMIF(F49:F61,A19,I49:I61)</f>
        <v>0</v>
      </c>
      <c r="J19" s="88"/>
    </row>
    <row r="20" spans="1:10" ht="23.25" customHeight="1" x14ac:dyDescent="0.2">
      <c r="A20" s="189" t="s">
        <v>80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SUMIF(F49:F61,A20,I49:I61)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43642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49</v>
      </c>
      <c r="C39" s="142"/>
      <c r="D39" s="143"/>
      <c r="E39" s="143"/>
      <c r="F39" s="144">
        <f>'01 01 Pol'!AE165</f>
        <v>0</v>
      </c>
      <c r="G39" s="145">
        <f>'01 01 Pol'!AF165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43</v>
      </c>
      <c r="C40" s="149" t="s">
        <v>45</v>
      </c>
      <c r="D40" s="150"/>
      <c r="E40" s="150"/>
      <c r="F40" s="151">
        <f>'01 01 Pol'!AE165</f>
        <v>0</v>
      </c>
      <c r="G40" s="152">
        <f>'01 01 Pol'!AF165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01 Pol'!AE165</f>
        <v>0</v>
      </c>
      <c r="G41" s="146">
        <f>'01 01 Pol'!AF165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52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53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54</v>
      </c>
      <c r="C49" s="179" t="s">
        <v>55</v>
      </c>
      <c r="D49" s="180"/>
      <c r="E49" s="180"/>
      <c r="F49" s="185" t="s">
        <v>24</v>
      </c>
      <c r="G49" s="186"/>
      <c r="H49" s="186"/>
      <c r="I49" s="186">
        <f>'01 01 Pol'!G8</f>
        <v>0</v>
      </c>
      <c r="J49" s="183" t="str">
        <f>IF(I62=0,"",I49/I62*100)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24</v>
      </c>
      <c r="G50" s="186"/>
      <c r="H50" s="186"/>
      <c r="I50" s="186">
        <f>'01 01 Pol'!G18</f>
        <v>0</v>
      </c>
      <c r="J50" s="183" t="str">
        <f>IF(I62=0,"",I50/I62*100)</f>
        <v/>
      </c>
    </row>
    <row r="51" spans="1:10" ht="25.5" customHeight="1" x14ac:dyDescent="0.2">
      <c r="A51" s="173"/>
      <c r="B51" s="178" t="s">
        <v>58</v>
      </c>
      <c r="C51" s="179" t="s">
        <v>59</v>
      </c>
      <c r="D51" s="180"/>
      <c r="E51" s="180"/>
      <c r="F51" s="185" t="s">
        <v>24</v>
      </c>
      <c r="G51" s="186"/>
      <c r="H51" s="186"/>
      <c r="I51" s="186">
        <f>'01 01 Pol'!G61</f>
        <v>0</v>
      </c>
      <c r="J51" s="183" t="str">
        <f>IF(I62=0,"",I51/I62*100)</f>
        <v/>
      </c>
    </row>
    <row r="52" spans="1:10" ht="25.5" customHeight="1" x14ac:dyDescent="0.2">
      <c r="A52" s="173"/>
      <c r="B52" s="178" t="s">
        <v>60</v>
      </c>
      <c r="C52" s="179" t="s">
        <v>61</v>
      </c>
      <c r="D52" s="180"/>
      <c r="E52" s="180"/>
      <c r="F52" s="185" t="s">
        <v>24</v>
      </c>
      <c r="G52" s="186"/>
      <c r="H52" s="186"/>
      <c r="I52" s="186">
        <f>'01 01 Pol'!G63</f>
        <v>0</v>
      </c>
      <c r="J52" s="183" t="str">
        <f>IF(I62=0,"",I52/I62*100)</f>
        <v/>
      </c>
    </row>
    <row r="53" spans="1:10" ht="25.5" customHeight="1" x14ac:dyDescent="0.2">
      <c r="A53" s="173"/>
      <c r="B53" s="178" t="s">
        <v>62</v>
      </c>
      <c r="C53" s="179" t="s">
        <v>63</v>
      </c>
      <c r="D53" s="180"/>
      <c r="E53" s="180"/>
      <c r="F53" s="185" t="s">
        <v>24</v>
      </c>
      <c r="G53" s="186"/>
      <c r="H53" s="186"/>
      <c r="I53" s="186">
        <f>'01 01 Pol'!G83</f>
        <v>0</v>
      </c>
      <c r="J53" s="183" t="str">
        <f>IF(I62=0,"",I53/I62*100)</f>
        <v/>
      </c>
    </row>
    <row r="54" spans="1:10" ht="25.5" customHeight="1" x14ac:dyDescent="0.2">
      <c r="A54" s="173"/>
      <c r="B54" s="178" t="s">
        <v>64</v>
      </c>
      <c r="C54" s="179" t="s">
        <v>65</v>
      </c>
      <c r="D54" s="180"/>
      <c r="E54" s="180"/>
      <c r="F54" s="185" t="s">
        <v>25</v>
      </c>
      <c r="G54" s="186"/>
      <c r="H54" s="186"/>
      <c r="I54" s="186">
        <f>'01 01 Pol'!G86</f>
        <v>0</v>
      </c>
      <c r="J54" s="183" t="str">
        <f>IF(I62=0,"",I54/I62*100)</f>
        <v/>
      </c>
    </row>
    <row r="55" spans="1:10" ht="25.5" customHeight="1" x14ac:dyDescent="0.2">
      <c r="A55" s="173"/>
      <c r="B55" s="178" t="s">
        <v>66</v>
      </c>
      <c r="C55" s="179" t="s">
        <v>67</v>
      </c>
      <c r="D55" s="180"/>
      <c r="E55" s="180"/>
      <c r="F55" s="185" t="s">
        <v>25</v>
      </c>
      <c r="G55" s="186"/>
      <c r="H55" s="186"/>
      <c r="I55" s="186">
        <f>'01 01 Pol'!G89</f>
        <v>0</v>
      </c>
      <c r="J55" s="183" t="str">
        <f>IF(I62=0,"",I55/I62*100)</f>
        <v/>
      </c>
    </row>
    <row r="56" spans="1:10" ht="25.5" customHeight="1" x14ac:dyDescent="0.2">
      <c r="A56" s="173"/>
      <c r="B56" s="178" t="s">
        <v>68</v>
      </c>
      <c r="C56" s="179" t="s">
        <v>69</v>
      </c>
      <c r="D56" s="180"/>
      <c r="E56" s="180"/>
      <c r="F56" s="185" t="s">
        <v>25</v>
      </c>
      <c r="G56" s="186"/>
      <c r="H56" s="186"/>
      <c r="I56" s="186">
        <f>'01 01 Pol'!G101</f>
        <v>0</v>
      </c>
      <c r="J56" s="183" t="str">
        <f>IF(I62=0,"",I56/I62*100)</f>
        <v/>
      </c>
    </row>
    <row r="57" spans="1:10" ht="25.5" customHeight="1" x14ac:dyDescent="0.2">
      <c r="A57" s="173"/>
      <c r="B57" s="178" t="s">
        <v>70</v>
      </c>
      <c r="C57" s="179" t="s">
        <v>71</v>
      </c>
      <c r="D57" s="180"/>
      <c r="E57" s="180"/>
      <c r="F57" s="185" t="s">
        <v>25</v>
      </c>
      <c r="G57" s="186"/>
      <c r="H57" s="186"/>
      <c r="I57" s="186">
        <f>'01 01 Pol'!G107</f>
        <v>0</v>
      </c>
      <c r="J57" s="183" t="str">
        <f>IF(I62=0,"",I57/I62*100)</f>
        <v/>
      </c>
    </row>
    <row r="58" spans="1:10" ht="25.5" customHeight="1" x14ac:dyDescent="0.2">
      <c r="A58" s="173"/>
      <c r="B58" s="178" t="s">
        <v>72</v>
      </c>
      <c r="C58" s="179" t="s">
        <v>73</v>
      </c>
      <c r="D58" s="180"/>
      <c r="E58" s="180"/>
      <c r="F58" s="185" t="s">
        <v>25</v>
      </c>
      <c r="G58" s="186"/>
      <c r="H58" s="186"/>
      <c r="I58" s="186">
        <f>'01 01 Pol'!G113</f>
        <v>0</v>
      </c>
      <c r="J58" s="183" t="str">
        <f>IF(I62=0,"",I58/I62*100)</f>
        <v/>
      </c>
    </row>
    <row r="59" spans="1:10" ht="25.5" customHeight="1" x14ac:dyDescent="0.2">
      <c r="A59" s="173"/>
      <c r="B59" s="178" t="s">
        <v>74</v>
      </c>
      <c r="C59" s="179" t="s">
        <v>75</v>
      </c>
      <c r="D59" s="180"/>
      <c r="E59" s="180"/>
      <c r="F59" s="185" t="s">
        <v>26</v>
      </c>
      <c r="G59" s="186"/>
      <c r="H59" s="186"/>
      <c r="I59" s="186">
        <f>'01 01 Pol'!G146</f>
        <v>0</v>
      </c>
      <c r="J59" s="183" t="str">
        <f>IF(I62=0,"",I59/I62*100)</f>
        <v/>
      </c>
    </row>
    <row r="60" spans="1:10" ht="25.5" customHeight="1" x14ac:dyDescent="0.2">
      <c r="A60" s="173"/>
      <c r="B60" s="178" t="s">
        <v>76</v>
      </c>
      <c r="C60" s="179" t="s">
        <v>77</v>
      </c>
      <c r="D60" s="180"/>
      <c r="E60" s="180"/>
      <c r="F60" s="185" t="s">
        <v>78</v>
      </c>
      <c r="G60" s="186"/>
      <c r="H60" s="186"/>
      <c r="I60" s="186">
        <f>'01 01 Pol'!G148</f>
        <v>0</v>
      </c>
      <c r="J60" s="183" t="str">
        <f>IF(I62=0,"",I60/I62*100)</f>
        <v/>
      </c>
    </row>
    <row r="61" spans="1:10" ht="25.5" customHeight="1" x14ac:dyDescent="0.2">
      <c r="A61" s="173"/>
      <c r="B61" s="178" t="s">
        <v>79</v>
      </c>
      <c r="C61" s="179" t="s">
        <v>27</v>
      </c>
      <c r="D61" s="180"/>
      <c r="E61" s="180"/>
      <c r="F61" s="185" t="s">
        <v>79</v>
      </c>
      <c r="G61" s="186"/>
      <c r="H61" s="186"/>
      <c r="I61" s="186">
        <f>'01 01 Pol'!G160</f>
        <v>0</v>
      </c>
      <c r="J61" s="183" t="str">
        <f>IF(I62=0,"",I61/I62*100)</f>
        <v/>
      </c>
    </row>
    <row r="62" spans="1:10" ht="25.5" customHeight="1" x14ac:dyDescent="0.2">
      <c r="A62" s="174"/>
      <c r="B62" s="181" t="s">
        <v>1</v>
      </c>
      <c r="C62" s="181"/>
      <c r="D62" s="182"/>
      <c r="E62" s="182"/>
      <c r="F62" s="187"/>
      <c r="G62" s="188"/>
      <c r="H62" s="188"/>
      <c r="I62" s="188">
        <f>SUM(I49:I61)</f>
        <v>0</v>
      </c>
      <c r="J62" s="184">
        <f>SUM(J49:J61)</f>
        <v>0</v>
      </c>
    </row>
    <row r="63" spans="1:10" x14ac:dyDescent="0.2">
      <c r="F63" s="129"/>
      <c r="G63" s="128"/>
      <c r="H63" s="129"/>
      <c r="I63" s="128"/>
      <c r="J63" s="130"/>
    </row>
    <row r="64" spans="1:10" x14ac:dyDescent="0.2">
      <c r="F64" s="129"/>
      <c r="G64" s="128"/>
      <c r="H64" s="129"/>
      <c r="I64" s="128"/>
      <c r="J64" s="130"/>
    </row>
    <row r="65" spans="6:10" x14ac:dyDescent="0.2">
      <c r="F65" s="129"/>
      <c r="G65" s="128"/>
      <c r="H65" s="129"/>
      <c r="I65" s="128"/>
      <c r="J65" s="130"/>
    </row>
  </sheetData>
  <sheetProtection algorithmName="SHA-512" hashValue="owLfuax/edxKhKkDQ3nF855uR+wz+h92qo3xAcog3RoGKSxD3OaSThZXOS9t1+48Qulbe2EoRolbcS19Ut89sw==" saltValue="ImbFNRgwsBs9qpJ6wMpNI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KnKztSM8r73GGrPMwnNDi6Ke2UdJp7A6zMUbVPNKtx9MXzgjAhvWvPrUa2t3PK5tRGgfnCWQ+LDYuTK/KKxU1g==" saltValue="9kPGlfir8H8aBnH5g7Nm9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81</v>
      </c>
      <c r="B1" s="191"/>
      <c r="C1" s="191"/>
      <c r="D1" s="191"/>
      <c r="E1" s="191"/>
      <c r="F1" s="191"/>
      <c r="G1" s="191"/>
      <c r="AG1" t="s">
        <v>82</v>
      </c>
    </row>
    <row r="2" spans="1:60" ht="24.95" customHeight="1" x14ac:dyDescent="0.2">
      <c r="A2" s="192" t="s">
        <v>7</v>
      </c>
      <c r="B2" s="77" t="s">
        <v>48</v>
      </c>
      <c r="C2" s="195" t="s">
        <v>44</v>
      </c>
      <c r="D2" s="193"/>
      <c r="E2" s="193"/>
      <c r="F2" s="193"/>
      <c r="G2" s="194"/>
      <c r="AG2" t="s">
        <v>83</v>
      </c>
    </row>
    <row r="3" spans="1:60" ht="24.95" customHeight="1" x14ac:dyDescent="0.2">
      <c r="A3" s="192" t="s">
        <v>8</v>
      </c>
      <c r="B3" s="77" t="s">
        <v>43</v>
      </c>
      <c r="C3" s="195" t="s">
        <v>45</v>
      </c>
      <c r="D3" s="193"/>
      <c r="E3" s="193"/>
      <c r="F3" s="193"/>
      <c r="G3" s="194"/>
      <c r="AC3" s="127" t="s">
        <v>83</v>
      </c>
      <c r="AG3" t="s">
        <v>84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85</v>
      </c>
    </row>
    <row r="5" spans="1:60" x14ac:dyDescent="0.2">
      <c r="D5" s="190"/>
    </row>
    <row r="6" spans="1:60" ht="38.25" x14ac:dyDescent="0.2">
      <c r="A6" s="202" t="s">
        <v>86</v>
      </c>
      <c r="B6" s="204" t="s">
        <v>87</v>
      </c>
      <c r="C6" s="204" t="s">
        <v>88</v>
      </c>
      <c r="D6" s="203" t="s">
        <v>89</v>
      </c>
      <c r="E6" s="202" t="s">
        <v>90</v>
      </c>
      <c r="F6" s="201" t="s">
        <v>91</v>
      </c>
      <c r="G6" s="202" t="s">
        <v>29</v>
      </c>
      <c r="H6" s="205" t="s">
        <v>30</v>
      </c>
      <c r="I6" s="205" t="s">
        <v>92</v>
      </c>
      <c r="J6" s="205" t="s">
        <v>31</v>
      </c>
      <c r="K6" s="205" t="s">
        <v>93</v>
      </c>
      <c r="L6" s="205" t="s">
        <v>94</v>
      </c>
      <c r="M6" s="205" t="s">
        <v>95</v>
      </c>
      <c r="N6" s="205" t="s">
        <v>96</v>
      </c>
      <c r="O6" s="205" t="s">
        <v>97</v>
      </c>
      <c r="P6" s="205" t="s">
        <v>98</v>
      </c>
      <c r="Q6" s="205" t="s">
        <v>99</v>
      </c>
      <c r="R6" s="205" t="s">
        <v>100</v>
      </c>
      <c r="S6" s="205" t="s">
        <v>101</v>
      </c>
      <c r="T6" s="205" t="s">
        <v>102</v>
      </c>
      <c r="U6" s="205" t="s">
        <v>103</v>
      </c>
      <c r="V6" s="205" t="s">
        <v>104</v>
      </c>
      <c r="W6" s="205" t="s">
        <v>105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19" t="s">
        <v>106</v>
      </c>
      <c r="B8" s="220" t="s">
        <v>54</v>
      </c>
      <c r="C8" s="242" t="s">
        <v>55</v>
      </c>
      <c r="D8" s="221"/>
      <c r="E8" s="222"/>
      <c r="F8" s="223"/>
      <c r="G8" s="223">
        <f>SUMIF(AG9:AG17,"&lt;&gt;NOR",G9:G17)</f>
        <v>0</v>
      </c>
      <c r="H8" s="223"/>
      <c r="I8" s="223">
        <f>SUM(I9:I17)</f>
        <v>0</v>
      </c>
      <c r="J8" s="223"/>
      <c r="K8" s="223">
        <f>SUM(K9:K17)</f>
        <v>0</v>
      </c>
      <c r="L8" s="223"/>
      <c r="M8" s="223">
        <f>SUM(M9:M17)</f>
        <v>0</v>
      </c>
      <c r="N8" s="223"/>
      <c r="O8" s="223">
        <f>SUM(O9:O17)</f>
        <v>3.69</v>
      </c>
      <c r="P8" s="223"/>
      <c r="Q8" s="223">
        <f>SUM(Q9:Q17)</f>
        <v>0</v>
      </c>
      <c r="R8" s="223"/>
      <c r="S8" s="223"/>
      <c r="T8" s="224"/>
      <c r="U8" s="218"/>
      <c r="V8" s="218">
        <f>SUM(V9:V17)</f>
        <v>19.079999999999998</v>
      </c>
      <c r="W8" s="218"/>
      <c r="AG8" t="s">
        <v>107</v>
      </c>
    </row>
    <row r="9" spans="1:60" outlineLevel="1" x14ac:dyDescent="0.2">
      <c r="A9" s="232">
        <v>1</v>
      </c>
      <c r="B9" s="233" t="s">
        <v>108</v>
      </c>
      <c r="C9" s="243" t="s">
        <v>109</v>
      </c>
      <c r="D9" s="234" t="s">
        <v>110</v>
      </c>
      <c r="E9" s="235">
        <v>3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3.3300000000000003E-2</v>
      </c>
      <c r="O9" s="237">
        <f>ROUND(E9*N9,2)</f>
        <v>0.1</v>
      </c>
      <c r="P9" s="237">
        <v>0</v>
      </c>
      <c r="Q9" s="237">
        <f>ROUND(E9*P9,2)</f>
        <v>0</v>
      </c>
      <c r="R9" s="237" t="s">
        <v>111</v>
      </c>
      <c r="S9" s="237" t="s">
        <v>112</v>
      </c>
      <c r="T9" s="238" t="s">
        <v>112</v>
      </c>
      <c r="U9" s="215">
        <v>0.34499999999999997</v>
      </c>
      <c r="V9" s="215">
        <f>ROUND(E9*U9,2)</f>
        <v>1.04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113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32">
        <v>2</v>
      </c>
      <c r="B10" s="233" t="s">
        <v>114</v>
      </c>
      <c r="C10" s="243" t="s">
        <v>115</v>
      </c>
      <c r="D10" s="234" t="s">
        <v>110</v>
      </c>
      <c r="E10" s="235">
        <v>1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21</v>
      </c>
      <c r="M10" s="237">
        <f>G10*(1+L10/100)</f>
        <v>0</v>
      </c>
      <c r="N10" s="237">
        <v>4.1980000000000003E-2</v>
      </c>
      <c r="O10" s="237">
        <f>ROUND(E10*N10,2)</f>
        <v>0.04</v>
      </c>
      <c r="P10" s="237">
        <v>0</v>
      </c>
      <c r="Q10" s="237">
        <f>ROUND(E10*P10,2)</f>
        <v>0</v>
      </c>
      <c r="R10" s="237" t="s">
        <v>111</v>
      </c>
      <c r="S10" s="237" t="s">
        <v>112</v>
      </c>
      <c r="T10" s="238" t="s">
        <v>112</v>
      </c>
      <c r="U10" s="215">
        <v>0.46250000000000002</v>
      </c>
      <c r="V10" s="215">
        <f>ROUND(E10*U10,2)</f>
        <v>0.46</v>
      </c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113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25">
        <v>3</v>
      </c>
      <c r="B11" s="226" t="s">
        <v>116</v>
      </c>
      <c r="C11" s="244" t="s">
        <v>117</v>
      </c>
      <c r="D11" s="227" t="s">
        <v>118</v>
      </c>
      <c r="E11" s="228">
        <v>31.684999999999999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0.11219</v>
      </c>
      <c r="O11" s="230">
        <f>ROUND(E11*N11,2)</f>
        <v>3.55</v>
      </c>
      <c r="P11" s="230">
        <v>0</v>
      </c>
      <c r="Q11" s="230">
        <f>ROUND(E11*P11,2)</f>
        <v>0</v>
      </c>
      <c r="R11" s="230" t="s">
        <v>111</v>
      </c>
      <c r="S11" s="230" t="s">
        <v>112</v>
      </c>
      <c r="T11" s="231" t="s">
        <v>112</v>
      </c>
      <c r="U11" s="215">
        <v>0.55488999999999999</v>
      </c>
      <c r="V11" s="215">
        <f>ROUND(E11*U11,2)</f>
        <v>17.579999999999998</v>
      </c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113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13"/>
      <c r="B12" s="214"/>
      <c r="C12" s="245" t="s">
        <v>119</v>
      </c>
      <c r="D12" s="239"/>
      <c r="E12" s="239"/>
      <c r="F12" s="239"/>
      <c r="G12" s="239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120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46" t="s">
        <v>121</v>
      </c>
      <c r="D13" s="216"/>
      <c r="E13" s="217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122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13"/>
      <c r="B14" s="214"/>
      <c r="C14" s="246" t="s">
        <v>123</v>
      </c>
      <c r="D14" s="216"/>
      <c r="E14" s="217">
        <v>14.503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122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13"/>
      <c r="B15" s="214"/>
      <c r="C15" s="246" t="s">
        <v>124</v>
      </c>
      <c r="D15" s="216"/>
      <c r="E15" s="217">
        <v>8.6240000000000006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122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13"/>
      <c r="B16" s="214"/>
      <c r="C16" s="246" t="s">
        <v>125</v>
      </c>
      <c r="D16" s="216"/>
      <c r="E16" s="217">
        <v>8.5579999999999998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122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32">
        <v>4</v>
      </c>
      <c r="B17" s="233" t="s">
        <v>126</v>
      </c>
      <c r="C17" s="243" t="s">
        <v>127</v>
      </c>
      <c r="D17" s="234" t="s">
        <v>128</v>
      </c>
      <c r="E17" s="235">
        <v>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/>
      <c r="S17" s="237" t="s">
        <v>129</v>
      </c>
      <c r="T17" s="238" t="s">
        <v>130</v>
      </c>
      <c r="U17" s="215">
        <v>0</v>
      </c>
      <c r="V17" s="215">
        <f>ROUND(E17*U17,2)</f>
        <v>0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x14ac:dyDescent="0.2">
      <c r="A18" s="219" t="s">
        <v>106</v>
      </c>
      <c r="B18" s="220" t="s">
        <v>56</v>
      </c>
      <c r="C18" s="242" t="s">
        <v>57</v>
      </c>
      <c r="D18" s="221"/>
      <c r="E18" s="222"/>
      <c r="F18" s="223"/>
      <c r="G18" s="223">
        <f>SUMIF(AG19:AG60,"&lt;&gt;NOR",G19:G60)</f>
        <v>0</v>
      </c>
      <c r="H18" s="223"/>
      <c r="I18" s="223">
        <f>SUM(I19:I60)</f>
        <v>0</v>
      </c>
      <c r="J18" s="223"/>
      <c r="K18" s="223">
        <f>SUM(K19:K60)</f>
        <v>0</v>
      </c>
      <c r="L18" s="223"/>
      <c r="M18" s="223">
        <f>SUM(M19:M60)</f>
        <v>0</v>
      </c>
      <c r="N18" s="223"/>
      <c r="O18" s="223">
        <f>SUM(O19:O60)</f>
        <v>3.1999999999999997</v>
      </c>
      <c r="P18" s="223"/>
      <c r="Q18" s="223">
        <f>SUM(Q19:Q60)</f>
        <v>0</v>
      </c>
      <c r="R18" s="223"/>
      <c r="S18" s="223"/>
      <c r="T18" s="224"/>
      <c r="U18" s="218"/>
      <c r="V18" s="218">
        <f>SUM(V19:V60)</f>
        <v>98.52</v>
      </c>
      <c r="W18" s="218"/>
      <c r="AG18" t="s">
        <v>107</v>
      </c>
    </row>
    <row r="19" spans="1:60" outlineLevel="1" x14ac:dyDescent="0.2">
      <c r="A19" s="225">
        <v>5</v>
      </c>
      <c r="B19" s="226" t="s">
        <v>131</v>
      </c>
      <c r="C19" s="244" t="s">
        <v>132</v>
      </c>
      <c r="D19" s="227" t="s">
        <v>110</v>
      </c>
      <c r="E19" s="228">
        <v>3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3.6459999999999999E-2</v>
      </c>
      <c r="O19" s="230">
        <f>ROUND(E19*N19,2)</f>
        <v>0.11</v>
      </c>
      <c r="P19" s="230">
        <v>0</v>
      </c>
      <c r="Q19" s="230">
        <f>ROUND(E19*P19,2)</f>
        <v>0</v>
      </c>
      <c r="R19" s="230" t="s">
        <v>133</v>
      </c>
      <c r="S19" s="230" t="s">
        <v>112</v>
      </c>
      <c r="T19" s="231" t="s">
        <v>112</v>
      </c>
      <c r="U19" s="215">
        <v>1.0941000000000001</v>
      </c>
      <c r="V19" s="215">
        <f>ROUND(E19*U19,2)</f>
        <v>3.28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113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45" t="s">
        <v>134</v>
      </c>
      <c r="D20" s="239"/>
      <c r="E20" s="239"/>
      <c r="F20" s="239"/>
      <c r="G20" s="239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120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13"/>
      <c r="B21" s="214"/>
      <c r="C21" s="246" t="s">
        <v>135</v>
      </c>
      <c r="D21" s="216"/>
      <c r="E21" s="217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122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13"/>
      <c r="B22" s="214"/>
      <c r="C22" s="246" t="s">
        <v>136</v>
      </c>
      <c r="D22" s="216"/>
      <c r="E22" s="217">
        <v>1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122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13"/>
      <c r="B23" s="214"/>
      <c r="C23" s="246" t="s">
        <v>137</v>
      </c>
      <c r="D23" s="216"/>
      <c r="E23" s="217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122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13"/>
      <c r="B24" s="214"/>
      <c r="C24" s="246" t="s">
        <v>138</v>
      </c>
      <c r="D24" s="216"/>
      <c r="E24" s="217">
        <v>1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122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25">
        <v>6</v>
      </c>
      <c r="B25" s="226" t="s">
        <v>139</v>
      </c>
      <c r="C25" s="244" t="s">
        <v>140</v>
      </c>
      <c r="D25" s="227" t="s">
        <v>110</v>
      </c>
      <c r="E25" s="228">
        <v>8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4.3049999999999998E-2</v>
      </c>
      <c r="O25" s="230">
        <f>ROUND(E25*N25,2)</f>
        <v>0.34</v>
      </c>
      <c r="P25" s="230">
        <v>0</v>
      </c>
      <c r="Q25" s="230">
        <f>ROUND(E25*P25,2)</f>
        <v>0</v>
      </c>
      <c r="R25" s="230" t="s">
        <v>133</v>
      </c>
      <c r="S25" s="230" t="s">
        <v>112</v>
      </c>
      <c r="T25" s="231" t="s">
        <v>112</v>
      </c>
      <c r="U25" s="215">
        <v>0.87802999999999998</v>
      </c>
      <c r="V25" s="215">
        <f>ROUND(E25*U25,2)</f>
        <v>7.02</v>
      </c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113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13"/>
      <c r="B26" s="214"/>
      <c r="C26" s="245" t="s">
        <v>134</v>
      </c>
      <c r="D26" s="239"/>
      <c r="E26" s="239"/>
      <c r="F26" s="239"/>
      <c r="G26" s="239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120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46" t="s">
        <v>141</v>
      </c>
      <c r="D27" s="216"/>
      <c r="E27" s="217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122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13"/>
      <c r="B28" s="214"/>
      <c r="C28" s="246" t="s">
        <v>142</v>
      </c>
      <c r="D28" s="216"/>
      <c r="E28" s="217">
        <v>4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122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13"/>
      <c r="B29" s="214"/>
      <c r="C29" s="246" t="s">
        <v>143</v>
      </c>
      <c r="D29" s="216"/>
      <c r="E29" s="217">
        <v>2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122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46" t="s">
        <v>144</v>
      </c>
      <c r="D30" s="216"/>
      <c r="E30" s="217">
        <v>2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122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25">
        <v>7</v>
      </c>
      <c r="B31" s="226" t="s">
        <v>145</v>
      </c>
      <c r="C31" s="244" t="s">
        <v>146</v>
      </c>
      <c r="D31" s="227" t="s">
        <v>147</v>
      </c>
      <c r="E31" s="228">
        <v>36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2.3800000000000002E-3</v>
      </c>
      <c r="O31" s="230">
        <f>ROUND(E31*N31,2)</f>
        <v>0.09</v>
      </c>
      <c r="P31" s="230">
        <v>0</v>
      </c>
      <c r="Q31" s="230">
        <f>ROUND(E31*P31,2)</f>
        <v>0</v>
      </c>
      <c r="R31" s="230" t="s">
        <v>133</v>
      </c>
      <c r="S31" s="230" t="s">
        <v>112</v>
      </c>
      <c r="T31" s="231" t="s">
        <v>112</v>
      </c>
      <c r="U31" s="215">
        <v>0.18232999999999999</v>
      </c>
      <c r="V31" s="215">
        <f>ROUND(E31*U31,2)</f>
        <v>6.56</v>
      </c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113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13"/>
      <c r="B32" s="214"/>
      <c r="C32" s="246" t="s">
        <v>148</v>
      </c>
      <c r="D32" s="216"/>
      <c r="E32" s="217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122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46" t="s">
        <v>149</v>
      </c>
      <c r="D33" s="216"/>
      <c r="E33" s="217">
        <v>15.6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122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46" t="s">
        <v>150</v>
      </c>
      <c r="D34" s="216"/>
      <c r="E34" s="217">
        <v>10.199999999999999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122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13"/>
      <c r="B35" s="214"/>
      <c r="C35" s="246" t="s">
        <v>151</v>
      </c>
      <c r="D35" s="216"/>
      <c r="E35" s="217">
        <v>5.0999999999999996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122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46" t="s">
        <v>152</v>
      </c>
      <c r="D36" s="216"/>
      <c r="E36" s="217">
        <v>5.0999999999999996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122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2.5" outlineLevel="1" x14ac:dyDescent="0.2">
      <c r="A37" s="225">
        <v>8</v>
      </c>
      <c r="B37" s="226" t="s">
        <v>153</v>
      </c>
      <c r="C37" s="244" t="s">
        <v>154</v>
      </c>
      <c r="D37" s="227" t="s">
        <v>118</v>
      </c>
      <c r="E37" s="228">
        <v>70.383200000000002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1.6459999999999999E-2</v>
      </c>
      <c r="O37" s="230">
        <f>ROUND(E37*N37,2)</f>
        <v>1.1599999999999999</v>
      </c>
      <c r="P37" s="230">
        <v>0</v>
      </c>
      <c r="Q37" s="230">
        <f>ROUND(E37*P37,2)</f>
        <v>0</v>
      </c>
      <c r="R37" s="230" t="s">
        <v>133</v>
      </c>
      <c r="S37" s="230" t="s">
        <v>112</v>
      </c>
      <c r="T37" s="231" t="s">
        <v>112</v>
      </c>
      <c r="U37" s="215">
        <v>0.58574999999999999</v>
      </c>
      <c r="V37" s="215">
        <f>ROUND(E37*U37,2)</f>
        <v>41.23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113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13"/>
      <c r="B38" s="214"/>
      <c r="C38" s="246" t="s">
        <v>155</v>
      </c>
      <c r="D38" s="216"/>
      <c r="E38" s="217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122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13"/>
      <c r="B39" s="214"/>
      <c r="C39" s="246" t="s">
        <v>156</v>
      </c>
      <c r="D39" s="216"/>
      <c r="E39" s="217">
        <v>36.507199999999997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122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46" t="s">
        <v>157</v>
      </c>
      <c r="D40" s="216"/>
      <c r="E40" s="217">
        <v>12.756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122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13"/>
      <c r="B41" s="214"/>
      <c r="C41" s="246" t="s">
        <v>158</v>
      </c>
      <c r="D41" s="216"/>
      <c r="E41" s="217">
        <v>10.56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122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46" t="s">
        <v>159</v>
      </c>
      <c r="D42" s="216"/>
      <c r="E42" s="217">
        <v>10.56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122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25">
        <v>9</v>
      </c>
      <c r="B43" s="226" t="s">
        <v>160</v>
      </c>
      <c r="C43" s="244" t="s">
        <v>161</v>
      </c>
      <c r="D43" s="227" t="s">
        <v>118</v>
      </c>
      <c r="E43" s="228">
        <v>40.973999999999997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3.5700000000000003E-2</v>
      </c>
      <c r="O43" s="230">
        <f>ROUND(E43*N43,2)</f>
        <v>1.46</v>
      </c>
      <c r="P43" s="230">
        <v>0</v>
      </c>
      <c r="Q43" s="230">
        <f>ROUND(E43*P43,2)</f>
        <v>0</v>
      </c>
      <c r="R43" s="230" t="s">
        <v>111</v>
      </c>
      <c r="S43" s="230" t="s">
        <v>112</v>
      </c>
      <c r="T43" s="231" t="s">
        <v>112</v>
      </c>
      <c r="U43" s="215">
        <v>0.74670000000000003</v>
      </c>
      <c r="V43" s="215">
        <f>ROUND(E43*U43,2)</f>
        <v>30.6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113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45" t="s">
        <v>162</v>
      </c>
      <c r="D44" s="239"/>
      <c r="E44" s="239"/>
      <c r="F44" s="239"/>
      <c r="G44" s="239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120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46" t="s">
        <v>121</v>
      </c>
      <c r="D45" s="216"/>
      <c r="E45" s="217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122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46" t="s">
        <v>163</v>
      </c>
      <c r="D46" s="216"/>
      <c r="E46" s="217">
        <v>14.002000000000001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122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13"/>
      <c r="B47" s="214"/>
      <c r="C47" s="246" t="s">
        <v>164</v>
      </c>
      <c r="D47" s="216"/>
      <c r="E47" s="217">
        <v>13.519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122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13"/>
      <c r="B48" s="214"/>
      <c r="C48" s="246" t="s">
        <v>165</v>
      </c>
      <c r="D48" s="216"/>
      <c r="E48" s="217">
        <v>13.452999999999999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122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25">
        <v>10</v>
      </c>
      <c r="B49" s="226" t="s">
        <v>166</v>
      </c>
      <c r="C49" s="244" t="s">
        <v>167</v>
      </c>
      <c r="D49" s="227" t="s">
        <v>147</v>
      </c>
      <c r="E49" s="228">
        <v>68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4.6000000000000001E-4</v>
      </c>
      <c r="O49" s="230">
        <f>ROUND(E49*N49,2)</f>
        <v>0.03</v>
      </c>
      <c r="P49" s="230">
        <v>0</v>
      </c>
      <c r="Q49" s="230">
        <f>ROUND(E49*P49,2)</f>
        <v>0</v>
      </c>
      <c r="R49" s="230" t="s">
        <v>111</v>
      </c>
      <c r="S49" s="230" t="s">
        <v>112</v>
      </c>
      <c r="T49" s="231" t="s">
        <v>112</v>
      </c>
      <c r="U49" s="215">
        <v>0</v>
      </c>
      <c r="V49" s="215">
        <f>ROUND(E49*U49,2)</f>
        <v>0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113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13"/>
      <c r="B50" s="214"/>
      <c r="C50" s="245" t="s">
        <v>168</v>
      </c>
      <c r="D50" s="239"/>
      <c r="E50" s="239"/>
      <c r="F50" s="239"/>
      <c r="G50" s="239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120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46" t="s">
        <v>169</v>
      </c>
      <c r="D51" s="216"/>
      <c r="E51" s="217">
        <v>27.2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122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46" t="s">
        <v>170</v>
      </c>
      <c r="D52" s="216"/>
      <c r="E52" s="217">
        <v>20.399999999999999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122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46" t="s">
        <v>171</v>
      </c>
      <c r="D53" s="216"/>
      <c r="E53" s="217">
        <v>10.199999999999999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122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46" t="s">
        <v>172</v>
      </c>
      <c r="D54" s="216"/>
      <c r="E54" s="217">
        <v>10.199999999999999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122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25">
        <v>11</v>
      </c>
      <c r="B55" s="226" t="s">
        <v>173</v>
      </c>
      <c r="C55" s="244" t="s">
        <v>174</v>
      </c>
      <c r="D55" s="227" t="s">
        <v>118</v>
      </c>
      <c r="E55" s="228">
        <v>40.973999999999997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3.4000000000000002E-4</v>
      </c>
      <c r="O55" s="230">
        <f>ROUND(E55*N55,2)</f>
        <v>0.01</v>
      </c>
      <c r="P55" s="230">
        <v>0</v>
      </c>
      <c r="Q55" s="230">
        <f>ROUND(E55*P55,2)</f>
        <v>0</v>
      </c>
      <c r="R55" s="230" t="s">
        <v>111</v>
      </c>
      <c r="S55" s="230" t="s">
        <v>112</v>
      </c>
      <c r="T55" s="231" t="s">
        <v>112</v>
      </c>
      <c r="U55" s="215">
        <v>0.24</v>
      </c>
      <c r="V55" s="215">
        <f>ROUND(E55*U55,2)</f>
        <v>9.83</v>
      </c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113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45" t="s">
        <v>175</v>
      </c>
      <c r="D56" s="239"/>
      <c r="E56" s="239"/>
      <c r="F56" s="239"/>
      <c r="G56" s="239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120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46" t="s">
        <v>121</v>
      </c>
      <c r="D57" s="216"/>
      <c r="E57" s="217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122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46" t="s">
        <v>163</v>
      </c>
      <c r="D58" s="216"/>
      <c r="E58" s="217">
        <v>14.002000000000001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122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46" t="s">
        <v>164</v>
      </c>
      <c r="D59" s="216"/>
      <c r="E59" s="217">
        <v>13.519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122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46" t="s">
        <v>165</v>
      </c>
      <c r="D60" s="216"/>
      <c r="E60" s="217">
        <v>13.452999999999999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122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x14ac:dyDescent="0.2">
      <c r="A61" s="219" t="s">
        <v>106</v>
      </c>
      <c r="B61" s="220" t="s">
        <v>58</v>
      </c>
      <c r="C61" s="242" t="s">
        <v>59</v>
      </c>
      <c r="D61" s="221"/>
      <c r="E61" s="222"/>
      <c r="F61" s="223"/>
      <c r="G61" s="223">
        <f>SUMIF(AG62:AG62,"&lt;&gt;NOR",G62:G62)</f>
        <v>0</v>
      </c>
      <c r="H61" s="223"/>
      <c r="I61" s="223">
        <f>SUM(I62:I62)</f>
        <v>0</v>
      </c>
      <c r="J61" s="223"/>
      <c r="K61" s="223">
        <f>SUM(K62:K62)</f>
        <v>0</v>
      </c>
      <c r="L61" s="223"/>
      <c r="M61" s="223">
        <f>SUM(M62:M62)</f>
        <v>0</v>
      </c>
      <c r="N61" s="223"/>
      <c r="O61" s="223">
        <f>SUM(O62:O62)</f>
        <v>0</v>
      </c>
      <c r="P61" s="223"/>
      <c r="Q61" s="223">
        <f>SUM(Q62:Q62)</f>
        <v>0</v>
      </c>
      <c r="R61" s="223"/>
      <c r="S61" s="223"/>
      <c r="T61" s="224"/>
      <c r="U61" s="218"/>
      <c r="V61" s="218">
        <f>SUM(V62:V62)</f>
        <v>50</v>
      </c>
      <c r="W61" s="218"/>
      <c r="AG61" t="s">
        <v>107</v>
      </c>
    </row>
    <row r="62" spans="1:60" outlineLevel="1" x14ac:dyDescent="0.2">
      <c r="A62" s="232">
        <v>12</v>
      </c>
      <c r="B62" s="233" t="s">
        <v>176</v>
      </c>
      <c r="C62" s="243" t="s">
        <v>177</v>
      </c>
      <c r="D62" s="234" t="s">
        <v>178</v>
      </c>
      <c r="E62" s="235">
        <v>50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37">
        <v>0</v>
      </c>
      <c r="O62" s="237">
        <f>ROUND(E62*N62,2)</f>
        <v>0</v>
      </c>
      <c r="P62" s="237">
        <v>0</v>
      </c>
      <c r="Q62" s="237">
        <f>ROUND(E62*P62,2)</f>
        <v>0</v>
      </c>
      <c r="R62" s="237" t="s">
        <v>179</v>
      </c>
      <c r="S62" s="237" t="s">
        <v>112</v>
      </c>
      <c r="T62" s="238" t="s">
        <v>112</v>
      </c>
      <c r="U62" s="215">
        <v>1</v>
      </c>
      <c r="V62" s="215">
        <f>ROUND(E62*U62,2)</f>
        <v>50</v>
      </c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180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x14ac:dyDescent="0.2">
      <c r="A63" s="219" t="s">
        <v>106</v>
      </c>
      <c r="B63" s="220" t="s">
        <v>60</v>
      </c>
      <c r="C63" s="242" t="s">
        <v>61</v>
      </c>
      <c r="D63" s="221"/>
      <c r="E63" s="222"/>
      <c r="F63" s="223"/>
      <c r="G63" s="223">
        <f>SUMIF(AG64:AG82,"&lt;&gt;NOR",G64:G82)</f>
        <v>0</v>
      </c>
      <c r="H63" s="223"/>
      <c r="I63" s="223">
        <f>SUM(I64:I82)</f>
        <v>0</v>
      </c>
      <c r="J63" s="223"/>
      <c r="K63" s="223">
        <f>SUM(K64:K82)</f>
        <v>0</v>
      </c>
      <c r="L63" s="223"/>
      <c r="M63" s="223">
        <f>SUM(M64:M82)</f>
        <v>0</v>
      </c>
      <c r="N63" s="223"/>
      <c r="O63" s="223">
        <f>SUM(O64:O82)</f>
        <v>0.03</v>
      </c>
      <c r="P63" s="223"/>
      <c r="Q63" s="223">
        <f>SUM(Q64:Q82)</f>
        <v>6.46</v>
      </c>
      <c r="R63" s="223"/>
      <c r="S63" s="223"/>
      <c r="T63" s="224"/>
      <c r="U63" s="218"/>
      <c r="V63" s="218">
        <f>SUM(V64:V82)</f>
        <v>20.28</v>
      </c>
      <c r="W63" s="218"/>
      <c r="AG63" t="s">
        <v>107</v>
      </c>
    </row>
    <row r="64" spans="1:60" outlineLevel="1" x14ac:dyDescent="0.2">
      <c r="A64" s="225">
        <v>13</v>
      </c>
      <c r="B64" s="226" t="s">
        <v>181</v>
      </c>
      <c r="C64" s="244" t="s">
        <v>182</v>
      </c>
      <c r="D64" s="227" t="s">
        <v>118</v>
      </c>
      <c r="E64" s="228">
        <v>13.033899999999999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30">
        <v>6.7000000000000002E-4</v>
      </c>
      <c r="O64" s="230">
        <f>ROUND(E64*N64,2)</f>
        <v>0.01</v>
      </c>
      <c r="P64" s="230">
        <v>0.31900000000000001</v>
      </c>
      <c r="Q64" s="230">
        <f>ROUND(E64*P64,2)</f>
        <v>4.16</v>
      </c>
      <c r="R64" s="230" t="s">
        <v>183</v>
      </c>
      <c r="S64" s="230" t="s">
        <v>112</v>
      </c>
      <c r="T64" s="231" t="s">
        <v>112</v>
      </c>
      <c r="U64" s="215">
        <v>0.317</v>
      </c>
      <c r="V64" s="215">
        <f>ROUND(E64*U64,2)</f>
        <v>4.13</v>
      </c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113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ht="22.5" outlineLevel="1" x14ac:dyDescent="0.2">
      <c r="A65" s="213"/>
      <c r="B65" s="214"/>
      <c r="C65" s="245" t="s">
        <v>184</v>
      </c>
      <c r="D65" s="239"/>
      <c r="E65" s="239"/>
      <c r="F65" s="239"/>
      <c r="G65" s="239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120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40" t="str">
        <f>C65</f>
        <v>nebo vybourání otvorů průřezové plochy přes 4 m2 v příčkách, včetně pomocného lešení o výšce podlahy do 1900 mm a pro zatížení do 1,5 kPa  (150 kg/m2),</v>
      </c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13"/>
      <c r="B66" s="214"/>
      <c r="C66" s="246" t="s">
        <v>185</v>
      </c>
      <c r="D66" s="216"/>
      <c r="E66" s="217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122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13"/>
      <c r="B67" s="214"/>
      <c r="C67" s="246" t="s">
        <v>186</v>
      </c>
      <c r="D67" s="216"/>
      <c r="E67" s="217">
        <v>5.1143999999999998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122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46" t="s">
        <v>187</v>
      </c>
      <c r="D68" s="216"/>
      <c r="E68" s="217">
        <v>3.0245000000000002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122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46" t="s">
        <v>188</v>
      </c>
      <c r="D69" s="216"/>
      <c r="E69" s="217">
        <v>4.8949999999999996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122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25">
        <v>14</v>
      </c>
      <c r="B70" s="226" t="s">
        <v>189</v>
      </c>
      <c r="C70" s="244" t="s">
        <v>190</v>
      </c>
      <c r="D70" s="227" t="s">
        <v>110</v>
      </c>
      <c r="E70" s="228">
        <v>7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 t="s">
        <v>183</v>
      </c>
      <c r="S70" s="230" t="s">
        <v>112</v>
      </c>
      <c r="T70" s="231" t="s">
        <v>112</v>
      </c>
      <c r="U70" s="215">
        <v>0.09</v>
      </c>
      <c r="V70" s="215">
        <f>ROUND(E70*U70,2)</f>
        <v>0.63</v>
      </c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113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13"/>
      <c r="B71" s="214"/>
      <c r="C71" s="245" t="s">
        <v>191</v>
      </c>
      <c r="D71" s="239"/>
      <c r="E71" s="239"/>
      <c r="F71" s="239"/>
      <c r="G71" s="239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120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25">
        <v>15</v>
      </c>
      <c r="B72" s="226" t="s">
        <v>192</v>
      </c>
      <c r="C72" s="244" t="s">
        <v>193</v>
      </c>
      <c r="D72" s="227" t="s">
        <v>118</v>
      </c>
      <c r="E72" s="228">
        <v>16.399999999999999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30">
        <v>1E-3</v>
      </c>
      <c r="O72" s="230">
        <f>ROUND(E72*N72,2)</f>
        <v>0.02</v>
      </c>
      <c r="P72" s="230">
        <v>6.7000000000000004E-2</v>
      </c>
      <c r="Q72" s="230">
        <f>ROUND(E72*P72,2)</f>
        <v>1.1000000000000001</v>
      </c>
      <c r="R72" s="230" t="s">
        <v>183</v>
      </c>
      <c r="S72" s="230" t="s">
        <v>112</v>
      </c>
      <c r="T72" s="231" t="s">
        <v>112</v>
      </c>
      <c r="U72" s="215">
        <v>0.53300000000000003</v>
      </c>
      <c r="V72" s="215">
        <f>ROUND(E72*U72,2)</f>
        <v>8.74</v>
      </c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113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13"/>
      <c r="B73" s="214"/>
      <c r="C73" s="245" t="s">
        <v>194</v>
      </c>
      <c r="D73" s="239"/>
      <c r="E73" s="239"/>
      <c r="F73" s="239"/>
      <c r="G73" s="239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120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13"/>
      <c r="B74" s="214"/>
      <c r="C74" s="246" t="s">
        <v>195</v>
      </c>
      <c r="D74" s="216"/>
      <c r="E74" s="217">
        <v>7.6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122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13"/>
      <c r="B75" s="214"/>
      <c r="C75" s="246" t="s">
        <v>196</v>
      </c>
      <c r="D75" s="216"/>
      <c r="E75" s="217">
        <v>4.4000000000000004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122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46" t="s">
        <v>197</v>
      </c>
      <c r="D76" s="216"/>
      <c r="E76" s="217">
        <v>2.2000000000000002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122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13"/>
      <c r="B77" s="214"/>
      <c r="C77" s="246" t="s">
        <v>198</v>
      </c>
      <c r="D77" s="216"/>
      <c r="E77" s="217">
        <v>2.2000000000000002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122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25">
        <v>16</v>
      </c>
      <c r="B78" s="226" t="s">
        <v>199</v>
      </c>
      <c r="C78" s="244" t="s">
        <v>200</v>
      </c>
      <c r="D78" s="227" t="s">
        <v>118</v>
      </c>
      <c r="E78" s="228">
        <v>26.067799999999998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0</v>
      </c>
      <c r="O78" s="230">
        <f>ROUND(E78*N78,2)</f>
        <v>0</v>
      </c>
      <c r="P78" s="230">
        <v>4.5999999999999999E-2</v>
      </c>
      <c r="Q78" s="230">
        <f>ROUND(E78*P78,2)</f>
        <v>1.2</v>
      </c>
      <c r="R78" s="230" t="s">
        <v>183</v>
      </c>
      <c r="S78" s="230" t="s">
        <v>112</v>
      </c>
      <c r="T78" s="231" t="s">
        <v>112</v>
      </c>
      <c r="U78" s="215">
        <v>0.26</v>
      </c>
      <c r="V78" s="215">
        <f>ROUND(E78*U78,2)</f>
        <v>6.78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113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46" t="s">
        <v>201</v>
      </c>
      <c r="D79" s="216"/>
      <c r="E79" s="217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122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46" t="s">
        <v>202</v>
      </c>
      <c r="D80" s="216"/>
      <c r="E80" s="217">
        <v>10.2288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122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46" t="s">
        <v>203</v>
      </c>
      <c r="D81" s="216"/>
      <c r="E81" s="217">
        <v>6.0490000000000004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122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46" t="s">
        <v>204</v>
      </c>
      <c r="D82" s="216"/>
      <c r="E82" s="217">
        <v>9.7899999999999991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122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x14ac:dyDescent="0.2">
      <c r="A83" s="219" t="s">
        <v>106</v>
      </c>
      <c r="B83" s="220" t="s">
        <v>62</v>
      </c>
      <c r="C83" s="242" t="s">
        <v>63</v>
      </c>
      <c r="D83" s="221"/>
      <c r="E83" s="222"/>
      <c r="F83" s="223"/>
      <c r="G83" s="223">
        <f>SUMIF(AG84:AG85,"&lt;&gt;NOR",G84:G85)</f>
        <v>0</v>
      </c>
      <c r="H83" s="223"/>
      <c r="I83" s="223">
        <f>SUM(I84:I85)</f>
        <v>0</v>
      </c>
      <c r="J83" s="223"/>
      <c r="K83" s="223">
        <f>SUM(K84:K85)</f>
        <v>0</v>
      </c>
      <c r="L83" s="223"/>
      <c r="M83" s="223">
        <f>SUM(M84:M85)</f>
        <v>0</v>
      </c>
      <c r="N83" s="223"/>
      <c r="O83" s="223">
        <f>SUM(O84:O85)</f>
        <v>0</v>
      </c>
      <c r="P83" s="223"/>
      <c r="Q83" s="223">
        <f>SUM(Q84:Q85)</f>
        <v>0</v>
      </c>
      <c r="R83" s="223"/>
      <c r="S83" s="223"/>
      <c r="T83" s="224"/>
      <c r="U83" s="218"/>
      <c r="V83" s="218">
        <f>SUM(V84:V85)</f>
        <v>17.850000000000001</v>
      </c>
      <c r="W83" s="218"/>
      <c r="AG83" t="s">
        <v>107</v>
      </c>
    </row>
    <row r="84" spans="1:60" ht="33.75" outlineLevel="1" x14ac:dyDescent="0.2">
      <c r="A84" s="225">
        <v>17</v>
      </c>
      <c r="B84" s="226" t="s">
        <v>205</v>
      </c>
      <c r="C84" s="244" t="s">
        <v>206</v>
      </c>
      <c r="D84" s="227" t="s">
        <v>207</v>
      </c>
      <c r="E84" s="228">
        <v>6.9276999999999997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 t="s">
        <v>133</v>
      </c>
      <c r="S84" s="230" t="s">
        <v>112</v>
      </c>
      <c r="T84" s="231" t="s">
        <v>112</v>
      </c>
      <c r="U84" s="215">
        <v>2.577</v>
      </c>
      <c r="V84" s="215">
        <f>ROUND(E84*U84,2)</f>
        <v>17.850000000000001</v>
      </c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208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13"/>
      <c r="B85" s="214"/>
      <c r="C85" s="245" t="s">
        <v>209</v>
      </c>
      <c r="D85" s="239"/>
      <c r="E85" s="239"/>
      <c r="F85" s="239"/>
      <c r="G85" s="239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120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x14ac:dyDescent="0.2">
      <c r="A86" s="219" t="s">
        <v>106</v>
      </c>
      <c r="B86" s="220" t="s">
        <v>64</v>
      </c>
      <c r="C86" s="242" t="s">
        <v>65</v>
      </c>
      <c r="D86" s="221"/>
      <c r="E86" s="222"/>
      <c r="F86" s="223"/>
      <c r="G86" s="223">
        <f>SUMIF(AG87:AG88,"&lt;&gt;NOR",G87:G88)</f>
        <v>0</v>
      </c>
      <c r="H86" s="223"/>
      <c r="I86" s="223">
        <f>SUM(I87:I88)</f>
        <v>0</v>
      </c>
      <c r="J86" s="223"/>
      <c r="K86" s="223">
        <f>SUM(K87:K88)</f>
        <v>0</v>
      </c>
      <c r="L86" s="223"/>
      <c r="M86" s="223">
        <f>SUM(M87:M88)</f>
        <v>0</v>
      </c>
      <c r="N86" s="223"/>
      <c r="O86" s="223">
        <f>SUM(O87:O88)</f>
        <v>0</v>
      </c>
      <c r="P86" s="223"/>
      <c r="Q86" s="223">
        <f>SUM(Q87:Q88)</f>
        <v>0</v>
      </c>
      <c r="R86" s="223"/>
      <c r="S86" s="223"/>
      <c r="T86" s="224"/>
      <c r="U86" s="218"/>
      <c r="V86" s="218">
        <f>SUM(V87:V88)</f>
        <v>1.1100000000000001</v>
      </c>
      <c r="W86" s="218"/>
      <c r="AG86" t="s">
        <v>107</v>
      </c>
    </row>
    <row r="87" spans="1:60" outlineLevel="1" x14ac:dyDescent="0.2">
      <c r="A87" s="225">
        <v>18</v>
      </c>
      <c r="B87" s="226" t="s">
        <v>210</v>
      </c>
      <c r="C87" s="244" t="s">
        <v>211</v>
      </c>
      <c r="D87" s="227" t="s">
        <v>110</v>
      </c>
      <c r="E87" s="228">
        <v>3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30">
        <v>8.0000000000000004E-4</v>
      </c>
      <c r="O87" s="230">
        <f>ROUND(E87*N87,2)</f>
        <v>0</v>
      </c>
      <c r="P87" s="230">
        <v>0</v>
      </c>
      <c r="Q87" s="230">
        <f>ROUND(E87*P87,2)</f>
        <v>0</v>
      </c>
      <c r="R87" s="230" t="s">
        <v>212</v>
      </c>
      <c r="S87" s="230" t="s">
        <v>112</v>
      </c>
      <c r="T87" s="231" t="s">
        <v>112</v>
      </c>
      <c r="U87" s="215">
        <v>0.37</v>
      </c>
      <c r="V87" s="215">
        <f>ROUND(E87*U87,2)</f>
        <v>1.1100000000000001</v>
      </c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113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13"/>
      <c r="B88" s="214"/>
      <c r="C88" s="246" t="s">
        <v>54</v>
      </c>
      <c r="D88" s="216"/>
      <c r="E88" s="217">
        <v>3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122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x14ac:dyDescent="0.2">
      <c r="A89" s="219" t="s">
        <v>106</v>
      </c>
      <c r="B89" s="220" t="s">
        <v>66</v>
      </c>
      <c r="C89" s="242" t="s">
        <v>67</v>
      </c>
      <c r="D89" s="221"/>
      <c r="E89" s="222"/>
      <c r="F89" s="223"/>
      <c r="G89" s="223">
        <f>SUMIF(AG90:AG100,"&lt;&gt;NOR",G90:G100)</f>
        <v>0</v>
      </c>
      <c r="H89" s="223"/>
      <c r="I89" s="223">
        <f>SUM(I90:I100)</f>
        <v>0</v>
      </c>
      <c r="J89" s="223"/>
      <c r="K89" s="223">
        <f>SUM(K90:K100)</f>
        <v>0</v>
      </c>
      <c r="L89" s="223"/>
      <c r="M89" s="223">
        <f>SUM(M90:M100)</f>
        <v>0</v>
      </c>
      <c r="N89" s="223"/>
      <c r="O89" s="223">
        <f>SUM(O90:O100)</f>
        <v>0</v>
      </c>
      <c r="P89" s="223"/>
      <c r="Q89" s="223">
        <f>SUM(Q90:Q100)</f>
        <v>0.03</v>
      </c>
      <c r="R89" s="223"/>
      <c r="S89" s="223"/>
      <c r="T89" s="224"/>
      <c r="U89" s="218"/>
      <c r="V89" s="218">
        <f>SUM(V90:V100)</f>
        <v>4.6999999999999993</v>
      </c>
      <c r="W89" s="218"/>
      <c r="AG89" t="s">
        <v>107</v>
      </c>
    </row>
    <row r="90" spans="1:60" ht="22.5" outlineLevel="1" x14ac:dyDescent="0.2">
      <c r="A90" s="232">
        <v>19</v>
      </c>
      <c r="B90" s="233" t="s">
        <v>213</v>
      </c>
      <c r="C90" s="243" t="s">
        <v>214</v>
      </c>
      <c r="D90" s="234" t="s">
        <v>110</v>
      </c>
      <c r="E90" s="235">
        <v>7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0</v>
      </c>
      <c r="O90" s="237">
        <f>ROUND(E90*N90,2)</f>
        <v>0</v>
      </c>
      <c r="P90" s="237">
        <v>4.0000000000000001E-3</v>
      </c>
      <c r="Q90" s="237">
        <f>ROUND(E90*P90,2)</f>
        <v>0.03</v>
      </c>
      <c r="R90" s="237" t="s">
        <v>215</v>
      </c>
      <c r="S90" s="237" t="s">
        <v>112</v>
      </c>
      <c r="T90" s="238" t="s">
        <v>112</v>
      </c>
      <c r="U90" s="215">
        <v>0.27</v>
      </c>
      <c r="V90" s="215">
        <f>ROUND(E90*U90,2)</f>
        <v>1.89</v>
      </c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113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32">
        <v>20</v>
      </c>
      <c r="B91" s="233" t="s">
        <v>216</v>
      </c>
      <c r="C91" s="243" t="s">
        <v>217</v>
      </c>
      <c r="D91" s="234" t="s">
        <v>218</v>
      </c>
      <c r="E91" s="235">
        <v>1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7"/>
      <c r="S91" s="237" t="s">
        <v>129</v>
      </c>
      <c r="T91" s="238" t="s">
        <v>130</v>
      </c>
      <c r="U91" s="215">
        <v>0</v>
      </c>
      <c r="V91" s="215">
        <f>ROUND(E91*U91,2)</f>
        <v>0</v>
      </c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113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25">
        <v>21</v>
      </c>
      <c r="B92" s="226" t="s">
        <v>219</v>
      </c>
      <c r="C92" s="244" t="s">
        <v>220</v>
      </c>
      <c r="D92" s="227" t="s">
        <v>218</v>
      </c>
      <c r="E92" s="228">
        <v>1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30">
        <v>2.0000000000000002E-5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129</v>
      </c>
      <c r="T92" s="231" t="s">
        <v>130</v>
      </c>
      <c r="U92" s="215">
        <v>0.46800000000000003</v>
      </c>
      <c r="V92" s="215">
        <f>ROUND(E92*U92,2)</f>
        <v>0.47</v>
      </c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113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13"/>
      <c r="B93" s="214"/>
      <c r="C93" s="246" t="s">
        <v>221</v>
      </c>
      <c r="D93" s="216"/>
      <c r="E93" s="217">
        <v>1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122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32">
        <v>22</v>
      </c>
      <c r="B94" s="233" t="s">
        <v>222</v>
      </c>
      <c r="C94" s="243" t="s">
        <v>223</v>
      </c>
      <c r="D94" s="234" t="s">
        <v>218</v>
      </c>
      <c r="E94" s="235">
        <v>5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2.0000000000000002E-5</v>
      </c>
      <c r="O94" s="237">
        <f>ROUND(E94*N94,2)</f>
        <v>0</v>
      </c>
      <c r="P94" s="237">
        <v>0</v>
      </c>
      <c r="Q94" s="237">
        <f>ROUND(E94*P94,2)</f>
        <v>0</v>
      </c>
      <c r="R94" s="237"/>
      <c r="S94" s="237" t="s">
        <v>129</v>
      </c>
      <c r="T94" s="238" t="s">
        <v>130</v>
      </c>
      <c r="U94" s="215">
        <v>0.46800000000000003</v>
      </c>
      <c r="V94" s="215">
        <f>ROUND(E94*U94,2)</f>
        <v>2.34</v>
      </c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113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25">
        <v>23</v>
      </c>
      <c r="B95" s="226" t="s">
        <v>224</v>
      </c>
      <c r="C95" s="244" t="s">
        <v>225</v>
      </c>
      <c r="D95" s="227" t="s">
        <v>218</v>
      </c>
      <c r="E95" s="228">
        <v>5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129</v>
      </c>
      <c r="T95" s="231" t="s">
        <v>130</v>
      </c>
      <c r="U95" s="215">
        <v>0</v>
      </c>
      <c r="V95" s="215">
        <f>ROUND(E95*U95,2)</f>
        <v>0</v>
      </c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226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46" t="s">
        <v>227</v>
      </c>
      <c r="D96" s="216"/>
      <c r="E96" s="217">
        <v>5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122</v>
      </c>
      <c r="AH96" s="206">
        <v>0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25">
        <v>24</v>
      </c>
      <c r="B97" s="226" t="s">
        <v>228</v>
      </c>
      <c r="C97" s="244" t="s">
        <v>225</v>
      </c>
      <c r="D97" s="227" t="s">
        <v>218</v>
      </c>
      <c r="E97" s="228">
        <v>1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0"/>
      <c r="S97" s="230" t="s">
        <v>129</v>
      </c>
      <c r="T97" s="231" t="s">
        <v>130</v>
      </c>
      <c r="U97" s="215">
        <v>0</v>
      </c>
      <c r="V97" s="215">
        <f>ROUND(E97*U97,2)</f>
        <v>0</v>
      </c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226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46" t="s">
        <v>229</v>
      </c>
      <c r="D98" s="216"/>
      <c r="E98" s="217">
        <v>1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122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25">
        <v>25</v>
      </c>
      <c r="B99" s="226" t="s">
        <v>230</v>
      </c>
      <c r="C99" s="244" t="s">
        <v>231</v>
      </c>
      <c r="D99" s="227" t="s">
        <v>218</v>
      </c>
      <c r="E99" s="228">
        <v>1</v>
      </c>
      <c r="F99" s="229"/>
      <c r="G99" s="230">
        <f>ROUND(E99*F99,2)</f>
        <v>0</v>
      </c>
      <c r="H99" s="229"/>
      <c r="I99" s="230">
        <f>ROUND(E99*H99,2)</f>
        <v>0</v>
      </c>
      <c r="J99" s="229"/>
      <c r="K99" s="230">
        <f>ROUND(E99*J99,2)</f>
        <v>0</v>
      </c>
      <c r="L99" s="230">
        <v>21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129</v>
      </c>
      <c r="T99" s="231" t="s">
        <v>130</v>
      </c>
      <c r="U99" s="215">
        <v>0</v>
      </c>
      <c r="V99" s="215">
        <f>ROUND(E99*U99,2)</f>
        <v>0</v>
      </c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226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46" t="s">
        <v>232</v>
      </c>
      <c r="D100" s="216"/>
      <c r="E100" s="217">
        <v>1</v>
      </c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122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x14ac:dyDescent="0.2">
      <c r="A101" s="219" t="s">
        <v>106</v>
      </c>
      <c r="B101" s="220" t="s">
        <v>68</v>
      </c>
      <c r="C101" s="242" t="s">
        <v>69</v>
      </c>
      <c r="D101" s="221"/>
      <c r="E101" s="222"/>
      <c r="F101" s="223"/>
      <c r="G101" s="223">
        <f>SUMIF(AG102:AG106,"&lt;&gt;NOR",G102:G106)</f>
        <v>0</v>
      </c>
      <c r="H101" s="223"/>
      <c r="I101" s="223">
        <f>SUM(I102:I106)</f>
        <v>0</v>
      </c>
      <c r="J101" s="223"/>
      <c r="K101" s="223">
        <f>SUM(K102:K106)</f>
        <v>0</v>
      </c>
      <c r="L101" s="223"/>
      <c r="M101" s="223">
        <f>SUM(M102:M106)</f>
        <v>0</v>
      </c>
      <c r="N101" s="223"/>
      <c r="O101" s="223">
        <f>SUM(O102:O106)</f>
        <v>0</v>
      </c>
      <c r="P101" s="223"/>
      <c r="Q101" s="223">
        <f>SUM(Q102:Q106)</f>
        <v>0</v>
      </c>
      <c r="R101" s="223"/>
      <c r="S101" s="223"/>
      <c r="T101" s="224"/>
      <c r="U101" s="218"/>
      <c r="V101" s="218">
        <f>SUM(V102:V106)</f>
        <v>19.04</v>
      </c>
      <c r="W101" s="218"/>
      <c r="AG101" t="s">
        <v>107</v>
      </c>
    </row>
    <row r="102" spans="1:60" ht="22.5" outlineLevel="1" x14ac:dyDescent="0.2">
      <c r="A102" s="225">
        <v>26</v>
      </c>
      <c r="B102" s="226" t="s">
        <v>233</v>
      </c>
      <c r="C102" s="244" t="s">
        <v>234</v>
      </c>
      <c r="D102" s="227" t="s">
        <v>147</v>
      </c>
      <c r="E102" s="228">
        <v>56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21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0" t="s">
        <v>235</v>
      </c>
      <c r="S102" s="230" t="s">
        <v>112</v>
      </c>
      <c r="T102" s="231" t="s">
        <v>112</v>
      </c>
      <c r="U102" s="215">
        <v>0.34</v>
      </c>
      <c r="V102" s="215">
        <f>ROUND(E102*U102,2)</f>
        <v>19.04</v>
      </c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113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13"/>
      <c r="B103" s="214"/>
      <c r="C103" s="246" t="s">
        <v>236</v>
      </c>
      <c r="D103" s="216"/>
      <c r="E103" s="217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122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46" t="s">
        <v>237</v>
      </c>
      <c r="D104" s="216"/>
      <c r="E104" s="217">
        <v>24</v>
      </c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122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13"/>
      <c r="B105" s="214"/>
      <c r="C105" s="246" t="s">
        <v>238</v>
      </c>
      <c r="D105" s="216"/>
      <c r="E105" s="217">
        <v>16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122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46" t="s">
        <v>239</v>
      </c>
      <c r="D106" s="216"/>
      <c r="E106" s="217">
        <v>16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122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x14ac:dyDescent="0.2">
      <c r="A107" s="219" t="s">
        <v>106</v>
      </c>
      <c r="B107" s="220" t="s">
        <v>70</v>
      </c>
      <c r="C107" s="242" t="s">
        <v>71</v>
      </c>
      <c r="D107" s="221"/>
      <c r="E107" s="222"/>
      <c r="F107" s="223"/>
      <c r="G107" s="223">
        <f>SUMIF(AG108:AG112,"&lt;&gt;NOR",G108:G112)</f>
        <v>0</v>
      </c>
      <c r="H107" s="223"/>
      <c r="I107" s="223">
        <f>SUM(I108:I112)</f>
        <v>0</v>
      </c>
      <c r="J107" s="223"/>
      <c r="K107" s="223">
        <f>SUM(K108:K112)</f>
        <v>0</v>
      </c>
      <c r="L107" s="223"/>
      <c r="M107" s="223">
        <f>SUM(M108:M112)</f>
        <v>0</v>
      </c>
      <c r="N107" s="223"/>
      <c r="O107" s="223">
        <f>SUM(O108:O112)</f>
        <v>0.13</v>
      </c>
      <c r="P107" s="223"/>
      <c r="Q107" s="223">
        <f>SUM(Q108:Q112)</f>
        <v>0</v>
      </c>
      <c r="R107" s="223"/>
      <c r="S107" s="223"/>
      <c r="T107" s="224"/>
      <c r="U107" s="218"/>
      <c r="V107" s="218">
        <f>SUM(V108:V112)</f>
        <v>11.48</v>
      </c>
      <c r="W107" s="218"/>
      <c r="AG107" t="s">
        <v>107</v>
      </c>
    </row>
    <row r="108" spans="1:60" ht="22.5" outlineLevel="1" x14ac:dyDescent="0.2">
      <c r="A108" s="225">
        <v>27</v>
      </c>
      <c r="B108" s="226" t="s">
        <v>240</v>
      </c>
      <c r="C108" s="244" t="s">
        <v>241</v>
      </c>
      <c r="D108" s="227" t="s">
        <v>110</v>
      </c>
      <c r="E108" s="228">
        <v>82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30">
        <v>1.58E-3</v>
      </c>
      <c r="O108" s="230">
        <f>ROUND(E108*N108,2)</f>
        <v>0.13</v>
      </c>
      <c r="P108" s="230">
        <v>0</v>
      </c>
      <c r="Q108" s="230">
        <f>ROUND(E108*P108,2)</f>
        <v>0</v>
      </c>
      <c r="R108" s="230" t="s">
        <v>242</v>
      </c>
      <c r="S108" s="230" t="s">
        <v>112</v>
      </c>
      <c r="T108" s="231" t="s">
        <v>112</v>
      </c>
      <c r="U108" s="215">
        <v>0.14000000000000001</v>
      </c>
      <c r="V108" s="215">
        <f>ROUND(E108*U108,2)</f>
        <v>11.48</v>
      </c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113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13"/>
      <c r="B109" s="214"/>
      <c r="C109" s="246" t="s">
        <v>135</v>
      </c>
      <c r="D109" s="216"/>
      <c r="E109" s="217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122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46" t="s">
        <v>243</v>
      </c>
      <c r="D110" s="216"/>
      <c r="E110" s="217">
        <v>38</v>
      </c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122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13"/>
      <c r="B111" s="214"/>
      <c r="C111" s="246" t="s">
        <v>244</v>
      </c>
      <c r="D111" s="216"/>
      <c r="E111" s="217">
        <v>22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122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46" t="s">
        <v>245</v>
      </c>
      <c r="D112" s="216"/>
      <c r="E112" s="217">
        <v>22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122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x14ac:dyDescent="0.2">
      <c r="A113" s="219" t="s">
        <v>106</v>
      </c>
      <c r="B113" s="220" t="s">
        <v>72</v>
      </c>
      <c r="C113" s="242" t="s">
        <v>73</v>
      </c>
      <c r="D113" s="221"/>
      <c r="E113" s="222"/>
      <c r="F113" s="223"/>
      <c r="G113" s="223">
        <f>SUMIF(AG114:AG145,"&lt;&gt;NOR",G114:G145)</f>
        <v>0</v>
      </c>
      <c r="H113" s="223"/>
      <c r="I113" s="223">
        <f>SUM(I114:I145)</f>
        <v>0</v>
      </c>
      <c r="J113" s="223"/>
      <c r="K113" s="223">
        <f>SUM(K114:K145)</f>
        <v>0</v>
      </c>
      <c r="L113" s="223"/>
      <c r="M113" s="223">
        <f>SUM(M114:M145)</f>
        <v>0</v>
      </c>
      <c r="N113" s="223"/>
      <c r="O113" s="223">
        <f>SUM(O114:O145)</f>
        <v>0.4</v>
      </c>
      <c r="P113" s="223"/>
      <c r="Q113" s="223">
        <f>SUM(Q114:Q145)</f>
        <v>0</v>
      </c>
      <c r="R113" s="223"/>
      <c r="S113" s="223"/>
      <c r="T113" s="224"/>
      <c r="U113" s="218"/>
      <c r="V113" s="218">
        <f>SUM(V114:V145)</f>
        <v>129.4</v>
      </c>
      <c r="W113" s="218"/>
      <c r="AG113" t="s">
        <v>107</v>
      </c>
    </row>
    <row r="114" spans="1:60" outlineLevel="1" x14ac:dyDescent="0.2">
      <c r="A114" s="225">
        <v>28</v>
      </c>
      <c r="B114" s="226" t="s">
        <v>246</v>
      </c>
      <c r="C114" s="244" t="s">
        <v>247</v>
      </c>
      <c r="D114" s="227" t="s">
        <v>118</v>
      </c>
      <c r="E114" s="228">
        <v>215.292</v>
      </c>
      <c r="F114" s="229"/>
      <c r="G114" s="230">
        <f>ROUND(E114*F114,2)</f>
        <v>0</v>
      </c>
      <c r="H114" s="229"/>
      <c r="I114" s="230">
        <f>ROUND(E114*H114,2)</f>
        <v>0</v>
      </c>
      <c r="J114" s="229"/>
      <c r="K114" s="230">
        <f>ROUND(E114*J114,2)</f>
        <v>0</v>
      </c>
      <c r="L114" s="230">
        <v>21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 t="s">
        <v>248</v>
      </c>
      <c r="S114" s="230" t="s">
        <v>112</v>
      </c>
      <c r="T114" s="231" t="s">
        <v>112</v>
      </c>
      <c r="U114" s="215">
        <v>0.02</v>
      </c>
      <c r="V114" s="215">
        <f>ROUND(E114*U114,2)</f>
        <v>4.3099999999999996</v>
      </c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113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13"/>
      <c r="B115" s="214"/>
      <c r="C115" s="246" t="s">
        <v>249</v>
      </c>
      <c r="D115" s="216"/>
      <c r="E115" s="217"/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122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13"/>
      <c r="B116" s="214"/>
      <c r="C116" s="246" t="s">
        <v>250</v>
      </c>
      <c r="D116" s="216"/>
      <c r="E116" s="217">
        <v>154.23400000000001</v>
      </c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122</v>
      </c>
      <c r="AH116" s="206">
        <v>0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13"/>
      <c r="B117" s="214"/>
      <c r="C117" s="246" t="s">
        <v>251</v>
      </c>
      <c r="D117" s="216"/>
      <c r="E117" s="217">
        <v>31.574000000000002</v>
      </c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122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46" t="s">
        <v>252</v>
      </c>
      <c r="D118" s="216"/>
      <c r="E118" s="217">
        <v>18.11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122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13"/>
      <c r="B119" s="214"/>
      <c r="C119" s="246" t="s">
        <v>253</v>
      </c>
      <c r="D119" s="216"/>
      <c r="E119" s="217">
        <v>11.374000000000001</v>
      </c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122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25">
        <v>29</v>
      </c>
      <c r="B120" s="226" t="s">
        <v>254</v>
      </c>
      <c r="C120" s="244" t="s">
        <v>255</v>
      </c>
      <c r="D120" s="227" t="s">
        <v>118</v>
      </c>
      <c r="E120" s="228">
        <v>356.03300000000002</v>
      </c>
      <c r="F120" s="229"/>
      <c r="G120" s="230">
        <f>ROUND(E120*F120,2)</f>
        <v>0</v>
      </c>
      <c r="H120" s="229"/>
      <c r="I120" s="230">
        <f>ROUND(E120*H120,2)</f>
        <v>0</v>
      </c>
      <c r="J120" s="229"/>
      <c r="K120" s="230">
        <f>ROUND(E120*J120,2)</f>
        <v>0</v>
      </c>
      <c r="L120" s="230">
        <v>21</v>
      </c>
      <c r="M120" s="230">
        <f>G120*(1+L120/100)</f>
        <v>0</v>
      </c>
      <c r="N120" s="230">
        <v>1.8000000000000001E-4</v>
      </c>
      <c r="O120" s="230">
        <f>ROUND(E120*N120,2)</f>
        <v>0.06</v>
      </c>
      <c r="P120" s="230">
        <v>0</v>
      </c>
      <c r="Q120" s="230">
        <f>ROUND(E120*P120,2)</f>
        <v>0</v>
      </c>
      <c r="R120" s="230" t="s">
        <v>248</v>
      </c>
      <c r="S120" s="230" t="s">
        <v>112</v>
      </c>
      <c r="T120" s="231" t="s">
        <v>112</v>
      </c>
      <c r="U120" s="215">
        <v>3.2480000000000002E-2</v>
      </c>
      <c r="V120" s="215">
        <f>ROUND(E120*U120,2)</f>
        <v>11.56</v>
      </c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113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13"/>
      <c r="B121" s="214"/>
      <c r="C121" s="246" t="s">
        <v>256</v>
      </c>
      <c r="D121" s="216"/>
      <c r="E121" s="217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122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13"/>
      <c r="B122" s="214"/>
      <c r="C122" s="246" t="s">
        <v>257</v>
      </c>
      <c r="D122" s="216"/>
      <c r="E122" s="217">
        <v>134.90299999999999</v>
      </c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122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46" t="s">
        <v>258</v>
      </c>
      <c r="D123" s="216"/>
      <c r="E123" s="217">
        <v>34.994999999999997</v>
      </c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122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13"/>
      <c r="B124" s="214"/>
      <c r="C124" s="246" t="s">
        <v>259</v>
      </c>
      <c r="D124" s="216"/>
      <c r="E124" s="217">
        <v>18.164999999999999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122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13"/>
      <c r="B125" s="214"/>
      <c r="C125" s="246" t="s">
        <v>260</v>
      </c>
      <c r="D125" s="216"/>
      <c r="E125" s="217">
        <v>17.97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122</v>
      </c>
      <c r="AH125" s="206">
        <v>0</v>
      </c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13"/>
      <c r="B126" s="214"/>
      <c r="C126" s="246" t="s">
        <v>261</v>
      </c>
      <c r="D126" s="216"/>
      <c r="E126" s="217">
        <v>150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122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25">
        <v>30</v>
      </c>
      <c r="B127" s="226" t="s">
        <v>262</v>
      </c>
      <c r="C127" s="244" t="s">
        <v>263</v>
      </c>
      <c r="D127" s="227" t="s">
        <v>118</v>
      </c>
      <c r="E127" s="228">
        <v>73.5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30">
        <v>3.0000000000000001E-5</v>
      </c>
      <c r="O127" s="230">
        <f>ROUND(E127*N127,2)</f>
        <v>0</v>
      </c>
      <c r="P127" s="230">
        <v>0</v>
      </c>
      <c r="Q127" s="230">
        <f>ROUND(E127*P127,2)</f>
        <v>0</v>
      </c>
      <c r="R127" s="230" t="s">
        <v>248</v>
      </c>
      <c r="S127" s="230" t="s">
        <v>112</v>
      </c>
      <c r="T127" s="231" t="s">
        <v>112</v>
      </c>
      <c r="U127" s="215">
        <v>3.2480000000000002E-2</v>
      </c>
      <c r="V127" s="215">
        <f>ROUND(E127*U127,2)</f>
        <v>2.39</v>
      </c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113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13"/>
      <c r="B128" s="214"/>
      <c r="C128" s="246" t="s">
        <v>264</v>
      </c>
      <c r="D128" s="216"/>
      <c r="E128" s="217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122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46" t="s">
        <v>265</v>
      </c>
      <c r="D129" s="216"/>
      <c r="E129" s="217">
        <v>19.5</v>
      </c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122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13"/>
      <c r="B130" s="214"/>
      <c r="C130" s="246" t="s">
        <v>266</v>
      </c>
      <c r="D130" s="216"/>
      <c r="E130" s="217">
        <v>24</v>
      </c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122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13"/>
      <c r="B131" s="214"/>
      <c r="C131" s="246" t="s">
        <v>267</v>
      </c>
      <c r="D131" s="216"/>
      <c r="E131" s="217">
        <v>30</v>
      </c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122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25">
        <v>31</v>
      </c>
      <c r="B132" s="226" t="s">
        <v>268</v>
      </c>
      <c r="C132" s="244" t="s">
        <v>269</v>
      </c>
      <c r="D132" s="227" t="s">
        <v>118</v>
      </c>
      <c r="E132" s="228">
        <v>73.5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21</v>
      </c>
      <c r="M132" s="230">
        <f>G132*(1+L132/100)</f>
        <v>0</v>
      </c>
      <c r="N132" s="230">
        <v>2.9999999999999997E-4</v>
      </c>
      <c r="O132" s="230">
        <f>ROUND(E132*N132,2)</f>
        <v>0.02</v>
      </c>
      <c r="P132" s="230">
        <v>0</v>
      </c>
      <c r="Q132" s="230">
        <f>ROUND(E132*P132,2)</f>
        <v>0</v>
      </c>
      <c r="R132" s="230" t="s">
        <v>248</v>
      </c>
      <c r="S132" s="230" t="s">
        <v>112</v>
      </c>
      <c r="T132" s="231" t="s">
        <v>112</v>
      </c>
      <c r="U132" s="215">
        <v>0.19503999999999999</v>
      </c>
      <c r="V132" s="215">
        <f>ROUND(E132*U132,2)</f>
        <v>14.34</v>
      </c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113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46" t="s">
        <v>264</v>
      </c>
      <c r="D133" s="216"/>
      <c r="E133" s="217"/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122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46" t="s">
        <v>265</v>
      </c>
      <c r="D134" s="216"/>
      <c r="E134" s="217">
        <v>19.5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122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46" t="s">
        <v>266</v>
      </c>
      <c r="D135" s="216"/>
      <c r="E135" s="217">
        <v>24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122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13"/>
      <c r="B136" s="214"/>
      <c r="C136" s="246" t="s">
        <v>267</v>
      </c>
      <c r="D136" s="216"/>
      <c r="E136" s="217">
        <v>30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122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25">
        <v>32</v>
      </c>
      <c r="B137" s="226" t="s">
        <v>270</v>
      </c>
      <c r="C137" s="244" t="s">
        <v>271</v>
      </c>
      <c r="D137" s="227" t="s">
        <v>118</v>
      </c>
      <c r="E137" s="228">
        <v>356.03300000000002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30">
        <v>4.8000000000000001E-4</v>
      </c>
      <c r="O137" s="230">
        <f>ROUND(E137*N137,2)</f>
        <v>0.17</v>
      </c>
      <c r="P137" s="230">
        <v>0</v>
      </c>
      <c r="Q137" s="230">
        <f>ROUND(E137*P137,2)</f>
        <v>0</v>
      </c>
      <c r="R137" s="230" t="s">
        <v>248</v>
      </c>
      <c r="S137" s="230" t="s">
        <v>112</v>
      </c>
      <c r="T137" s="231" t="s">
        <v>112</v>
      </c>
      <c r="U137" s="215">
        <v>0.10902000000000001</v>
      </c>
      <c r="V137" s="215">
        <f>ROUND(E137*U137,2)</f>
        <v>38.81</v>
      </c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113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46" t="s">
        <v>256</v>
      </c>
      <c r="D138" s="216"/>
      <c r="E138" s="217"/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122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13"/>
      <c r="B139" s="214"/>
      <c r="C139" s="246" t="s">
        <v>257</v>
      </c>
      <c r="D139" s="216"/>
      <c r="E139" s="217">
        <v>134.90299999999999</v>
      </c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122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46" t="s">
        <v>258</v>
      </c>
      <c r="D140" s="216"/>
      <c r="E140" s="217">
        <v>34.994999999999997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122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13"/>
      <c r="B141" s="214"/>
      <c r="C141" s="246" t="s">
        <v>259</v>
      </c>
      <c r="D141" s="216"/>
      <c r="E141" s="217">
        <v>18.164999999999999</v>
      </c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122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46" t="s">
        <v>260</v>
      </c>
      <c r="D142" s="216"/>
      <c r="E142" s="217">
        <v>17.97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122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13"/>
      <c r="B143" s="214"/>
      <c r="C143" s="246" t="s">
        <v>261</v>
      </c>
      <c r="D143" s="216"/>
      <c r="E143" s="217">
        <v>150</v>
      </c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122</v>
      </c>
      <c r="AH143" s="206">
        <v>0</v>
      </c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ht="22.5" outlineLevel="1" x14ac:dyDescent="0.2">
      <c r="A144" s="225">
        <v>33</v>
      </c>
      <c r="B144" s="226" t="s">
        <v>272</v>
      </c>
      <c r="C144" s="244" t="s">
        <v>273</v>
      </c>
      <c r="D144" s="227" t="s">
        <v>118</v>
      </c>
      <c r="E144" s="228">
        <v>429.53</v>
      </c>
      <c r="F144" s="229"/>
      <c r="G144" s="230">
        <f>ROUND(E144*F144,2)</f>
        <v>0</v>
      </c>
      <c r="H144" s="229"/>
      <c r="I144" s="230">
        <f>ROUND(E144*H144,2)</f>
        <v>0</v>
      </c>
      <c r="J144" s="229"/>
      <c r="K144" s="230">
        <f>ROUND(E144*J144,2)</f>
        <v>0</v>
      </c>
      <c r="L144" s="230">
        <v>21</v>
      </c>
      <c r="M144" s="230">
        <f>G144*(1+L144/100)</f>
        <v>0</v>
      </c>
      <c r="N144" s="230">
        <v>3.4000000000000002E-4</v>
      </c>
      <c r="O144" s="230">
        <f>ROUND(E144*N144,2)</f>
        <v>0.15</v>
      </c>
      <c r="P144" s="230">
        <v>0</v>
      </c>
      <c r="Q144" s="230">
        <f>ROUND(E144*P144,2)</f>
        <v>0</v>
      </c>
      <c r="R144" s="230" t="s">
        <v>248</v>
      </c>
      <c r="S144" s="230" t="s">
        <v>112</v>
      </c>
      <c r="T144" s="231" t="s">
        <v>112</v>
      </c>
      <c r="U144" s="215">
        <v>0.13500000000000001</v>
      </c>
      <c r="V144" s="215">
        <f>ROUND(E144*U144,2)</f>
        <v>57.99</v>
      </c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113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46" t="s">
        <v>274</v>
      </c>
      <c r="D145" s="216"/>
      <c r="E145" s="217">
        <v>429.53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122</v>
      </c>
      <c r="AH145" s="206">
        <v>0</v>
      </c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x14ac:dyDescent="0.2">
      <c r="A146" s="219" t="s">
        <v>106</v>
      </c>
      <c r="B146" s="220" t="s">
        <v>74</v>
      </c>
      <c r="C146" s="242" t="s">
        <v>75</v>
      </c>
      <c r="D146" s="221"/>
      <c r="E146" s="222"/>
      <c r="F146" s="223"/>
      <c r="G146" s="223">
        <f>SUMIF(AG147:AG147,"&lt;&gt;NOR",G147:G147)</f>
        <v>0</v>
      </c>
      <c r="H146" s="223"/>
      <c r="I146" s="223">
        <f>SUM(I147:I147)</f>
        <v>0</v>
      </c>
      <c r="J146" s="223"/>
      <c r="K146" s="223">
        <f>SUM(K147:K147)</f>
        <v>0</v>
      </c>
      <c r="L146" s="223"/>
      <c r="M146" s="223">
        <f>SUM(M147:M147)</f>
        <v>0</v>
      </c>
      <c r="N146" s="223"/>
      <c r="O146" s="223">
        <f>SUM(O147:O147)</f>
        <v>0</v>
      </c>
      <c r="P146" s="223"/>
      <c r="Q146" s="223">
        <f>SUM(Q147:Q147)</f>
        <v>0</v>
      </c>
      <c r="R146" s="223"/>
      <c r="S146" s="223"/>
      <c r="T146" s="224"/>
      <c r="U146" s="218"/>
      <c r="V146" s="218">
        <f>SUM(V147:V147)</f>
        <v>0</v>
      </c>
      <c r="W146" s="218"/>
      <c r="AG146" t="s">
        <v>107</v>
      </c>
    </row>
    <row r="147" spans="1:60" outlineLevel="1" x14ac:dyDescent="0.2">
      <c r="A147" s="232">
        <v>34</v>
      </c>
      <c r="B147" s="233" t="s">
        <v>74</v>
      </c>
      <c r="C147" s="243" t="s">
        <v>275</v>
      </c>
      <c r="D147" s="234" t="s">
        <v>128</v>
      </c>
      <c r="E147" s="235">
        <v>1</v>
      </c>
      <c r="F147" s="236"/>
      <c r="G147" s="237">
        <f>ROUND(E147*F147,2)</f>
        <v>0</v>
      </c>
      <c r="H147" s="236"/>
      <c r="I147" s="237">
        <f>ROUND(E147*H147,2)</f>
        <v>0</v>
      </c>
      <c r="J147" s="236"/>
      <c r="K147" s="237">
        <f>ROUND(E147*J147,2)</f>
        <v>0</v>
      </c>
      <c r="L147" s="237">
        <v>21</v>
      </c>
      <c r="M147" s="237">
        <f>G147*(1+L147/100)</f>
        <v>0</v>
      </c>
      <c r="N147" s="237">
        <v>0</v>
      </c>
      <c r="O147" s="237">
        <f>ROUND(E147*N147,2)</f>
        <v>0</v>
      </c>
      <c r="P147" s="237">
        <v>0</v>
      </c>
      <c r="Q147" s="237">
        <f>ROUND(E147*P147,2)</f>
        <v>0</v>
      </c>
      <c r="R147" s="237"/>
      <c r="S147" s="237" t="s">
        <v>129</v>
      </c>
      <c r="T147" s="238" t="s">
        <v>130</v>
      </c>
      <c r="U147" s="215">
        <v>0</v>
      </c>
      <c r="V147" s="215">
        <f>ROUND(E147*U147,2)</f>
        <v>0</v>
      </c>
      <c r="W147" s="21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113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x14ac:dyDescent="0.2">
      <c r="A148" s="219" t="s">
        <v>106</v>
      </c>
      <c r="B148" s="220" t="s">
        <v>76</v>
      </c>
      <c r="C148" s="242" t="s">
        <v>77</v>
      </c>
      <c r="D148" s="221"/>
      <c r="E148" s="222"/>
      <c r="F148" s="223"/>
      <c r="G148" s="223">
        <f>SUMIF(AG149:AG159,"&lt;&gt;NOR",G149:G159)</f>
        <v>0</v>
      </c>
      <c r="H148" s="223"/>
      <c r="I148" s="223">
        <f>SUM(I149:I159)</f>
        <v>0</v>
      </c>
      <c r="J148" s="223"/>
      <c r="K148" s="223">
        <f>SUM(K149:K159)</f>
        <v>0</v>
      </c>
      <c r="L148" s="223"/>
      <c r="M148" s="223">
        <f>SUM(M149:M159)</f>
        <v>0</v>
      </c>
      <c r="N148" s="223"/>
      <c r="O148" s="223">
        <f>SUM(O149:O159)</f>
        <v>0</v>
      </c>
      <c r="P148" s="223"/>
      <c r="Q148" s="223">
        <f>SUM(Q149:Q159)</f>
        <v>0</v>
      </c>
      <c r="R148" s="223"/>
      <c r="S148" s="223"/>
      <c r="T148" s="224"/>
      <c r="U148" s="218"/>
      <c r="V148" s="218">
        <f>SUM(V149:V159)</f>
        <v>39.190000000000005</v>
      </c>
      <c r="W148" s="218"/>
      <c r="AG148" t="s">
        <v>107</v>
      </c>
    </row>
    <row r="149" spans="1:60" outlineLevel="1" x14ac:dyDescent="0.2">
      <c r="A149" s="225">
        <v>35</v>
      </c>
      <c r="B149" s="226" t="s">
        <v>276</v>
      </c>
      <c r="C149" s="244" t="s">
        <v>277</v>
      </c>
      <c r="D149" s="227" t="s">
        <v>207</v>
      </c>
      <c r="E149" s="228">
        <v>6.4837300000000004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21</v>
      </c>
      <c r="M149" s="230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0" t="s">
        <v>278</v>
      </c>
      <c r="S149" s="230" t="s">
        <v>112</v>
      </c>
      <c r="T149" s="231" t="s">
        <v>112</v>
      </c>
      <c r="U149" s="215">
        <v>9.9000000000000005E-2</v>
      </c>
      <c r="V149" s="215">
        <f>ROUND(E149*U149,2)</f>
        <v>0.64</v>
      </c>
      <c r="W149" s="21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279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13"/>
      <c r="B150" s="214"/>
      <c r="C150" s="245" t="s">
        <v>280</v>
      </c>
      <c r="D150" s="239"/>
      <c r="E150" s="239"/>
      <c r="F150" s="239"/>
      <c r="G150" s="239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120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ht="22.5" outlineLevel="1" x14ac:dyDescent="0.2">
      <c r="A151" s="232">
        <v>36</v>
      </c>
      <c r="B151" s="233" t="s">
        <v>281</v>
      </c>
      <c r="C151" s="243" t="s">
        <v>282</v>
      </c>
      <c r="D151" s="234" t="s">
        <v>207</v>
      </c>
      <c r="E151" s="235">
        <v>6.4837300000000004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37">
        <v>0</v>
      </c>
      <c r="O151" s="237">
        <f>ROUND(E151*N151,2)</f>
        <v>0</v>
      </c>
      <c r="P151" s="237">
        <v>0</v>
      </c>
      <c r="Q151" s="237">
        <f>ROUND(E151*P151,2)</f>
        <v>0</v>
      </c>
      <c r="R151" s="237" t="s">
        <v>183</v>
      </c>
      <c r="S151" s="237" t="s">
        <v>112</v>
      </c>
      <c r="T151" s="238" t="s">
        <v>112</v>
      </c>
      <c r="U151" s="215">
        <v>2.0089999999999999</v>
      </c>
      <c r="V151" s="215">
        <f>ROUND(E151*U151,2)</f>
        <v>13.03</v>
      </c>
      <c r="W151" s="21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279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ht="22.5" outlineLevel="1" x14ac:dyDescent="0.2">
      <c r="A152" s="232">
        <v>37</v>
      </c>
      <c r="B152" s="233" t="s">
        <v>283</v>
      </c>
      <c r="C152" s="243" t="s">
        <v>284</v>
      </c>
      <c r="D152" s="234" t="s">
        <v>207</v>
      </c>
      <c r="E152" s="235">
        <v>12.96747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21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7" t="s">
        <v>183</v>
      </c>
      <c r="S152" s="237" t="s">
        <v>112</v>
      </c>
      <c r="T152" s="238" t="s">
        <v>112</v>
      </c>
      <c r="U152" s="215">
        <v>0.95899999999999996</v>
      </c>
      <c r="V152" s="215">
        <f>ROUND(E152*U152,2)</f>
        <v>12.44</v>
      </c>
      <c r="W152" s="21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279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ht="22.5" outlineLevel="1" x14ac:dyDescent="0.2">
      <c r="A153" s="225">
        <v>38</v>
      </c>
      <c r="B153" s="226" t="s">
        <v>285</v>
      </c>
      <c r="C153" s="244" t="s">
        <v>286</v>
      </c>
      <c r="D153" s="227" t="s">
        <v>207</v>
      </c>
      <c r="E153" s="228">
        <v>6.4837300000000004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21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 t="s">
        <v>287</v>
      </c>
      <c r="S153" s="230" t="s">
        <v>112</v>
      </c>
      <c r="T153" s="231" t="s">
        <v>112</v>
      </c>
      <c r="U153" s="215">
        <v>0.155</v>
      </c>
      <c r="V153" s="215">
        <f>ROUND(E153*U153,2)</f>
        <v>1</v>
      </c>
      <c r="W153" s="21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279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ht="22.5" outlineLevel="1" x14ac:dyDescent="0.2">
      <c r="A154" s="213"/>
      <c r="B154" s="214"/>
      <c r="C154" s="245" t="s">
        <v>288</v>
      </c>
      <c r="D154" s="239"/>
      <c r="E154" s="239"/>
      <c r="F154" s="239"/>
      <c r="G154" s="239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120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40" t="str">
        <f>C154</f>
        <v>vybouraných hmot se složením a hrubým urovnáním nebo přeložením na jiný dopravní prostředek, nebo nakládání na dopravní prostředek pro vodorovnou dopravu,</v>
      </c>
      <c r="BB154" s="206"/>
      <c r="BC154" s="206"/>
      <c r="BD154" s="206"/>
      <c r="BE154" s="206"/>
      <c r="BF154" s="206"/>
      <c r="BG154" s="206"/>
      <c r="BH154" s="206"/>
    </row>
    <row r="155" spans="1:60" ht="33.75" outlineLevel="1" x14ac:dyDescent="0.2">
      <c r="A155" s="225">
        <v>39</v>
      </c>
      <c r="B155" s="226" t="s">
        <v>289</v>
      </c>
      <c r="C155" s="244" t="s">
        <v>290</v>
      </c>
      <c r="D155" s="227" t="s">
        <v>207</v>
      </c>
      <c r="E155" s="228">
        <v>64.837329999999994</v>
      </c>
      <c r="F155" s="229"/>
      <c r="G155" s="230">
        <f>ROUND(E155*F155,2)</f>
        <v>0</v>
      </c>
      <c r="H155" s="229"/>
      <c r="I155" s="230">
        <f>ROUND(E155*H155,2)</f>
        <v>0</v>
      </c>
      <c r="J155" s="229"/>
      <c r="K155" s="230">
        <f>ROUND(E155*J155,2)</f>
        <v>0</v>
      </c>
      <c r="L155" s="230">
        <v>21</v>
      </c>
      <c r="M155" s="230">
        <f>G155*(1+L155/100)</f>
        <v>0</v>
      </c>
      <c r="N155" s="230">
        <v>0</v>
      </c>
      <c r="O155" s="230">
        <f>ROUND(E155*N155,2)</f>
        <v>0</v>
      </c>
      <c r="P155" s="230">
        <v>0</v>
      </c>
      <c r="Q155" s="230">
        <f>ROUND(E155*P155,2)</f>
        <v>0</v>
      </c>
      <c r="R155" s="230" t="s">
        <v>287</v>
      </c>
      <c r="S155" s="230" t="s">
        <v>112</v>
      </c>
      <c r="T155" s="231" t="s">
        <v>112</v>
      </c>
      <c r="U155" s="215">
        <v>8.0000000000000002E-3</v>
      </c>
      <c r="V155" s="215">
        <f>ROUND(E155*U155,2)</f>
        <v>0.52</v>
      </c>
      <c r="W155" s="21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279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ht="22.5" outlineLevel="1" x14ac:dyDescent="0.2">
      <c r="A156" s="213"/>
      <c r="B156" s="214"/>
      <c r="C156" s="245" t="s">
        <v>288</v>
      </c>
      <c r="D156" s="239"/>
      <c r="E156" s="239"/>
      <c r="F156" s="239"/>
      <c r="G156" s="239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120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40" t="str">
        <f>C156</f>
        <v>vybouraných hmot se složením a hrubým urovnáním nebo přeložením na jiný dopravní prostředek, nebo nakládání na dopravní prostředek pro vodorovnou dopravu,</v>
      </c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32">
        <v>40</v>
      </c>
      <c r="B157" s="233" t="s">
        <v>291</v>
      </c>
      <c r="C157" s="243" t="s">
        <v>292</v>
      </c>
      <c r="D157" s="234" t="s">
        <v>207</v>
      </c>
      <c r="E157" s="235">
        <v>6.4837300000000004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21</v>
      </c>
      <c r="M157" s="237">
        <f>G157*(1+L157/100)</f>
        <v>0</v>
      </c>
      <c r="N157" s="237">
        <v>0</v>
      </c>
      <c r="O157" s="237">
        <f>ROUND(E157*N157,2)</f>
        <v>0</v>
      </c>
      <c r="P157" s="237">
        <v>0</v>
      </c>
      <c r="Q157" s="237">
        <f>ROUND(E157*P157,2)</f>
        <v>0</v>
      </c>
      <c r="R157" s="237" t="s">
        <v>183</v>
      </c>
      <c r="S157" s="237" t="s">
        <v>112</v>
      </c>
      <c r="T157" s="238" t="s">
        <v>112</v>
      </c>
      <c r="U157" s="215">
        <v>0.94199999999999995</v>
      </c>
      <c r="V157" s="215">
        <f>ROUND(E157*U157,2)</f>
        <v>6.11</v>
      </c>
      <c r="W157" s="21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279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ht="22.5" outlineLevel="1" x14ac:dyDescent="0.2">
      <c r="A158" s="232">
        <v>41</v>
      </c>
      <c r="B158" s="233" t="s">
        <v>293</v>
      </c>
      <c r="C158" s="243" t="s">
        <v>294</v>
      </c>
      <c r="D158" s="234" t="s">
        <v>207</v>
      </c>
      <c r="E158" s="235">
        <v>51.869860000000003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7" t="s">
        <v>183</v>
      </c>
      <c r="S158" s="237" t="s">
        <v>112</v>
      </c>
      <c r="T158" s="238" t="s">
        <v>112</v>
      </c>
      <c r="U158" s="215">
        <v>0.105</v>
      </c>
      <c r="V158" s="215">
        <f>ROUND(E158*U158,2)</f>
        <v>5.45</v>
      </c>
      <c r="W158" s="21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279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32">
        <v>42</v>
      </c>
      <c r="B159" s="233" t="s">
        <v>295</v>
      </c>
      <c r="C159" s="243" t="s">
        <v>296</v>
      </c>
      <c r="D159" s="234" t="s">
        <v>207</v>
      </c>
      <c r="E159" s="235">
        <v>6.4837300000000004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21</v>
      </c>
      <c r="M159" s="237">
        <f>G159*(1+L159/100)</f>
        <v>0</v>
      </c>
      <c r="N159" s="237">
        <v>0</v>
      </c>
      <c r="O159" s="237">
        <f>ROUND(E159*N159,2)</f>
        <v>0</v>
      </c>
      <c r="P159" s="237">
        <v>0</v>
      </c>
      <c r="Q159" s="237">
        <f>ROUND(E159*P159,2)</f>
        <v>0</v>
      </c>
      <c r="R159" s="237" t="s">
        <v>183</v>
      </c>
      <c r="S159" s="237" t="s">
        <v>112</v>
      </c>
      <c r="T159" s="238" t="s">
        <v>112</v>
      </c>
      <c r="U159" s="215">
        <v>0</v>
      </c>
      <c r="V159" s="215">
        <f>ROUND(E159*U159,2)</f>
        <v>0</v>
      </c>
      <c r="W159" s="21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279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x14ac:dyDescent="0.2">
      <c r="A160" s="219" t="s">
        <v>106</v>
      </c>
      <c r="B160" s="220" t="s">
        <v>79</v>
      </c>
      <c r="C160" s="242" t="s">
        <v>27</v>
      </c>
      <c r="D160" s="221"/>
      <c r="E160" s="222"/>
      <c r="F160" s="223"/>
      <c r="G160" s="223">
        <f>SUMIF(AG161:AG163,"&lt;&gt;NOR",G161:G163)</f>
        <v>0</v>
      </c>
      <c r="H160" s="223"/>
      <c r="I160" s="223">
        <f>SUM(I161:I163)</f>
        <v>0</v>
      </c>
      <c r="J160" s="223"/>
      <c r="K160" s="223">
        <f>SUM(K161:K163)</f>
        <v>0</v>
      </c>
      <c r="L160" s="223"/>
      <c r="M160" s="223">
        <f>SUM(M161:M163)</f>
        <v>0</v>
      </c>
      <c r="N160" s="223"/>
      <c r="O160" s="223">
        <f>SUM(O161:O163)</f>
        <v>0</v>
      </c>
      <c r="P160" s="223"/>
      <c r="Q160" s="223">
        <f>SUM(Q161:Q163)</f>
        <v>0</v>
      </c>
      <c r="R160" s="223"/>
      <c r="S160" s="223"/>
      <c r="T160" s="224"/>
      <c r="U160" s="218"/>
      <c r="V160" s="218">
        <f>SUM(V161:V163)</f>
        <v>0</v>
      </c>
      <c r="W160" s="218"/>
      <c r="AG160" t="s">
        <v>107</v>
      </c>
    </row>
    <row r="161" spans="1:60" outlineLevel="1" x14ac:dyDescent="0.2">
      <c r="A161" s="232">
        <v>43</v>
      </c>
      <c r="B161" s="233" t="s">
        <v>297</v>
      </c>
      <c r="C161" s="243" t="s">
        <v>298</v>
      </c>
      <c r="D161" s="234" t="s">
        <v>299</v>
      </c>
      <c r="E161" s="235">
        <v>1.5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21</v>
      </c>
      <c r="M161" s="237">
        <f>G161*(1+L161/100)</f>
        <v>0</v>
      </c>
      <c r="N161" s="237">
        <v>0</v>
      </c>
      <c r="O161" s="237">
        <f>ROUND(E161*N161,2)</f>
        <v>0</v>
      </c>
      <c r="P161" s="237">
        <v>0</v>
      </c>
      <c r="Q161" s="237">
        <f>ROUND(E161*P161,2)</f>
        <v>0</v>
      </c>
      <c r="R161" s="237"/>
      <c r="S161" s="237" t="s">
        <v>112</v>
      </c>
      <c r="T161" s="238" t="s">
        <v>130</v>
      </c>
      <c r="U161" s="215">
        <v>0</v>
      </c>
      <c r="V161" s="215">
        <f>ROUND(E161*U161,2)</f>
        <v>0</v>
      </c>
      <c r="W161" s="21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300</v>
      </c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32">
        <v>44</v>
      </c>
      <c r="B162" s="233" t="s">
        <v>301</v>
      </c>
      <c r="C162" s="243" t="s">
        <v>302</v>
      </c>
      <c r="D162" s="234" t="s">
        <v>0</v>
      </c>
      <c r="E162" s="235">
        <v>1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7"/>
      <c r="S162" s="237" t="s">
        <v>112</v>
      </c>
      <c r="T162" s="238" t="s">
        <v>130</v>
      </c>
      <c r="U162" s="215">
        <v>0</v>
      </c>
      <c r="V162" s="215">
        <f>ROUND(E162*U162,2)</f>
        <v>0</v>
      </c>
      <c r="W162" s="21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303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25">
        <v>45</v>
      </c>
      <c r="B163" s="226" t="s">
        <v>304</v>
      </c>
      <c r="C163" s="244" t="s">
        <v>305</v>
      </c>
      <c r="D163" s="227" t="s">
        <v>0</v>
      </c>
      <c r="E163" s="228">
        <v>1</v>
      </c>
      <c r="F163" s="229"/>
      <c r="G163" s="230">
        <f>ROUND(E163*F163,2)</f>
        <v>0</v>
      </c>
      <c r="H163" s="229"/>
      <c r="I163" s="230">
        <f>ROUND(E163*H163,2)</f>
        <v>0</v>
      </c>
      <c r="J163" s="229"/>
      <c r="K163" s="230">
        <f>ROUND(E163*J163,2)</f>
        <v>0</v>
      </c>
      <c r="L163" s="230">
        <v>21</v>
      </c>
      <c r="M163" s="230">
        <f>G163*(1+L163/100)</f>
        <v>0</v>
      </c>
      <c r="N163" s="230">
        <v>0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112</v>
      </c>
      <c r="T163" s="231" t="s">
        <v>130</v>
      </c>
      <c r="U163" s="215">
        <v>0</v>
      </c>
      <c r="V163" s="215">
        <f>ROUND(E163*U163,2)</f>
        <v>0</v>
      </c>
      <c r="W163" s="21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300</v>
      </c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x14ac:dyDescent="0.2">
      <c r="A164" s="5"/>
      <c r="B164" s="6"/>
      <c r="C164" s="247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AE164">
        <v>15</v>
      </c>
      <c r="AF164">
        <v>21</v>
      </c>
    </row>
    <row r="165" spans="1:60" x14ac:dyDescent="0.2">
      <c r="A165" s="209"/>
      <c r="B165" s="210" t="s">
        <v>29</v>
      </c>
      <c r="C165" s="248"/>
      <c r="D165" s="211"/>
      <c r="E165" s="212"/>
      <c r="F165" s="212"/>
      <c r="G165" s="241">
        <f>G8+G18+G61+G63+G83+G86+G89+G101+G107+G113+G146+G148+G160</f>
        <v>0</v>
      </c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AE165">
        <f>SUMIF(L7:L163,AE164,G7:G163)</f>
        <v>0</v>
      </c>
      <c r="AF165">
        <f>SUMIF(L7:L163,AF164,G7:G163)</f>
        <v>0</v>
      </c>
      <c r="AG165" t="s">
        <v>306</v>
      </c>
    </row>
    <row r="166" spans="1:60" x14ac:dyDescent="0.2">
      <c r="C166" s="249"/>
      <c r="D166" s="190"/>
      <c r="AG166" t="s">
        <v>307</v>
      </c>
    </row>
    <row r="167" spans="1:60" x14ac:dyDescent="0.2">
      <c r="D167" s="190"/>
    </row>
    <row r="168" spans="1:60" x14ac:dyDescent="0.2">
      <c r="D168" s="190"/>
    </row>
    <row r="169" spans="1:60" x14ac:dyDescent="0.2">
      <c r="D169" s="190"/>
    </row>
    <row r="170" spans="1:60" x14ac:dyDescent="0.2">
      <c r="D170" s="190"/>
    </row>
    <row r="171" spans="1:60" x14ac:dyDescent="0.2">
      <c r="D171" s="190"/>
    </row>
    <row r="172" spans="1:60" x14ac:dyDescent="0.2">
      <c r="D172" s="190"/>
    </row>
    <row r="173" spans="1:60" x14ac:dyDescent="0.2">
      <c r="D173" s="190"/>
    </row>
    <row r="174" spans="1:60" x14ac:dyDescent="0.2">
      <c r="D174" s="190"/>
    </row>
    <row r="175" spans="1:60" x14ac:dyDescent="0.2">
      <c r="D175" s="190"/>
    </row>
    <row r="176" spans="1:60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ycCPB1VrLn7mj3YaHIgimv7pW/io6va8PYJANWp9a8INQ3RausCEMlR0UcjjEbx47b82kh0570VL87UDM6fQcw==" saltValue="9l2j/SqChOqSigNDPBgYUg==" spinCount="100000" sheet="1"/>
  <mergeCells count="17">
    <mergeCell ref="C73:G73"/>
    <mergeCell ref="C85:G85"/>
    <mergeCell ref="C150:G150"/>
    <mergeCell ref="C154:G154"/>
    <mergeCell ref="C156:G156"/>
    <mergeCell ref="C26:G26"/>
    <mergeCell ref="C44:G44"/>
    <mergeCell ref="C50:G50"/>
    <mergeCell ref="C56:G56"/>
    <mergeCell ref="C65:G65"/>
    <mergeCell ref="C71:G71"/>
    <mergeCell ref="A1:G1"/>
    <mergeCell ref="C2:G2"/>
    <mergeCell ref="C3:G3"/>
    <mergeCell ref="C4:G4"/>
    <mergeCell ref="C12:G12"/>
    <mergeCell ref="C20:G2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Mokroš</dc:creator>
  <cp:lastModifiedBy>Michal Mokroš</cp:lastModifiedBy>
  <cp:lastPrinted>2014-02-28T09:52:57Z</cp:lastPrinted>
  <dcterms:created xsi:type="dcterms:W3CDTF">2009-04-08T07:15:50Z</dcterms:created>
  <dcterms:modified xsi:type="dcterms:W3CDTF">2019-06-26T17:14:15Z</dcterms:modified>
</cp:coreProperties>
</file>