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Demontaze VO - SO..." sheetId="2" r:id="rId2"/>
    <sheet name="SO 02 - Montaze VO k - SO..." sheetId="3" r:id="rId3"/>
    <sheet name="SO 03 - Montáže VO a - SO..." sheetId="4" r:id="rId4"/>
  </sheets>
  <definedNames>
    <definedName name="_xlnm.Print_Area" localSheetId="0">'Rekapitulace stavby'!$D$4:$AO$76,'Rekapitulace stavby'!$C$82:$AQ$98</definedName>
    <definedName name="_xlnm._FilterDatabase" localSheetId="1" hidden="1">'SO 01 - Demontaze VO - SO...'!$C$119:$K$146</definedName>
    <definedName name="_xlnm.Print_Area" localSheetId="1">'SO 01 - Demontaze VO - SO...'!$C$4:$J$76,'SO 01 - Demontaze VO - SO...'!$C$82:$J$101,'SO 01 - Demontaze VO - SO...'!$C$107:$K$146</definedName>
    <definedName name="_xlnm._FilterDatabase" localSheetId="2" hidden="1">'SO 02 - Montaze VO k - SO...'!$C$119:$K$196</definedName>
    <definedName name="_xlnm.Print_Area" localSheetId="2">'SO 02 - Montaze VO k - SO...'!$C$4:$J$76,'SO 02 - Montaze VO k - SO...'!$C$82:$J$101,'SO 02 - Montaze VO k - SO...'!$C$107:$K$196</definedName>
    <definedName name="_xlnm._FilterDatabase" localSheetId="3" hidden="1">'SO 03 - Montáže VO a - SO...'!$C$118:$K$169</definedName>
    <definedName name="_xlnm.Print_Area" localSheetId="3">'SO 03 - Montáže VO a - SO...'!$C$4:$J$76,'SO 03 - Montáže VO a - SO...'!$C$82:$J$100,'SO 03 - Montáže VO a - SO...'!$C$106:$K$169</definedName>
    <definedName name="_xlnm.Print_Titles" localSheetId="0">'Rekapitulace stavby'!$92:$92</definedName>
    <definedName name="_xlnm.Print_Titles" localSheetId="1">'SO 01 - Demontaze VO - SO...'!$119:$119</definedName>
    <definedName name="_xlnm.Print_Titles" localSheetId="2">'SO 02 - Montaze VO k - SO...'!$119:$119</definedName>
    <definedName name="_xlnm.Print_Titles" localSheetId="3">'SO 03 - Montáže VO a - SO...'!$118:$118</definedName>
  </definedNames>
  <calcPr fullCalcOnLoad="1"/>
</workbook>
</file>

<file path=xl/sharedStrings.xml><?xml version="1.0" encoding="utf-8"?>
<sst xmlns="http://schemas.openxmlformats.org/spreadsheetml/2006/main" count="2652" uniqueCount="512">
  <si>
    <t>Export Komplet</t>
  </si>
  <si>
    <t/>
  </si>
  <si>
    <t>2.0</t>
  </si>
  <si>
    <t>ZAMOK</t>
  </si>
  <si>
    <t>False</t>
  </si>
  <si>
    <t>{32258095-ef0c-4517-a34a-08c978da5c97}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</si>
  <si>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</si>
  <si>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</si>
  <si>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</si>
  <si>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</si>
  <si>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</si>
  <si>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</si>
  <si>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</si>
  <si>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</si>
  <si>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</si>
  <si>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</si>
  <si>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</si>
  <si>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0412017 - Odry, ul Sokolovska</t>
  </si>
  <si>
    <t>KSO:</t>
  </si>
  <si>
    <t>CC-CZ:</t>
  </si>
  <si>
    <t>Místo:</t>
  </si>
  <si>
    <t xml:space="preserve"> </t>
  </si>
  <si>
    <t>Datum:</t>
  </si>
  <si>
    <t>9. 7. 2019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</si>
  <si>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</si>
  <si>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</si>
  <si>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</si>
  <si>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</si>
  <si>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</si>
  <si>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</si>
  <si>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</si>
  <si>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</si>
  <si>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</si>
  <si>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</si>
  <si>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</si>
  <si>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</si>
  <si>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</si>
  <si>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</si>
  <si>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</si>
  <si>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</si>
  <si>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</si>
  <si>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</si>
  <si>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</si>
  <si>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</si>
  <si>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</si>
  <si>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</si>
  <si>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</si>
  <si>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</si>
  <si>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</si>
  <si>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</si>
  <si>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</si>
  <si>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</si>
  <si>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</si>
  <si>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</si>
  <si>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</si>
  <si>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</si>
  <si>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</si>
  <si>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</si>
  <si>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</si>
  <si>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</si>
  <si>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</si>
  <si>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</si>
  <si>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</si>
  <si>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</si>
  <si>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</si>
  <si>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</si>
  <si>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</si>
  <si>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</si>
  <si>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</si>
  <si>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</si>
  <si>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</si>
  <si>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</si>
  <si>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</si>
  <si>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</si>
  <si>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</si>
  <si>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</si>
  <si>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</si>
  <si>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SO 01 - Demontaze VO</t>
  </si>
  <si>
    <t>SO 01 - Demontaze VO a MR</t>
  </si>
  <si>
    <t>STA</t>
  </si>
  <si>
    <t>1</t>
  </si>
  <si>
    <t>{480f42be-c651-424a-9aad-1d1672edcd73}</t>
  </si>
  <si>
    <t>2</t>
  </si>
  <si>
    <t>SO 02 - Montaze VO k</t>
  </si>
  <si>
    <t>SO 02 - Montaze VO k..._1</t>
  </si>
  <si>
    <t>{968d9c06-204e-40c1-a5b6-88fc9e0c063e}</t>
  </si>
  <si>
    <t>SO 03 - Montáže VO a</t>
  </si>
  <si>
    <t>SO 03 - Montáže VO a..._1</t>
  </si>
  <si>
    <t>{d764927c-d05f-4099-9a65-dff429d07842}</t>
  </si>
  <si>
    <t>KRYCÍ LIST SOUPISU PRACÍ</t>
  </si>
  <si>
    <t>Objekt:</t>
  </si>
  <si>
    <t>SO 01 - Demontaze VO - SO 01 - Demontaze VO a MR</t>
  </si>
  <si>
    <t>REKAPITULACE ČLENĚNÍ SOUPISU PRACÍ</t>
  </si>
  <si>
    <t>Kód dílu - Popis</t>
  </si>
  <si>
    <t>Cena celkem [CZK]</t>
  </si>
  <si>
    <t>Náklady ze soupisu prací</t>
  </si>
  <si>
    <t>-1</t>
  </si>
  <si>
    <t>741 - Elektromontáže - vzdušné vedení</t>
  </si>
  <si>
    <t>745 - Elektromontáže - rozvody vodičů hliníkových</t>
  </si>
  <si>
    <t>748 - Elektromontáže - osvětlovací zařízení a svítidla</t>
  </si>
  <si>
    <t>M-21 -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</si>
  <si>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</si>
  <si>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</si>
  <si>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</si>
  <si>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</si>
  <si>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</si>
  <si>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</si>
  <si>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</si>
  <si>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</si>
  <si>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</si>
  <si>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</si>
  <si>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</si>
  <si>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</si>
  <si>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</si>
  <si>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741</t>
  </si>
  <si>
    <t>Elektromontáže - vzdušné vedení</t>
  </si>
  <si>
    <t>ROZPOCET</t>
  </si>
  <si>
    <t>K</t>
  </si>
  <si>
    <t>demonáž</t>
  </si>
  <si>
    <t>Montáž výstroje nn-konzola jednoduchá sloupová nebo střešníková</t>
  </si>
  <si>
    <t>kus</t>
  </si>
  <si>
    <t>4</t>
  </si>
  <si>
    <t>demontáž</t>
  </si>
  <si>
    <t>Montáž výstroje nn-příložka přípojková</t>
  </si>
  <si>
    <t>3</t>
  </si>
  <si>
    <t>demontáž.1</t>
  </si>
  <si>
    <t>Montáž výstroje nn-roubík s izolátorem</t>
  </si>
  <si>
    <t>6</t>
  </si>
  <si>
    <t>demontáž.2</t>
  </si>
  <si>
    <t>Montáž výstroje nn-roubík s nástavcem, izolátorem a kladkou</t>
  </si>
  <si>
    <t>8</t>
  </si>
  <si>
    <t>5</t>
  </si>
  <si>
    <t>demontáž.3</t>
  </si>
  <si>
    <t>Montáž vodič nn do 70 mm2</t>
  </si>
  <si>
    <t>km</t>
  </si>
  <si>
    <t>10</t>
  </si>
  <si>
    <t>demontáž.4</t>
  </si>
  <si>
    <t>Montáž souborů vodičů pro vedení nn - ukončení vodičů svorkováním</t>
  </si>
  <si>
    <t>12</t>
  </si>
  <si>
    <t>7</t>
  </si>
  <si>
    <t>demontáž.5</t>
  </si>
  <si>
    <t>Montáž šablon pro vedení nn - svorkou šroubovou do 50 mm2</t>
  </si>
  <si>
    <t>14</t>
  </si>
  <si>
    <t>36</t>
  </si>
  <si>
    <t>P</t>
  </si>
  <si>
    <t>demontáž reproduktoru</t>
  </si>
  <si>
    <t>ks</t>
  </si>
  <si>
    <t>16</t>
  </si>
  <si>
    <t>demontáž.6</t>
  </si>
  <si>
    <t>objimka  d180, 200, 77</t>
  </si>
  <si>
    <t>18</t>
  </si>
  <si>
    <t>745</t>
  </si>
  <si>
    <t>Elektromontáže - rozvody vodičů hliníkových</t>
  </si>
  <si>
    <t>demontaz</t>
  </si>
  <si>
    <t>Nahození kabel Al sk.1 do 1 kV zavěšený 4x16 mm2 s napnutím lana</t>
  </si>
  <si>
    <t>m</t>
  </si>
  <si>
    <t>20</t>
  </si>
  <si>
    <t>11</t>
  </si>
  <si>
    <t>demontaž</t>
  </si>
  <si>
    <t>Nahození kabel Al sk.1 - AES do 1 kV zavěšený 4x16 mm2 s napnutím kabelu</t>
  </si>
  <si>
    <t>22</t>
  </si>
  <si>
    <t>748</t>
  </si>
  <si>
    <t>Elektromontáže - osvětlovací zařízení a svítidla</t>
  </si>
  <si>
    <t>demontáž.7</t>
  </si>
  <si>
    <t>Montáž patice stožáru osvětlení ostatní sklolaminát</t>
  </si>
  <si>
    <t>24</t>
  </si>
  <si>
    <t>M-21</t>
  </si>
  <si>
    <t>Elektromontáže</t>
  </si>
  <si>
    <t>demontaz.1</t>
  </si>
  <si>
    <t>Ukončení vodičů v rozváděči nebo na přístroji včetně zapojení průřezu žíly do 2,5 mm2</t>
  </si>
  <si>
    <t>26</t>
  </si>
  <si>
    <t>38</t>
  </si>
  <si>
    <t>demontáž.8</t>
  </si>
  <si>
    <t>Montáž výložníků osvětlení jednoramenných sloupových hmotnosti do 35 kg</t>
  </si>
  <si>
    <t>28</t>
  </si>
  <si>
    <t>19</t>
  </si>
  <si>
    <t>30</t>
  </si>
  <si>
    <t>demontáž.9</t>
  </si>
  <si>
    <t>Montáž elektrovýzbroje stožárů osvětlení 1 okruh</t>
  </si>
  <si>
    <t>32</t>
  </si>
  <si>
    <t>demontáž.10</t>
  </si>
  <si>
    <t>Montáž uzemňovacích vedení vodičů FeZn pomocí svorek na povrchu drátem nebo lanem do 10 mm</t>
  </si>
  <si>
    <t>34</t>
  </si>
  <si>
    <t>demontáž.11</t>
  </si>
  <si>
    <t>Montáž uzemňovacího vedení vodičů FeZn pomocí svorek v zemi páskou do 120 mm2 ve městské zástavbě</t>
  </si>
  <si>
    <t>23</t>
  </si>
  <si>
    <t>demontáž.12</t>
  </si>
  <si>
    <t>Montáž svorek hromosvodných typu SS, SR 03 se 2 šrouby</t>
  </si>
  <si>
    <t>demontáž.13</t>
  </si>
  <si>
    <t>Montáž měděných kabelů CYKY, CYKYD, CYKYDY, NYM, NYY, YSLY 750 V 3x1,5 mm2 uložených pevně</t>
  </si>
  <si>
    <t>40</t>
  </si>
  <si>
    <t>25</t>
  </si>
  <si>
    <t>demontáž.14</t>
  </si>
  <si>
    <t>Montáž hliníkových kabelů AYKY 750 V 4x16 mm2 volně uložených</t>
  </si>
  <si>
    <t>42</t>
  </si>
  <si>
    <t>demontáž.15</t>
  </si>
  <si>
    <t>Montáž svítidel výbojkových průmyslových stropních závěsných na výložník</t>
  </si>
  <si>
    <t>44</t>
  </si>
  <si>
    <t>SO 02 - Montaze VO k - SO 02 - Montaze VO k..._1</t>
  </si>
  <si>
    <t>747 - Elektromontáže - kompletace rozvodů</t>
  </si>
  <si>
    <t>M-46 - Zemní práce při extr.mont.pracích</t>
  </si>
  <si>
    <t>HZS - Hodinové zúčtovací sazby</t>
  </si>
  <si>
    <t>747</t>
  </si>
  <si>
    <t>Elektromontáže - kompletace rozvodů</t>
  </si>
  <si>
    <t>201</t>
  </si>
  <si>
    <t>747219510</t>
  </si>
  <si>
    <t>Montáž pojistka - patrona do 60 A se styčným kroužkem se zapojením vodičů</t>
  </si>
  <si>
    <t>202</t>
  </si>
  <si>
    <t>M</t>
  </si>
  <si>
    <t>pojistka PV10-4A</t>
  </si>
  <si>
    <t>203</t>
  </si>
  <si>
    <t>204</t>
  </si>
  <si>
    <t>P.1</t>
  </si>
  <si>
    <t>pojistka PV10-6A</t>
  </si>
  <si>
    <t>268</t>
  </si>
  <si>
    <t>747219520</t>
  </si>
  <si>
    <t>Montáž pojistka - patrona nožová se zapojením vodičů</t>
  </si>
  <si>
    <t>269</t>
  </si>
  <si>
    <t>358252220</t>
  </si>
  <si>
    <t>pojistka nízkoztrátová PHNA000 16A provedení normální, charakteristika  gG</t>
  </si>
  <si>
    <t>271</t>
  </si>
  <si>
    <t>270</t>
  </si>
  <si>
    <t>358252260</t>
  </si>
  <si>
    <t>pojistka nízkoztrátová PHNA000 25A provedení normální, charakteristika  gG</t>
  </si>
  <si>
    <t>273</t>
  </si>
  <si>
    <t>272</t>
  </si>
  <si>
    <t>358252300</t>
  </si>
  <si>
    <t>pojistka nízkoztrátová PHNA000 40A provedení normální, charakteristika  gG</t>
  </si>
  <si>
    <t>241</t>
  </si>
  <si>
    <t>210010123</t>
  </si>
  <si>
    <t>Montáž trubek ochranných plastových tuhých D do 50 mm uložených volně</t>
  </si>
  <si>
    <t>142</t>
  </si>
  <si>
    <t>210100001</t>
  </si>
  <si>
    <t>143</t>
  </si>
  <si>
    <t>210100013</t>
  </si>
  <si>
    <t>Ukončení vodičů v rozváděči nebo na přístroji včetně zapojení průřezu žíly do 4 mm2</t>
  </si>
  <si>
    <t>247</t>
  </si>
  <si>
    <t>210100174</t>
  </si>
  <si>
    <t>Ukončení kabelů smršťovací záklopkou nebo páskou se zapojením bez letování žíly do 3x6 mm2</t>
  </si>
  <si>
    <t>248</t>
  </si>
  <si>
    <t>343431160</t>
  </si>
  <si>
    <t>trubka smršťovací tenkostěnná bez lepidla RC 4,8/2,4</t>
  </si>
  <si>
    <t>232</t>
  </si>
  <si>
    <t>210100251</t>
  </si>
  <si>
    <t>Ukončení kabelů smršťovací záklopkou nebo páskou se zapojením bez letování žíly do 4x10 mm2</t>
  </si>
  <si>
    <t>146</t>
  </si>
  <si>
    <t>210101233</t>
  </si>
  <si>
    <t>Propojení kabelů celoplastových spojkou do 1 kV venkovní smršťovací SVCZ 1až5 žíly do 4x10až16 mm2</t>
  </si>
  <si>
    <t>147</t>
  </si>
  <si>
    <t>354360230</t>
  </si>
  <si>
    <t>spojka kabelová smršťovaná přímé do 1kV 91ah-22s 4 x 16 - 50mm</t>
  </si>
  <si>
    <t>256</t>
  </si>
  <si>
    <t>210190001</t>
  </si>
  <si>
    <t>Montáž rozvodnic běžných oceloplechových nebo plastových do 20 kg</t>
  </si>
  <si>
    <t>259</t>
  </si>
  <si>
    <t>P.2</t>
  </si>
  <si>
    <t>SP200 do zdi</t>
  </si>
  <si>
    <t>46</t>
  </si>
  <si>
    <t>258</t>
  </si>
  <si>
    <t>48</t>
  </si>
  <si>
    <t>214</t>
  </si>
  <si>
    <t>P.3</t>
  </si>
  <si>
    <t>SP100 do zdi</t>
  </si>
  <si>
    <t>50</t>
  </si>
  <si>
    <t>171</t>
  </si>
  <si>
    <t>210202013</t>
  </si>
  <si>
    <t>52</t>
  </si>
  <si>
    <t>173</t>
  </si>
  <si>
    <t>54</t>
  </si>
  <si>
    <t>174</t>
  </si>
  <si>
    <t>P.4</t>
  </si>
  <si>
    <t>Svitidlo LED - SL32/40-001</t>
  </si>
  <si>
    <t>56</t>
  </si>
  <si>
    <t>175</t>
  </si>
  <si>
    <t>58</t>
  </si>
  <si>
    <t>176</t>
  </si>
  <si>
    <t>P.5</t>
  </si>
  <si>
    <t>Svitidlo LED - SL60/40-001</t>
  </si>
  <si>
    <t>60</t>
  </si>
  <si>
    <t>249</t>
  </si>
  <si>
    <t>210204011</t>
  </si>
  <si>
    <t>Montáž stožárů osvětlení ocelových samostatně stojících délky do 12 m</t>
  </si>
  <si>
    <t>62</t>
  </si>
  <si>
    <t>250</t>
  </si>
  <si>
    <t>P.6</t>
  </si>
  <si>
    <t>BML8</t>
  </si>
  <si>
    <t>64</t>
  </si>
  <si>
    <t>165</t>
  </si>
  <si>
    <t>66</t>
  </si>
  <si>
    <t>166</t>
  </si>
  <si>
    <t>P.7</t>
  </si>
  <si>
    <t>BM8</t>
  </si>
  <si>
    <t>68</t>
  </si>
  <si>
    <t>167</t>
  </si>
  <si>
    <t>70</t>
  </si>
  <si>
    <t>168</t>
  </si>
  <si>
    <t>P.8</t>
  </si>
  <si>
    <t>BM10</t>
  </si>
  <si>
    <t>72</t>
  </si>
  <si>
    <t>153</t>
  </si>
  <si>
    <t>210204103</t>
  </si>
  <si>
    <t>74</t>
  </si>
  <si>
    <t>154</t>
  </si>
  <si>
    <t>P.9</t>
  </si>
  <si>
    <t>SK1/60-300</t>
  </si>
  <si>
    <t>76</t>
  </si>
  <si>
    <t>149</t>
  </si>
  <si>
    <t>210204104</t>
  </si>
  <si>
    <t>Montáž výložníků osvětlení jednoramenných sloupových hmotnosti přes 35 kg</t>
  </si>
  <si>
    <t>78</t>
  </si>
  <si>
    <t>150</t>
  </si>
  <si>
    <t>P.10</t>
  </si>
  <si>
    <t>2-2000-5st</t>
  </si>
  <si>
    <t>80</t>
  </si>
  <si>
    <t>151</t>
  </si>
  <si>
    <t>82</t>
  </si>
  <si>
    <t>254</t>
  </si>
  <si>
    <t>84</t>
  </si>
  <si>
    <t>255</t>
  </si>
  <si>
    <t>P.11</t>
  </si>
  <si>
    <t>1-2000 5 st</t>
  </si>
  <si>
    <t>86</t>
  </si>
  <si>
    <t>152</t>
  </si>
  <si>
    <t>P.12</t>
  </si>
  <si>
    <t>SV1-1000</t>
  </si>
  <si>
    <t>88</t>
  </si>
  <si>
    <t>179</t>
  </si>
  <si>
    <t>210204201</t>
  </si>
  <si>
    <t>90</t>
  </si>
  <si>
    <t>180</t>
  </si>
  <si>
    <t>P.13</t>
  </si>
  <si>
    <t>SR561-OP/N</t>
  </si>
  <si>
    <t>92</t>
  </si>
  <si>
    <t>181</t>
  </si>
  <si>
    <t>P.14</t>
  </si>
  <si>
    <t>kryt KS6</t>
  </si>
  <si>
    <t>94</t>
  </si>
  <si>
    <t>182</t>
  </si>
  <si>
    <t>210204202</t>
  </si>
  <si>
    <t>Montáž elektrovýzbroje stožárů osvětlení 2 okruhy</t>
  </si>
  <si>
    <t>96</t>
  </si>
  <si>
    <t>183</t>
  </si>
  <si>
    <t>P.15</t>
  </si>
  <si>
    <t>SR562-OP/N</t>
  </si>
  <si>
    <t>98</t>
  </si>
  <si>
    <t>184</t>
  </si>
  <si>
    <t>100</t>
  </si>
  <si>
    <t>188</t>
  </si>
  <si>
    <t>210220002</t>
  </si>
  <si>
    <t>102</t>
  </si>
  <si>
    <t>189</t>
  </si>
  <si>
    <t>354410730</t>
  </si>
  <si>
    <t>drát průměr 10 mm FeZn</t>
  </si>
  <si>
    <t>kg</t>
  </si>
  <si>
    <t>104</t>
  </si>
  <si>
    <t>251</t>
  </si>
  <si>
    <t>210810008</t>
  </si>
  <si>
    <t>Montáž měděných kabelů CYKY, CYKYD, CYKYDY, NYM, NYY, YSLY 750 V 3x6 mm2 uložených volně</t>
  </si>
  <si>
    <t>128</t>
  </si>
  <si>
    <t>252</t>
  </si>
  <si>
    <t>341110480</t>
  </si>
  <si>
    <t>kabel silový s Cu jádrem CYKY 3x6 mm2</t>
  </si>
  <si>
    <t>130</t>
  </si>
  <si>
    <t>138</t>
  </si>
  <si>
    <t>210810046</t>
  </si>
  <si>
    <t>Montáž měděných kabelů CYKY, CYKYD, CYKYDY, NYM, NYY, YSLY 750 V 3x2,5 mm2 uložených pevně</t>
  </si>
  <si>
    <t>140</t>
  </si>
  <si>
    <t>139</t>
  </si>
  <si>
    <t>341110360</t>
  </si>
  <si>
    <t>kabel silový s Cu jádrem CYKY 3x2,5 mm2</t>
  </si>
  <si>
    <t>141</t>
  </si>
  <si>
    <t>341123160</t>
  </si>
  <si>
    <t>kabel silový s Al jádrem AYKY 4x16 mm2</t>
  </si>
  <si>
    <t>144</t>
  </si>
  <si>
    <t>210901015</t>
  </si>
  <si>
    <t>244</t>
  </si>
  <si>
    <t>210950101</t>
  </si>
  <si>
    <t>Další štítek označovací na kabel</t>
  </si>
  <si>
    <t>148</t>
  </si>
  <si>
    <t>245</t>
  </si>
  <si>
    <t>P.16</t>
  </si>
  <si>
    <t>stitek popisovací</t>
  </si>
  <si>
    <t>M-46</t>
  </si>
  <si>
    <t>Zemní práce při extr.mont.pracích</t>
  </si>
  <si>
    <t>460050003</t>
  </si>
  <si>
    <t>Hloubení nezapažených jam pro stožáry jednoduché délky do 8 m na rovině ručně v hornině tř 3</t>
  </si>
  <si>
    <t>178</t>
  </si>
  <si>
    <t>67</t>
  </si>
  <si>
    <t>460050013</t>
  </si>
  <si>
    <t>Hloubení nezapažených jam pro stožáry jednoduché délky do 10 m na rovině ručně v hornině tř 3</t>
  </si>
  <si>
    <t>219</t>
  </si>
  <si>
    <t>460080013</t>
  </si>
  <si>
    <t>Základové konstrukce z monolitického betonu C 12/15 bez bednění</t>
  </si>
  <si>
    <t>m3</t>
  </si>
  <si>
    <t>460080201</t>
  </si>
  <si>
    <t>Zřízení nezabudovaného bednění základových konstrukcí</t>
  </si>
  <si>
    <t>m2</t>
  </si>
  <si>
    <t>69</t>
  </si>
  <si>
    <t>460120013</t>
  </si>
  <si>
    <t>Zásyp jam ručně v hornině třídy 3</t>
  </si>
  <si>
    <t>186</t>
  </si>
  <si>
    <t>460120016</t>
  </si>
  <si>
    <t>Naložení výkopku ručně z hornin třídy 1až4</t>
  </si>
  <si>
    <t>267</t>
  </si>
  <si>
    <t>460270151</t>
  </si>
  <si>
    <t>Zazdění skříní nn bez koncového dílu hloubky do 15 cm, výšky 30 cm a šířky do 30 cm</t>
  </si>
  <si>
    <t>198</t>
  </si>
  <si>
    <t>253</t>
  </si>
  <si>
    <t>460680503</t>
  </si>
  <si>
    <t>Vysekání rýh pro montáž trubek a kabelů ve zdivu betonovém hloubky do 3 cm a šířky do 7 cm</t>
  </si>
  <si>
    <t>HZS</t>
  </si>
  <si>
    <t>Hodinové zúčtovací sazby</t>
  </si>
  <si>
    <t>223</t>
  </si>
  <si>
    <t>HZS2491</t>
  </si>
  <si>
    <t>Hodinová zúčtovací sazba dělník zednických výpomocí</t>
  </si>
  <si>
    <t>hod</t>
  </si>
  <si>
    <t>262144</t>
  </si>
  <si>
    <t>274</t>
  </si>
  <si>
    <t>224</t>
  </si>
  <si>
    <t>HZS4221</t>
  </si>
  <si>
    <t>Hodinová zúčtovací sazba geodet</t>
  </si>
  <si>
    <t>276</t>
  </si>
  <si>
    <t>225</t>
  </si>
  <si>
    <t>HZS4231</t>
  </si>
  <si>
    <t>Hodinová zúčtovací sazba technik</t>
  </si>
  <si>
    <t>278</t>
  </si>
  <si>
    <t>228</t>
  </si>
  <si>
    <t>výchozí revize</t>
  </si>
  <si>
    <t>280</t>
  </si>
  <si>
    <t>229</t>
  </si>
  <si>
    <t>dopravní značení a zajištění dopravy na komunikacích</t>
  </si>
  <si>
    <t>282</t>
  </si>
  <si>
    <t>230</t>
  </si>
  <si>
    <t>dokončovací a oživovací práce</t>
  </si>
  <si>
    <t>284</t>
  </si>
  <si>
    <t>246</t>
  </si>
  <si>
    <t>označení svítidel a rozvaděčů</t>
  </si>
  <si>
    <t>286</t>
  </si>
  <si>
    <t>SO 03 - Montáže VO a - SO 03 - Montáže VO a..._1</t>
  </si>
  <si>
    <t>743 - Elektromontáže - hrubá montáž</t>
  </si>
  <si>
    <t>743</t>
  </si>
  <si>
    <t>Elektromontáže - hrubá montáž</t>
  </si>
  <si>
    <t>55</t>
  </si>
  <si>
    <t>743131214</t>
  </si>
  <si>
    <t>Montáž trubka ochranná do krabic plastová tuhá D do 50 mm uložená volně</t>
  </si>
  <si>
    <t>286111180</t>
  </si>
  <si>
    <t>trubka PVC do 50 mm</t>
  </si>
  <si>
    <t>748721210</t>
  </si>
  <si>
    <t>Montáž výložník osvětlení jednoramenný sloupový do 35 kg</t>
  </si>
  <si>
    <t>61</t>
  </si>
  <si>
    <t>výložník 1-2000 na JB</t>
  </si>
  <si>
    <t>59</t>
  </si>
  <si>
    <t>svorka kotevní AES4x25</t>
  </si>
  <si>
    <t>210100252</t>
  </si>
  <si>
    <t>Ukončení kabelů smršťovací záklopkou nebo páskou se zapojením bez letování žíly do 4x25 mm2</t>
  </si>
  <si>
    <t>210120310</t>
  </si>
  <si>
    <t>Montáž bleskojistek do 500 V se zapojením vodičů</t>
  </si>
  <si>
    <t>svodič pžřepětí NN+svorka AES</t>
  </si>
  <si>
    <t>210220112</t>
  </si>
  <si>
    <t>Montáž hromosvodného vedení svodových vodičů bez podpěr průměru přes 10 mm</t>
  </si>
  <si>
    <t>37</t>
  </si>
  <si>
    <t>FeZn50</t>
  </si>
  <si>
    <t>51</t>
  </si>
  <si>
    <t>lano FeZn50</t>
  </si>
  <si>
    <t>210220302</t>
  </si>
  <si>
    <t>Montáž svorek hromosvodných typu ST, SJ, SK, SZ, SR 01, 02 se 3 a více šrouby</t>
  </si>
  <si>
    <t>svorka universalni pro bleskojistky</t>
  </si>
  <si>
    <t>210220381</t>
  </si>
  <si>
    <t>Montáž ochranných prvků - lišty ochranné</t>
  </si>
  <si>
    <t>45</t>
  </si>
  <si>
    <t>lišta dřevena +uchycení</t>
  </si>
  <si>
    <t>210220431</t>
  </si>
  <si>
    <t>Montáž vedení hromosvodné - tvarování prvků</t>
  </si>
  <si>
    <t>39</t>
  </si>
  <si>
    <t>210220452</t>
  </si>
  <si>
    <t>Montáž vedení hromosvodné - ochranného pospojování pevně</t>
  </si>
  <si>
    <t>210260012</t>
  </si>
  <si>
    <t>Montáž Al kabelů závěsných AES do 1 kV žíly 4x25až35 mm2 nahození s napnutím samonosného kabelu</t>
  </si>
  <si>
    <t>210260161</t>
  </si>
  <si>
    <t>Napojení souboru žil do jistící skříně průřezu 1 žíly do 16 mm2</t>
  </si>
  <si>
    <t>210260191</t>
  </si>
  <si>
    <t>Uchycení Al kabelů zavěšených do 1 kV na podpěrných bodech a kotevních závěsech</t>
  </si>
  <si>
    <t>210800566</t>
  </si>
  <si>
    <t>Montáž měděných vodičů drátovacích CY, CYY 4 mm2 v rozvodnicích a rozváděčích</t>
  </si>
  <si>
    <t>341421560</t>
  </si>
  <si>
    <t>vodič silový s Cu jádrem CYA H07 V-K 4 mm2</t>
  </si>
  <si>
    <t>27</t>
  </si>
  <si>
    <t>29</t>
  </si>
  <si>
    <t>svorka polopropichovací AES-AlFe</t>
  </si>
  <si>
    <t>31</t>
  </si>
  <si>
    <t>33</t>
  </si>
  <si>
    <t>pojistka PV10-20A</t>
  </si>
  <si>
    <t>57</t>
  </si>
  <si>
    <t>SP100 na sloup</t>
  </si>
  <si>
    <t>SP182 na sloup</t>
  </si>
  <si>
    <t>53</t>
  </si>
  <si>
    <t>35</t>
  </si>
  <si>
    <t>SP282 na sloup</t>
  </si>
  <si>
    <t>210220020</t>
  </si>
  <si>
    <t>41</t>
  </si>
  <si>
    <t>354420620</t>
  </si>
  <si>
    <t>pás zemnící 30 x 4 mm FeZn</t>
  </si>
  <si>
    <t>210220301</t>
  </si>
  <si>
    <t>43</t>
  </si>
  <si>
    <t>354419960</t>
  </si>
  <si>
    <t>svorka odbočovací a spojovací SR 3a pro spojování kruhových a páskových vodičů    FeZn</t>
  </si>
  <si>
    <t>47</t>
  </si>
  <si>
    <t>opětná montáž hnízd reproduktoru VVS - 5 míst</t>
  </si>
  <si>
    <t>uchycení svodové trubky páskou ke sloupu</t>
  </si>
  <si>
    <t>49</t>
  </si>
  <si>
    <t>uchycení kabelu páskou ke sloupu</t>
  </si>
  <si>
    <t>uchycení lana svodu uzemnění ke sloupu páskou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</si>
</sst>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spans="2:71" ht="36.95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spans="2:71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spans="2:71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spans="2:71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spans="2:71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6</v>
      </c>
    </row>
    <row r="11" spans="2:71" ht="18.45" customHeight="1">
      <c r="B11" s="16"/>
      <c r="C11" s="17"/>
      <c r="D11" s="17"/>
      <c r="E11" s="22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26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6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spans="2:71" ht="12" customHeight="1">
      <c r="B13" s="16"/>
      <c r="C13" s="17"/>
      <c r="D13" s="27" t="s">
        <v>27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28</v>
      </c>
      <c r="AO13" s="17"/>
      <c r="AP13" s="17"/>
      <c r="AQ13" s="17"/>
      <c r="AR13" s="15"/>
      <c r="BE13" s="26"/>
      <c r="BS13" s="12" t="s">
        <v>6</v>
      </c>
    </row>
    <row r="14" spans="2:71" ht="12">
      <c r="B14" s="16"/>
      <c r="C14" s="17"/>
      <c r="D14" s="17"/>
      <c r="E14" s="29" t="s">
        <v>28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26</v>
      </c>
      <c r="AL14" s="17"/>
      <c r="AM14" s="17"/>
      <c r="AN14" s="29" t="s">
        <v>28</v>
      </c>
      <c r="AO14" s="17"/>
      <c r="AP14" s="17"/>
      <c r="AQ14" s="17"/>
      <c r="AR14" s="15"/>
      <c r="BE14" s="26"/>
      <c r="BS14" s="12" t="s">
        <v>6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spans="2:71" ht="12" customHeight="1">
      <c r="B16" s="16"/>
      <c r="C16" s="17"/>
      <c r="D16" s="27" t="s">
        <v>29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spans="2:71" ht="18.45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26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30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spans="2:71" ht="12" customHeight="1">
      <c r="B19" s="16"/>
      <c r="C19" s="17"/>
      <c r="D19" s="27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spans="2:71" ht="18.45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26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30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spans="2:57" ht="12" customHeight="1">
      <c r="B22" s="16"/>
      <c r="C22" s="17"/>
      <c r="D22" s="27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spans="2:57" ht="16.5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spans="2:57" ht="6.95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pans="2:57" s="1" customFormat="1" ht="25.9" customHeight="1"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ROUND(AG94,2)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36</v>
      </c>
      <c r="AL28" s="39"/>
      <c r="AM28" s="39"/>
      <c r="AN28" s="39"/>
      <c r="AO28" s="39"/>
      <c r="AP28" s="34"/>
      <c r="AQ28" s="34"/>
      <c r="AR28" s="38"/>
      <c r="BE28" s="26"/>
    </row>
    <row r="29" spans="2:57" s="2" customFormat="1" ht="14.4" customHeight="1">
      <c r="B29" s="40"/>
      <c r="C29" s="41"/>
      <c r="D29" s="27" t="s">
        <v>37</v>
      </c>
      <c r="E29" s="41"/>
      <c r="F29" s="27" t="s">
        <v>38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ROUND(AZ94,2)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ROUND(AV94,2)</f>
        <v>0</v>
      </c>
      <c r="AL29" s="41"/>
      <c r="AM29" s="41"/>
      <c r="AN29" s="41"/>
      <c r="AO29" s="41"/>
      <c r="AP29" s="41"/>
      <c r="AQ29" s="41"/>
      <c r="AR29" s="44"/>
      <c r="BE29" s="45"/>
    </row>
    <row r="30" spans="2:57" s="2" customFormat="1" ht="14.4" customHeight="1">
      <c r="B30" s="40"/>
      <c r="C30" s="41"/>
      <c r="D30" s="41"/>
      <c r="E30" s="41"/>
      <c r="F30" s="27" t="s">
        <v>39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ROUND(BA94,2)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ROUND(AW94,2)</f>
        <v>0</v>
      </c>
      <c r="AL30" s="41"/>
      <c r="AM30" s="41"/>
      <c r="AN30" s="41"/>
      <c r="AO30" s="41"/>
      <c r="AP30" s="41"/>
      <c r="AQ30" s="41"/>
      <c r="AR30" s="44"/>
      <c r="BE30" s="45"/>
    </row>
    <row r="31" spans="2:57" s="2" customFormat="1" ht="14.4" customHeight="1" hidden="1">
      <c r="B31" s="40"/>
      <c r="C31" s="41"/>
      <c r="D31" s="41"/>
      <c r="E31" s="41"/>
      <c r="F31" s="27" t="s">
        <v>40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ROUND(BB94,2)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45"/>
    </row>
    <row r="32" spans="2:57" s="2" customFormat="1" ht="14.4" customHeight="1" hidden="1">
      <c r="B32" s="40"/>
      <c r="C32" s="41"/>
      <c r="D32" s="41"/>
      <c r="E32" s="41"/>
      <c r="F32" s="27" t="s">
        <v>41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ROUND(BC94,2)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45"/>
    </row>
    <row r="33" spans="2:57" s="2" customFormat="1" ht="14.4" customHeight="1" hidden="1">
      <c r="B33" s="40"/>
      <c r="C33" s="41"/>
      <c r="D33" s="41"/>
      <c r="E33" s="41"/>
      <c r="F33" s="27" t="s">
        <v>42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ROUND(BD94,2)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45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pans="2:44" s="1" customFormat="1" ht="25.9" customHeight="1">
      <c r="B35" s="33"/>
      <c r="C35" s="46"/>
      <c r="D35" s="47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44</v>
      </c>
      <c r="U35" s="48"/>
      <c r="V35" s="48"/>
      <c r="W35" s="48"/>
      <c r="X35" s="50" t="s">
        <v>45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8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pans="2:44" s="1" customFormat="1" ht="14.4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8"/>
    </row>
    <row r="38" spans="2:44" ht="14.4" customHeigh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5"/>
    </row>
    <row r="39" spans="2:44" ht="14.4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5"/>
    </row>
    <row r="40" spans="2:44" ht="14.4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5"/>
    </row>
    <row r="41" spans="2:44" ht="14.4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5"/>
    </row>
    <row r="42" spans="2:44" ht="14.4" customHeight="1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</row>
    <row r="43" spans="2:44" ht="14.4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</row>
    <row r="44" spans="2:44" ht="14.4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5"/>
    </row>
    <row r="45" spans="2:44" ht="14.4" customHeight="1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</row>
    <row r="46" spans="2:44" ht="14.4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5"/>
    </row>
    <row r="47" spans="2:44" ht="14.4" customHeight="1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5"/>
    </row>
    <row r="48" spans="2:44" ht="14.4" customHeight="1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5"/>
    </row>
    <row r="49" spans="2:44" s="1" customFormat="1" ht="14.4" customHeight="1">
      <c r="B49" s="33"/>
      <c r="C49" s="34"/>
      <c r="D49" s="53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47</v>
      </c>
      <c r="AI49" s="54"/>
      <c r="AJ49" s="54"/>
      <c r="AK49" s="54"/>
      <c r="AL49" s="54"/>
      <c r="AM49" s="54"/>
      <c r="AN49" s="54"/>
      <c r="AO49" s="54"/>
      <c r="AP49" s="34"/>
      <c r="AQ49" s="34"/>
      <c r="AR49" s="38"/>
    </row>
    <row r="50" spans="2:44" ht="12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</row>
    <row r="51" spans="2:44" ht="12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</row>
    <row r="52" spans="2:44" ht="12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5"/>
    </row>
    <row r="53" spans="2:44" ht="12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5"/>
    </row>
    <row r="54" spans="2:44" ht="12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5"/>
    </row>
    <row r="55" spans="2:44" ht="12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5"/>
    </row>
    <row r="56" spans="2:44" ht="12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5"/>
    </row>
    <row r="57" spans="2:44" ht="12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5"/>
    </row>
    <row r="58" spans="2:44" ht="12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5"/>
    </row>
    <row r="59" spans="2:44" ht="12"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5"/>
    </row>
    <row r="60" spans="2:44" s="1" customFormat="1" ht="12">
      <c r="B60" s="33"/>
      <c r="C60" s="34"/>
      <c r="D60" s="55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5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5" t="s">
        <v>48</v>
      </c>
      <c r="AI60" s="36"/>
      <c r="AJ60" s="36"/>
      <c r="AK60" s="36"/>
      <c r="AL60" s="36"/>
      <c r="AM60" s="55" t="s">
        <v>49</v>
      </c>
      <c r="AN60" s="36"/>
      <c r="AO60" s="36"/>
      <c r="AP60" s="34"/>
      <c r="AQ60" s="34"/>
      <c r="AR60" s="38"/>
    </row>
    <row r="61" spans="2:44" ht="12"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5"/>
    </row>
    <row r="62" spans="2:44" ht="12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5"/>
    </row>
    <row r="63" spans="2:44" ht="12"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5"/>
    </row>
    <row r="64" spans="2:44" s="1" customFormat="1" ht="12">
      <c r="B64" s="33"/>
      <c r="C64" s="34"/>
      <c r="D64" s="53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3" t="s">
        <v>51</v>
      </c>
      <c r="AI64" s="54"/>
      <c r="AJ64" s="54"/>
      <c r="AK64" s="54"/>
      <c r="AL64" s="54"/>
      <c r="AM64" s="54"/>
      <c r="AN64" s="54"/>
      <c r="AO64" s="54"/>
      <c r="AP64" s="34"/>
      <c r="AQ64" s="34"/>
      <c r="AR64" s="38"/>
    </row>
    <row r="65" spans="2:44" ht="12"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5"/>
    </row>
    <row r="66" spans="2:44" ht="12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5"/>
    </row>
    <row r="67" spans="2:44" ht="12"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5"/>
    </row>
    <row r="68" spans="2:44" ht="12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5"/>
    </row>
    <row r="69" spans="2:44" ht="12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5"/>
    </row>
    <row r="70" spans="2:44" ht="1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5"/>
    </row>
    <row r="71" spans="2:44" ht="12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5"/>
    </row>
    <row r="72" spans="2:44" ht="12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5"/>
    </row>
    <row r="73" spans="2:44" ht="12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5"/>
    </row>
    <row r="74" spans="2:44" ht="12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5"/>
    </row>
    <row r="75" spans="2:44" s="1" customFormat="1" ht="12">
      <c r="B75" s="33"/>
      <c r="C75" s="34"/>
      <c r="D75" s="55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5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5" t="s">
        <v>48</v>
      </c>
      <c r="AI75" s="36"/>
      <c r="AJ75" s="36"/>
      <c r="AK75" s="36"/>
      <c r="AL75" s="36"/>
      <c r="AM75" s="55" t="s">
        <v>49</v>
      </c>
      <c r="AN75" s="36"/>
      <c r="AO75" s="36"/>
      <c r="AP75" s="34"/>
      <c r="AQ75" s="34"/>
      <c r="AR75" s="38"/>
    </row>
    <row r="76" spans="2:44" s="1" customFormat="1" ht="12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8"/>
    </row>
    <row r="77" spans="2:44" s="1" customFormat="1" ht="6.95" customHeight="1"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8"/>
    </row>
    <row r="81" spans="2:44" s="1" customFormat="1" ht="6.95" customHeight="1"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8"/>
    </row>
    <row r="82" spans="2:44" s="1" customFormat="1" ht="24.95" customHeight="1">
      <c r="B82" s="33"/>
      <c r="C82" s="18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8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8"/>
    </row>
    <row r="84" spans="2:44" s="3" customFormat="1" ht="12" customHeight="1">
      <c r="B84" s="60"/>
      <c r="C84" s="27" t="s">
        <v>13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IMPORT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2:44" s="4" customFormat="1" ht="36.95" customHeight="1">
      <c r="B85" s="63"/>
      <c r="C85" s="64" t="s">
        <v>16</v>
      </c>
      <c r="D85" s="65"/>
      <c r="E85" s="65"/>
      <c r="F85" s="65"/>
      <c r="G85" s="65"/>
      <c r="H85" s="65"/>
      <c r="I85" s="65"/>
      <c r="J85" s="65"/>
      <c r="K85" s="65"/>
      <c r="L85" s="66" t="str">
        <f>K6</f>
        <v>0412017 - Odry, ul Sokolovska</v>
      </c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7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8"/>
    </row>
    <row r="87" spans="2:44" s="1" customFormat="1" ht="12" customHeight="1"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8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69" t="str">
        <f>IF(AN8="","",AN8)</f>
        <v>9. 7. 2019</v>
      </c>
      <c r="AN87" s="69"/>
      <c r="AO87" s="34"/>
      <c r="AP87" s="34"/>
      <c r="AQ87" s="34"/>
      <c r="AR87" s="38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8"/>
    </row>
    <row r="89" spans="2:56" s="1" customFormat="1" ht="15.15" customHeight="1"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61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29</v>
      </c>
      <c r="AJ89" s="34"/>
      <c r="AK89" s="34"/>
      <c r="AL89" s="34"/>
      <c r="AM89" s="70" t="str">
        <f>IF(E17="","",E17)</f>
        <v xml:space="preserve"> </v>
      </c>
      <c r="AN89" s="61"/>
      <c r="AO89" s="61"/>
      <c r="AP89" s="61"/>
      <c r="AQ89" s="34"/>
      <c r="AR89" s="38"/>
      <c r="AS89" s="71" t="s">
        <v>53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</row>
    <row r="90" spans="2:56" s="1" customFormat="1" ht="15.15" customHeight="1">
      <c r="B90" s="33"/>
      <c r="C90" s="27" t="s">
        <v>27</v>
      </c>
      <c r="D90" s="34"/>
      <c r="E90" s="34"/>
      <c r="F90" s="34"/>
      <c r="G90" s="34"/>
      <c r="H90" s="34"/>
      <c r="I90" s="34"/>
      <c r="J90" s="34"/>
      <c r="K90" s="34"/>
      <c r="L90" s="61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31</v>
      </c>
      <c r="AJ90" s="34"/>
      <c r="AK90" s="34"/>
      <c r="AL90" s="34"/>
      <c r="AM90" s="70" t="str">
        <f>IF(E20="","",E20)</f>
        <v xml:space="preserve"> </v>
      </c>
      <c r="AN90" s="61"/>
      <c r="AO90" s="61"/>
      <c r="AP90" s="61"/>
      <c r="AQ90" s="34"/>
      <c r="AR90" s="38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</row>
    <row r="91" spans="2:56" s="1" customFormat="1" ht="10.8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8"/>
      <c r="AS91" s="79"/>
      <c r="AT91" s="80"/>
      <c r="AU91" s="81"/>
      <c r="AV91" s="81"/>
      <c r="AW91" s="81"/>
      <c r="AX91" s="81"/>
      <c r="AY91" s="81"/>
      <c r="AZ91" s="81"/>
      <c r="BA91" s="81"/>
      <c r="BB91" s="81"/>
      <c r="BC91" s="81"/>
      <c r="BD91" s="82"/>
    </row>
    <row r="92" spans="2:56" s="1" customFormat="1" ht="29.25" customHeight="1">
      <c r="B92" s="33"/>
      <c r="C92" s="83" t="s">
        <v>54</v>
      </c>
      <c r="D92" s="84"/>
      <c r="E92" s="84"/>
      <c r="F92" s="84"/>
      <c r="G92" s="84"/>
      <c r="H92" s="85"/>
      <c r="I92" s="86" t="s">
        <v>55</v>
      </c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7" t="s">
        <v>56</v>
      </c>
      <c r="AH92" s="84"/>
      <c r="AI92" s="84"/>
      <c r="AJ92" s="84"/>
      <c r="AK92" s="84"/>
      <c r="AL92" s="84"/>
      <c r="AM92" s="84"/>
      <c r="AN92" s="86" t="s">
        <v>57</v>
      </c>
      <c r="AO92" s="84"/>
      <c r="AP92" s="88"/>
      <c r="AQ92" s="89" t="s">
        <v>58</v>
      </c>
      <c r="AR92" s="38"/>
      <c r="AS92" s="90" t="s">
        <v>59</v>
      </c>
      <c r="AT92" s="91" t="s">
        <v>60</v>
      </c>
      <c r="AU92" s="91" t="s">
        <v>61</v>
      </c>
      <c r="AV92" s="91" t="s">
        <v>62</v>
      </c>
      <c r="AW92" s="91" t="s">
        <v>63</v>
      </c>
      <c r="AX92" s="91" t="s">
        <v>64</v>
      </c>
      <c r="AY92" s="91" t="s">
        <v>65</v>
      </c>
      <c r="AZ92" s="91" t="s">
        <v>66</v>
      </c>
      <c r="BA92" s="91" t="s">
        <v>67</v>
      </c>
      <c r="BB92" s="91" t="s">
        <v>68</v>
      </c>
      <c r="BC92" s="91" t="s">
        <v>69</v>
      </c>
      <c r="BD92" s="92" t="s">
        <v>70</v>
      </c>
    </row>
    <row r="93" spans="2:56" s="1" customFormat="1" ht="10.8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8"/>
      <c r="AS93" s="93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5"/>
    </row>
    <row r="94" spans="2:90" s="5" customFormat="1" ht="32.4" customHeight="1">
      <c r="B94" s="96"/>
      <c r="C94" s="97" t="s">
        <v>71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>
        <f>ROUND(SUM(AG95:AG97),2)</f>
        <v>0</v>
      </c>
      <c r="AH94" s="99"/>
      <c r="AI94" s="99"/>
      <c r="AJ94" s="99"/>
      <c r="AK94" s="99"/>
      <c r="AL94" s="99"/>
      <c r="AM94" s="99"/>
      <c r="AN94" s="100">
        <f>SUM(AG94,AT94)</f>
        <v>0</v>
      </c>
      <c r="AO94" s="100"/>
      <c r="AP94" s="100"/>
      <c r="AQ94" s="101" t="s">
        <v>1</v>
      </c>
      <c r="AR94" s="102"/>
      <c r="AS94" s="103">
        <f>ROUND(SUM(AS95:AS97),2)</f>
        <v>0</v>
      </c>
      <c r="AT94" s="104">
        <f>ROUND(SUM(AV94:AW94),2)</f>
        <v>0</v>
      </c>
      <c r="AU94" s="105">
        <f>ROUND(SUM(AU95:AU97),5)</f>
        <v>0</v>
      </c>
      <c r="AV94" s="104">
        <f>ROUND(AZ94*L29,2)</f>
        <v>0</v>
      </c>
      <c r="AW94" s="104">
        <f>ROUND(BA94*L30,2)</f>
        <v>0</v>
      </c>
      <c r="AX94" s="104">
        <f>ROUND(BB94*L29,2)</f>
        <v>0</v>
      </c>
      <c r="AY94" s="104">
        <f>ROUND(BC94*L30,2)</f>
        <v>0</v>
      </c>
      <c r="AZ94" s="104">
        <f>ROUND(SUM(AZ95:AZ97),2)</f>
        <v>0</v>
      </c>
      <c r="BA94" s="104">
        <f>ROUND(SUM(BA95:BA97),2)</f>
        <v>0</v>
      </c>
      <c r="BB94" s="104">
        <f>ROUND(SUM(BB95:BB97),2)</f>
        <v>0</v>
      </c>
      <c r="BC94" s="104">
        <f>ROUND(SUM(BC95:BC97),2)</f>
        <v>0</v>
      </c>
      <c r="BD94" s="106">
        <f>ROUND(SUM(BD95:BD97),2)</f>
        <v>0</v>
      </c>
      <c r="BS94" s="107" t="s">
        <v>72</v>
      </c>
      <c r="BT94" s="107" t="s">
        <v>73</v>
      </c>
      <c r="BU94" s="108" t="s">
        <v>74</v>
      </c>
      <c r="BV94" s="107" t="s">
        <v>14</v>
      </c>
      <c r="BW94" s="107" t="s">
        <v>5</v>
      </c>
      <c r="BX94" s="107" t="s">
        <v>75</v>
      </c>
      <c r="CL94" s="107" t="s">
        <v>1</v>
      </c>
    </row>
    <row r="95" spans="1:91" s="6" customFormat="1" ht="54" customHeight="1">
      <c r="A95" s="109" t="s">
        <v>76</v>
      </c>
      <c r="B95" s="110"/>
      <c r="C95" s="111"/>
      <c r="D95" s="112" t="s">
        <v>77</v>
      </c>
      <c r="E95" s="112"/>
      <c r="F95" s="112"/>
      <c r="G95" s="112"/>
      <c r="H95" s="112"/>
      <c r="I95" s="113"/>
      <c r="J95" s="112" t="s">
        <v>78</v>
      </c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4">
        <f>'SO 01 - Demontaze VO - SO...'!J30</f>
        <v>0</v>
      </c>
      <c r="AH95" s="113"/>
      <c r="AI95" s="113"/>
      <c r="AJ95" s="113"/>
      <c r="AK95" s="113"/>
      <c r="AL95" s="113"/>
      <c r="AM95" s="113"/>
      <c r="AN95" s="114">
        <f>SUM(AG95,AT95)</f>
        <v>0</v>
      </c>
      <c r="AO95" s="113"/>
      <c r="AP95" s="113"/>
      <c r="AQ95" s="115" t="s">
        <v>79</v>
      </c>
      <c r="AR95" s="116"/>
      <c r="AS95" s="117">
        <v>0</v>
      </c>
      <c r="AT95" s="118">
        <f>ROUND(SUM(AV95:AW95),2)</f>
        <v>0</v>
      </c>
      <c r="AU95" s="119">
        <f>'SO 01 - Demontaze VO - SO...'!P120</f>
        <v>0</v>
      </c>
      <c r="AV95" s="118">
        <f>'SO 01 - Demontaze VO - SO...'!J33</f>
        <v>0</v>
      </c>
      <c r="AW95" s="118">
        <f>'SO 01 - Demontaze VO - SO...'!J34</f>
        <v>0</v>
      </c>
      <c r="AX95" s="118">
        <f>'SO 01 - Demontaze VO - SO...'!J35</f>
        <v>0</v>
      </c>
      <c r="AY95" s="118">
        <f>'SO 01 - Demontaze VO - SO...'!J36</f>
        <v>0</v>
      </c>
      <c r="AZ95" s="118">
        <f>'SO 01 - Demontaze VO - SO...'!F33</f>
        <v>0</v>
      </c>
      <c r="BA95" s="118">
        <f>'SO 01 - Demontaze VO - SO...'!F34</f>
        <v>0</v>
      </c>
      <c r="BB95" s="118">
        <f>'SO 01 - Demontaze VO - SO...'!F35</f>
        <v>0</v>
      </c>
      <c r="BC95" s="118">
        <f>'SO 01 - Demontaze VO - SO...'!F36</f>
        <v>0</v>
      </c>
      <c r="BD95" s="120">
        <f>'SO 01 - Demontaze VO - SO...'!F37</f>
        <v>0</v>
      </c>
      <c r="BT95" s="121" t="s">
        <v>80</v>
      </c>
      <c r="BV95" s="121" t="s">
        <v>14</v>
      </c>
      <c r="BW95" s="121" t="s">
        <v>81</v>
      </c>
      <c r="BX95" s="121" t="s">
        <v>5</v>
      </c>
      <c r="CL95" s="121" t="s">
        <v>1</v>
      </c>
      <c r="CM95" s="121" t="s">
        <v>82</v>
      </c>
    </row>
    <row r="96" spans="1:91" s="6" customFormat="1" ht="54" customHeight="1">
      <c r="A96" s="109" t="s">
        <v>76</v>
      </c>
      <c r="B96" s="110"/>
      <c r="C96" s="111"/>
      <c r="D96" s="112" t="s">
        <v>83</v>
      </c>
      <c r="E96" s="112"/>
      <c r="F96" s="112"/>
      <c r="G96" s="112"/>
      <c r="H96" s="112"/>
      <c r="I96" s="113"/>
      <c r="J96" s="112" t="s">
        <v>84</v>
      </c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4">
        <f>'SO 02 - Montaze VO k - SO...'!J30</f>
        <v>0</v>
      </c>
      <c r="AH96" s="113"/>
      <c r="AI96" s="113"/>
      <c r="AJ96" s="113"/>
      <c r="AK96" s="113"/>
      <c r="AL96" s="113"/>
      <c r="AM96" s="113"/>
      <c r="AN96" s="114">
        <f>SUM(AG96,AT96)</f>
        <v>0</v>
      </c>
      <c r="AO96" s="113"/>
      <c r="AP96" s="113"/>
      <c r="AQ96" s="115" t="s">
        <v>79</v>
      </c>
      <c r="AR96" s="116"/>
      <c r="AS96" s="117">
        <v>0</v>
      </c>
      <c r="AT96" s="118">
        <f>ROUND(SUM(AV96:AW96),2)</f>
        <v>0</v>
      </c>
      <c r="AU96" s="119">
        <f>'SO 02 - Montaze VO k - SO...'!P120</f>
        <v>0</v>
      </c>
      <c r="AV96" s="118">
        <f>'SO 02 - Montaze VO k - SO...'!J33</f>
        <v>0</v>
      </c>
      <c r="AW96" s="118">
        <f>'SO 02 - Montaze VO k - SO...'!J34</f>
        <v>0</v>
      </c>
      <c r="AX96" s="118">
        <f>'SO 02 - Montaze VO k - SO...'!J35</f>
        <v>0</v>
      </c>
      <c r="AY96" s="118">
        <f>'SO 02 - Montaze VO k - SO...'!J36</f>
        <v>0</v>
      </c>
      <c r="AZ96" s="118">
        <f>'SO 02 - Montaze VO k - SO...'!F33</f>
        <v>0</v>
      </c>
      <c r="BA96" s="118">
        <f>'SO 02 - Montaze VO k - SO...'!F34</f>
        <v>0</v>
      </c>
      <c r="BB96" s="118">
        <f>'SO 02 - Montaze VO k - SO...'!F35</f>
        <v>0</v>
      </c>
      <c r="BC96" s="118">
        <f>'SO 02 - Montaze VO k - SO...'!F36</f>
        <v>0</v>
      </c>
      <c r="BD96" s="120">
        <f>'SO 02 - Montaze VO k - SO...'!F37</f>
        <v>0</v>
      </c>
      <c r="BT96" s="121" t="s">
        <v>80</v>
      </c>
      <c r="BV96" s="121" t="s">
        <v>14</v>
      </c>
      <c r="BW96" s="121" t="s">
        <v>85</v>
      </c>
      <c r="BX96" s="121" t="s">
        <v>5</v>
      </c>
      <c r="CL96" s="121" t="s">
        <v>1</v>
      </c>
      <c r="CM96" s="121" t="s">
        <v>82</v>
      </c>
    </row>
    <row r="97" spans="1:91" s="6" customFormat="1" ht="54" customHeight="1">
      <c r="A97" s="109" t="s">
        <v>76</v>
      </c>
      <c r="B97" s="110"/>
      <c r="C97" s="111"/>
      <c r="D97" s="112" t="s">
        <v>86</v>
      </c>
      <c r="E97" s="112"/>
      <c r="F97" s="112"/>
      <c r="G97" s="112"/>
      <c r="H97" s="112"/>
      <c r="I97" s="113"/>
      <c r="J97" s="112" t="s">
        <v>87</v>
      </c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4">
        <f>'SO 03 - Montáže VO a - SO...'!J30</f>
        <v>0</v>
      </c>
      <c r="AH97" s="113"/>
      <c r="AI97" s="113"/>
      <c r="AJ97" s="113"/>
      <c r="AK97" s="113"/>
      <c r="AL97" s="113"/>
      <c r="AM97" s="113"/>
      <c r="AN97" s="114">
        <f>SUM(AG97,AT97)</f>
        <v>0</v>
      </c>
      <c r="AO97" s="113"/>
      <c r="AP97" s="113"/>
      <c r="AQ97" s="115" t="s">
        <v>79</v>
      </c>
      <c r="AR97" s="116"/>
      <c r="AS97" s="122">
        <v>0</v>
      </c>
      <c r="AT97" s="123">
        <f>ROUND(SUM(AV97:AW97),2)</f>
        <v>0</v>
      </c>
      <c r="AU97" s="124">
        <f>'SO 03 - Montáže VO a - SO...'!P119</f>
        <v>0</v>
      </c>
      <c r="AV97" s="123">
        <f>'SO 03 - Montáže VO a - SO...'!J33</f>
        <v>0</v>
      </c>
      <c r="AW97" s="123">
        <f>'SO 03 - Montáže VO a - SO...'!J34</f>
        <v>0</v>
      </c>
      <c r="AX97" s="123">
        <f>'SO 03 - Montáže VO a - SO...'!J35</f>
        <v>0</v>
      </c>
      <c r="AY97" s="123">
        <f>'SO 03 - Montáže VO a - SO...'!J36</f>
        <v>0</v>
      </c>
      <c r="AZ97" s="123">
        <f>'SO 03 - Montáže VO a - SO...'!F33</f>
        <v>0</v>
      </c>
      <c r="BA97" s="123">
        <f>'SO 03 - Montáže VO a - SO...'!F34</f>
        <v>0</v>
      </c>
      <c r="BB97" s="123">
        <f>'SO 03 - Montáže VO a - SO...'!F35</f>
        <v>0</v>
      </c>
      <c r="BC97" s="123">
        <f>'SO 03 - Montáže VO a - SO...'!F36</f>
        <v>0</v>
      </c>
      <c r="BD97" s="125">
        <f>'SO 03 - Montáže VO a - SO...'!F37</f>
        <v>0</v>
      </c>
      <c r="BT97" s="121" t="s">
        <v>80</v>
      </c>
      <c r="BV97" s="121" t="s">
        <v>14</v>
      </c>
      <c r="BW97" s="121" t="s">
        <v>88</v>
      </c>
      <c r="BX97" s="121" t="s">
        <v>5</v>
      </c>
      <c r="CL97" s="121" t="s">
        <v>1</v>
      </c>
      <c r="CM97" s="121" t="s">
        <v>82</v>
      </c>
    </row>
    <row r="98" spans="2:44" s="1" customFormat="1" ht="30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8"/>
    </row>
    <row r="99" spans="2:44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38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SO 01 - Demontaze VO - SO...'!C2" display="/"/>
    <hyperlink ref="A96" location="'SO 02 - Montaze VO k - SO...'!C2" display="/"/>
    <hyperlink ref="A97" location="'SO 03 - Montáže VO a - S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81</v>
      </c>
    </row>
    <row r="3" spans="2:46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5"/>
      <c r="AT3" s="12" t="s">
        <v>82</v>
      </c>
    </row>
    <row r="4" spans="2:46" ht="24.95" customHeight="1">
      <c r="B4" s="15"/>
      <c r="D4" s="130" t="s">
        <v>89</v>
      </c>
      <c r="L4" s="15"/>
      <c r="M4" s="131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32" t="s">
        <v>16</v>
      </c>
      <c r="L6" s="15"/>
    </row>
    <row r="7" spans="2:12" ht="16.5" customHeight="1">
      <c r="B7" s="15"/>
      <c r="E7" s="133" t="str">
        <f>'Rekapitulace stavby'!K6</f>
        <v>0412017 - Odry, ul Sokolovska</v>
      </c>
      <c r="F7" s="132"/>
      <c r="G7" s="132"/>
      <c r="H7" s="132"/>
      <c r="L7" s="15"/>
    </row>
    <row r="8" spans="2:12" s="1" customFormat="1" ht="12" customHeight="1">
      <c r="B8" s="38"/>
      <c r="D8" s="132" t="s">
        <v>90</v>
      </c>
      <c r="I8" s="134"/>
      <c r="L8" s="38"/>
    </row>
    <row r="9" spans="2:12" s="1" customFormat="1" ht="36.95" customHeight="1">
      <c r="B9" s="38"/>
      <c r="E9" s="135" t="s">
        <v>91</v>
      </c>
      <c r="F9" s="1"/>
      <c r="G9" s="1"/>
      <c r="H9" s="1"/>
      <c r="I9" s="134"/>
      <c r="L9" s="38"/>
    </row>
    <row r="10" spans="2:12" s="1" customFormat="1" ht="12">
      <c r="B10" s="38"/>
      <c r="I10" s="134"/>
      <c r="L10" s="38"/>
    </row>
    <row r="11" spans="2:12" s="1" customFormat="1" ht="12" customHeight="1">
      <c r="B11" s="38"/>
      <c r="D11" s="132" t="s">
        <v>18</v>
      </c>
      <c r="F11" s="136" t="s">
        <v>1</v>
      </c>
      <c r="I11" s="137" t="s">
        <v>19</v>
      </c>
      <c r="J11" s="136" t="s">
        <v>1</v>
      </c>
      <c r="L11" s="38"/>
    </row>
    <row r="12" spans="2:12" s="1" customFormat="1" ht="12" customHeight="1">
      <c r="B12" s="38"/>
      <c r="D12" s="132" t="s">
        <v>20</v>
      </c>
      <c r="F12" s="136" t="s">
        <v>21</v>
      </c>
      <c r="I12" s="137" t="s">
        <v>22</v>
      </c>
      <c r="J12" s="138" t="str">
        <f>'Rekapitulace stavby'!AN8</f>
        <v>9. 7. 2019</v>
      </c>
      <c r="L12" s="38"/>
    </row>
    <row r="13" spans="2:12" s="1" customFormat="1" ht="10.8" customHeight="1">
      <c r="B13" s="38"/>
      <c r="I13" s="134"/>
      <c r="L13" s="38"/>
    </row>
    <row r="14" spans="2:12" s="1" customFormat="1" ht="12" customHeight="1">
      <c r="B14" s="38"/>
      <c r="D14" s="132" t="s">
        <v>24</v>
      </c>
      <c r="I14" s="137" t="s">
        <v>25</v>
      </c>
      <c r="J14" s="136" t="str">
        <f>IF('Rekapitulace stavby'!AN10="","",'Rekapitulace stavby'!AN10)</f>
        <v/>
      </c>
      <c r="L14" s="38"/>
    </row>
    <row r="15" spans="2:12" s="1" customFormat="1" ht="18" customHeight="1">
      <c r="B15" s="38"/>
      <c r="E15" s="136" t="str">
        <f>IF('Rekapitulace stavby'!E11="","",'Rekapitulace stavby'!E11)</f>
        <v xml:space="preserve"> </v>
      </c>
      <c r="I15" s="137" t="s">
        <v>26</v>
      </c>
      <c r="J15" s="136" t="str">
        <f>IF('Rekapitulace stavby'!AN11="","",'Rekapitulace stavby'!AN11)</f>
        <v/>
      </c>
      <c r="L15" s="38"/>
    </row>
    <row r="16" spans="2:12" s="1" customFormat="1" ht="6.95" customHeight="1">
      <c r="B16" s="38"/>
      <c r="I16" s="134"/>
      <c r="L16" s="38"/>
    </row>
    <row r="17" spans="2:12" s="1" customFormat="1" ht="12" customHeight="1">
      <c r="B17" s="38"/>
      <c r="D17" s="132" t="s">
        <v>27</v>
      </c>
      <c r="I17" s="137" t="s">
        <v>25</v>
      </c>
      <c r="J17" s="28" t="str">
        <f>'Rekapitulace stavby'!AN13</f>
        <v>Vyplň údaj</v>
      </c>
      <c r="L17" s="38"/>
    </row>
    <row r="18" spans="2:12" s="1" customFormat="1" ht="18" customHeight="1">
      <c r="B18" s="38"/>
      <c r="E18" s="28" t="str">
        <f>'Rekapitulace stavby'!E14</f>
        <v>Vyplň údaj</v>
      </c>
      <c r="F18" s="136"/>
      <c r="G18" s="136"/>
      <c r="H18" s="136"/>
      <c r="I18" s="137" t="s">
        <v>26</v>
      </c>
      <c r="J18" s="28" t="str">
        <f>'Rekapitulace stavby'!AN14</f>
        <v>Vyplň údaj</v>
      </c>
      <c r="L18" s="38"/>
    </row>
    <row r="19" spans="2:12" s="1" customFormat="1" ht="6.95" customHeight="1">
      <c r="B19" s="38"/>
      <c r="I19" s="134"/>
      <c r="L19" s="38"/>
    </row>
    <row r="20" spans="2:12" s="1" customFormat="1" ht="12" customHeight="1">
      <c r="B20" s="38"/>
      <c r="D20" s="132" t="s">
        <v>29</v>
      </c>
      <c r="I20" s="137" t="s">
        <v>25</v>
      </c>
      <c r="J20" s="136" t="str">
        <f>IF('Rekapitulace stavby'!AN16="","",'Rekapitulace stavby'!AN16)</f>
        <v/>
      </c>
      <c r="L20" s="38"/>
    </row>
    <row r="21" spans="2:12" s="1" customFormat="1" ht="18" customHeight="1">
      <c r="B21" s="38"/>
      <c r="E21" s="136" t="str">
        <f>IF('Rekapitulace stavby'!E17="","",'Rekapitulace stavby'!E17)</f>
        <v xml:space="preserve"> </v>
      </c>
      <c r="I21" s="137" t="s">
        <v>26</v>
      </c>
      <c r="J21" s="136" t="str">
        <f>IF('Rekapitulace stavby'!AN17="","",'Rekapitulace stavby'!AN17)</f>
        <v/>
      </c>
      <c r="L21" s="38"/>
    </row>
    <row r="22" spans="2:12" s="1" customFormat="1" ht="6.95" customHeight="1">
      <c r="B22" s="38"/>
      <c r="I22" s="134"/>
      <c r="L22" s="38"/>
    </row>
    <row r="23" spans="2:12" s="1" customFormat="1" ht="12" customHeight="1">
      <c r="B23" s="38"/>
      <c r="D23" s="132" t="s">
        <v>31</v>
      </c>
      <c r="I23" s="137" t="s">
        <v>25</v>
      </c>
      <c r="J23" s="136" t="str">
        <f>IF('Rekapitulace stavby'!AN19="","",'Rekapitulace stavby'!AN19)</f>
        <v/>
      </c>
      <c r="L23" s="38"/>
    </row>
    <row r="24" spans="2:12" s="1" customFormat="1" ht="18" customHeight="1">
      <c r="B24" s="38"/>
      <c r="E24" s="136" t="str">
        <f>IF('Rekapitulace stavby'!E20="","",'Rekapitulace stavby'!E20)</f>
        <v xml:space="preserve"> </v>
      </c>
      <c r="I24" s="137" t="s">
        <v>26</v>
      </c>
      <c r="J24" s="136" t="str">
        <f>IF('Rekapitulace stavby'!AN20="","",'Rekapitulace stavby'!AN20)</f>
        <v/>
      </c>
      <c r="L24" s="38"/>
    </row>
    <row r="25" spans="2:12" s="1" customFormat="1" ht="6.95" customHeight="1">
      <c r="B25" s="38"/>
      <c r="I25" s="134"/>
      <c r="L25" s="38"/>
    </row>
    <row r="26" spans="2:12" s="1" customFormat="1" ht="12" customHeight="1">
      <c r="B26" s="38"/>
      <c r="D26" s="132" t="s">
        <v>32</v>
      </c>
      <c r="I26" s="134"/>
      <c r="L26" s="38"/>
    </row>
    <row r="27" spans="2:12" s="7" customFormat="1" ht="16.5" customHeight="1">
      <c r="B27" s="139"/>
      <c r="E27" s="140" t="s">
        <v>1</v>
      </c>
      <c r="F27" s="140"/>
      <c r="G27" s="140"/>
      <c r="H27" s="140"/>
      <c r="I27" s="141"/>
      <c r="L27" s="139"/>
    </row>
    <row r="28" spans="2:12" s="1" customFormat="1" ht="6.95" customHeight="1">
      <c r="B28" s="38"/>
      <c r="I28" s="134"/>
      <c r="L28" s="38"/>
    </row>
    <row r="29" spans="2:12" s="1" customFormat="1" ht="6.95" customHeight="1">
      <c r="B29" s="38"/>
      <c r="D29" s="73"/>
      <c r="E29" s="73"/>
      <c r="F29" s="73"/>
      <c r="G29" s="73"/>
      <c r="H29" s="73"/>
      <c r="I29" s="142"/>
      <c r="J29" s="73"/>
      <c r="K29" s="73"/>
      <c r="L29" s="38"/>
    </row>
    <row r="30" spans="2:12" s="1" customFormat="1" ht="25.4" customHeight="1">
      <c r="B30" s="38"/>
      <c r="D30" s="143" t="s">
        <v>33</v>
      </c>
      <c r="I30" s="134"/>
      <c r="J30" s="144">
        <f>ROUND(J120,2)</f>
        <v>0</v>
      </c>
      <c r="L30" s="38"/>
    </row>
    <row r="31" spans="2:12" s="1" customFormat="1" ht="6.95" customHeight="1">
      <c r="B31" s="38"/>
      <c r="D31" s="73"/>
      <c r="E31" s="73"/>
      <c r="F31" s="73"/>
      <c r="G31" s="73"/>
      <c r="H31" s="73"/>
      <c r="I31" s="142"/>
      <c r="J31" s="73"/>
      <c r="K31" s="73"/>
      <c r="L31" s="38"/>
    </row>
    <row r="32" spans="2:12" s="1" customFormat="1" ht="14.4" customHeight="1">
      <c r="B32" s="38"/>
      <c r="F32" s="145" t="s">
        <v>35</v>
      </c>
      <c r="I32" s="146" t="s">
        <v>34</v>
      </c>
      <c r="J32" s="145" t="s">
        <v>36</v>
      </c>
      <c r="L32" s="38"/>
    </row>
    <row r="33" spans="2:12" s="1" customFormat="1" ht="14.4" customHeight="1">
      <c r="B33" s="38"/>
      <c r="D33" s="147" t="s">
        <v>37</v>
      </c>
      <c r="E33" s="132" t="s">
        <v>38</v>
      </c>
      <c r="F33" s="148">
        <f>ROUND((SUM(BE120:BE146)),2)</f>
        <v>0</v>
      </c>
      <c r="I33" s="149">
        <v>0.21</v>
      </c>
      <c r="J33" s="148">
        <f>ROUND(((SUM(BE120:BE146))*I33),2)</f>
        <v>0</v>
      </c>
      <c r="L33" s="38"/>
    </row>
    <row r="34" spans="2:12" s="1" customFormat="1" ht="14.4" customHeight="1">
      <c r="B34" s="38"/>
      <c r="E34" s="132" t="s">
        <v>39</v>
      </c>
      <c r="F34" s="148">
        <f>ROUND((SUM(BF120:BF146)),2)</f>
        <v>0</v>
      </c>
      <c r="I34" s="149">
        <v>0.15</v>
      </c>
      <c r="J34" s="148">
        <f>ROUND(((SUM(BF120:BF146))*I34),2)</f>
        <v>0</v>
      </c>
      <c r="L34" s="38"/>
    </row>
    <row r="35" spans="2:12" s="1" customFormat="1" ht="14.4" customHeight="1" hidden="1">
      <c r="B35" s="38"/>
      <c r="E35" s="132" t="s">
        <v>40</v>
      </c>
      <c r="F35" s="148">
        <f>ROUND((SUM(BG120:BG146)),2)</f>
        <v>0</v>
      </c>
      <c r="I35" s="149">
        <v>0.21</v>
      </c>
      <c r="J35" s="148">
        <f>0</f>
        <v>0</v>
      </c>
      <c r="L35" s="38"/>
    </row>
    <row r="36" spans="2:12" s="1" customFormat="1" ht="14.4" customHeight="1" hidden="1">
      <c r="B36" s="38"/>
      <c r="E36" s="132" t="s">
        <v>41</v>
      </c>
      <c r="F36" s="148">
        <f>ROUND((SUM(BH120:BH146)),2)</f>
        <v>0</v>
      </c>
      <c r="I36" s="149">
        <v>0.15</v>
      </c>
      <c r="J36" s="148">
        <f>0</f>
        <v>0</v>
      </c>
      <c r="L36" s="38"/>
    </row>
    <row r="37" spans="2:12" s="1" customFormat="1" ht="14.4" customHeight="1" hidden="1">
      <c r="B37" s="38"/>
      <c r="E37" s="132" t="s">
        <v>42</v>
      </c>
      <c r="F37" s="148">
        <f>ROUND((SUM(BI120:BI146)),2)</f>
        <v>0</v>
      </c>
      <c r="I37" s="149">
        <v>0</v>
      </c>
      <c r="J37" s="148">
        <f>0</f>
        <v>0</v>
      </c>
      <c r="L37" s="38"/>
    </row>
    <row r="38" spans="2:12" s="1" customFormat="1" ht="6.95" customHeight="1">
      <c r="B38" s="38"/>
      <c r="I38" s="134"/>
      <c r="L38" s="38"/>
    </row>
    <row r="39" spans="2:12" s="1" customFormat="1" ht="25.4" customHeight="1">
      <c r="B39" s="38"/>
      <c r="C39" s="150"/>
      <c r="D39" s="151" t="s">
        <v>43</v>
      </c>
      <c r="E39" s="152"/>
      <c r="F39" s="152"/>
      <c r="G39" s="153" t="s">
        <v>44</v>
      </c>
      <c r="H39" s="154" t="s">
        <v>45</v>
      </c>
      <c r="I39" s="155"/>
      <c r="J39" s="156">
        <f>SUM(J30:J37)</f>
        <v>0</v>
      </c>
      <c r="K39" s="157"/>
      <c r="L39" s="38"/>
    </row>
    <row r="40" spans="2:12" s="1" customFormat="1" ht="14.4" customHeight="1">
      <c r="B40" s="38"/>
      <c r="I40" s="134"/>
      <c r="L40" s="38"/>
    </row>
    <row r="41" spans="2:12" ht="14.4" customHeight="1">
      <c r="B41" s="15"/>
      <c r="L41" s="15"/>
    </row>
    <row r="42" spans="2:12" ht="14.4" customHeight="1">
      <c r="B42" s="15"/>
      <c r="L42" s="15"/>
    </row>
    <row r="43" spans="2:12" ht="14.4" customHeight="1">
      <c r="B43" s="15"/>
      <c r="L43" s="15"/>
    </row>
    <row r="44" spans="2:12" ht="14.4" customHeight="1">
      <c r="B44" s="15"/>
      <c r="L44" s="15"/>
    </row>
    <row r="45" spans="2:12" ht="14.4" customHeight="1">
      <c r="B45" s="15"/>
      <c r="L45" s="15"/>
    </row>
    <row r="46" spans="2:12" ht="14.4" customHeight="1">
      <c r="B46" s="15"/>
      <c r="L46" s="15"/>
    </row>
    <row r="47" spans="2:12" ht="14.4" customHeight="1">
      <c r="B47" s="15"/>
      <c r="L47" s="15"/>
    </row>
    <row r="48" spans="2:12" ht="14.4" customHeight="1">
      <c r="B48" s="15"/>
      <c r="L48" s="15"/>
    </row>
    <row r="49" spans="2:12" ht="14.4" customHeight="1">
      <c r="B49" s="15"/>
      <c r="L49" s="15"/>
    </row>
    <row r="50" spans="2:12" s="1" customFormat="1" ht="14.4" customHeight="1">
      <c r="B50" s="38"/>
      <c r="D50" s="158" t="s">
        <v>46</v>
      </c>
      <c r="E50" s="159"/>
      <c r="F50" s="159"/>
      <c r="G50" s="158" t="s">
        <v>47</v>
      </c>
      <c r="H50" s="159"/>
      <c r="I50" s="160"/>
      <c r="J50" s="159"/>
      <c r="K50" s="159"/>
      <c r="L50" s="38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1" customFormat="1" ht="12">
      <c r="B61" s="38"/>
      <c r="D61" s="161" t="s">
        <v>48</v>
      </c>
      <c r="E61" s="162"/>
      <c r="F61" s="163" t="s">
        <v>49</v>
      </c>
      <c r="G61" s="161" t="s">
        <v>48</v>
      </c>
      <c r="H61" s="162"/>
      <c r="I61" s="164"/>
      <c r="J61" s="165" t="s">
        <v>49</v>
      </c>
      <c r="K61" s="162"/>
      <c r="L61" s="38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1" customFormat="1" ht="12">
      <c r="B65" s="38"/>
      <c r="D65" s="158" t="s">
        <v>50</v>
      </c>
      <c r="E65" s="159"/>
      <c r="F65" s="159"/>
      <c r="G65" s="158" t="s">
        <v>51</v>
      </c>
      <c r="H65" s="159"/>
      <c r="I65" s="160"/>
      <c r="J65" s="159"/>
      <c r="K65" s="159"/>
      <c r="L65" s="38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1" customFormat="1" ht="12">
      <c r="B76" s="38"/>
      <c r="D76" s="161" t="s">
        <v>48</v>
      </c>
      <c r="E76" s="162"/>
      <c r="F76" s="163" t="s">
        <v>49</v>
      </c>
      <c r="G76" s="161" t="s">
        <v>48</v>
      </c>
      <c r="H76" s="162"/>
      <c r="I76" s="164"/>
      <c r="J76" s="165" t="s">
        <v>49</v>
      </c>
      <c r="K76" s="162"/>
      <c r="L76" s="38"/>
    </row>
    <row r="77" spans="2:12" s="1" customFormat="1" ht="14.4" customHeight="1">
      <c r="B77" s="166"/>
      <c r="C77" s="167"/>
      <c r="D77" s="167"/>
      <c r="E77" s="167"/>
      <c r="F77" s="167"/>
      <c r="G77" s="167"/>
      <c r="H77" s="167"/>
      <c r="I77" s="168"/>
      <c r="J77" s="167"/>
      <c r="K77" s="167"/>
      <c r="L77" s="38"/>
    </row>
    <row r="81" spans="2:12" s="1" customFormat="1" ht="6.95" customHeight="1">
      <c r="B81" s="169"/>
      <c r="C81" s="170"/>
      <c r="D81" s="170"/>
      <c r="E81" s="170"/>
      <c r="F81" s="170"/>
      <c r="G81" s="170"/>
      <c r="H81" s="170"/>
      <c r="I81" s="171"/>
      <c r="J81" s="170"/>
      <c r="K81" s="170"/>
      <c r="L81" s="38"/>
    </row>
    <row r="82" spans="2:12" s="1" customFormat="1" ht="24.95" customHeight="1">
      <c r="B82" s="33"/>
      <c r="C82" s="18" t="s">
        <v>92</v>
      </c>
      <c r="D82" s="34"/>
      <c r="E82" s="34"/>
      <c r="F82" s="34"/>
      <c r="G82" s="34"/>
      <c r="H82" s="34"/>
      <c r="I82" s="134"/>
      <c r="J82" s="34"/>
      <c r="K82" s="34"/>
      <c r="L82" s="38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34"/>
      <c r="J83" s="34"/>
      <c r="K83" s="34"/>
      <c r="L83" s="38"/>
    </row>
    <row r="84" spans="2:12" s="1" customFormat="1" ht="12" customHeight="1">
      <c r="B84" s="33"/>
      <c r="C84" s="27" t="s">
        <v>16</v>
      </c>
      <c r="D84" s="34"/>
      <c r="E84" s="34"/>
      <c r="F84" s="34"/>
      <c r="G84" s="34"/>
      <c r="H84" s="34"/>
      <c r="I84" s="134"/>
      <c r="J84" s="34"/>
      <c r="K84" s="34"/>
      <c r="L84" s="38"/>
    </row>
    <row r="85" spans="2:12" s="1" customFormat="1" ht="16.5" customHeight="1">
      <c r="B85" s="33"/>
      <c r="C85" s="34"/>
      <c r="D85" s="34"/>
      <c r="E85" s="172" t="str">
        <f>E7</f>
        <v>0412017 - Odry, ul Sokolovska</v>
      </c>
      <c r="F85" s="27"/>
      <c r="G85" s="27"/>
      <c r="H85" s="27"/>
      <c r="I85" s="134"/>
      <c r="J85" s="34"/>
      <c r="K85" s="34"/>
      <c r="L85" s="38"/>
    </row>
    <row r="86" spans="2:12" s="1" customFormat="1" ht="12" customHeight="1">
      <c r="B86" s="33"/>
      <c r="C86" s="27" t="s">
        <v>90</v>
      </c>
      <c r="D86" s="34"/>
      <c r="E86" s="34"/>
      <c r="F86" s="34"/>
      <c r="G86" s="34"/>
      <c r="H86" s="34"/>
      <c r="I86" s="134"/>
      <c r="J86" s="34"/>
      <c r="K86" s="34"/>
      <c r="L86" s="38"/>
    </row>
    <row r="87" spans="2:12" s="1" customFormat="1" ht="16.5" customHeight="1">
      <c r="B87" s="33"/>
      <c r="C87" s="34"/>
      <c r="D87" s="34"/>
      <c r="E87" s="66" t="str">
        <f>E9</f>
        <v>SO 01 - Demontaze VO - SO 01 - Demontaze VO a MR</v>
      </c>
      <c r="F87" s="34"/>
      <c r="G87" s="34"/>
      <c r="H87" s="34"/>
      <c r="I87" s="134"/>
      <c r="J87" s="34"/>
      <c r="K87" s="34"/>
      <c r="L87" s="38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34"/>
      <c r="J88" s="34"/>
      <c r="K88" s="34"/>
      <c r="L88" s="38"/>
    </row>
    <row r="89" spans="2:12" s="1" customFormat="1" ht="12" customHeight="1">
      <c r="B89" s="33"/>
      <c r="C89" s="27" t="s">
        <v>20</v>
      </c>
      <c r="D89" s="34"/>
      <c r="E89" s="34"/>
      <c r="F89" s="22" t="str">
        <f>F12</f>
        <v xml:space="preserve"> </v>
      </c>
      <c r="G89" s="34"/>
      <c r="H89" s="34"/>
      <c r="I89" s="137" t="s">
        <v>22</v>
      </c>
      <c r="J89" s="69" t="str">
        <f>IF(J12="","",J12)</f>
        <v>9. 7. 2019</v>
      </c>
      <c r="K89" s="34"/>
      <c r="L89" s="38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34"/>
      <c r="J90" s="34"/>
      <c r="K90" s="34"/>
      <c r="L90" s="38"/>
    </row>
    <row r="91" spans="2:12" s="1" customFormat="1" ht="15.15" customHeight="1">
      <c r="B91" s="33"/>
      <c r="C91" s="27" t="s">
        <v>24</v>
      </c>
      <c r="D91" s="34"/>
      <c r="E91" s="34"/>
      <c r="F91" s="22" t="str">
        <f>E15</f>
        <v xml:space="preserve"> </v>
      </c>
      <c r="G91" s="34"/>
      <c r="H91" s="34"/>
      <c r="I91" s="137" t="s">
        <v>29</v>
      </c>
      <c r="J91" s="31" t="str">
        <f>E21</f>
        <v xml:space="preserve"> </v>
      </c>
      <c r="K91" s="34"/>
      <c r="L91" s="38"/>
    </row>
    <row r="92" spans="2:12" s="1" customFormat="1" ht="15.15" customHeight="1">
      <c r="B92" s="33"/>
      <c r="C92" s="27" t="s">
        <v>27</v>
      </c>
      <c r="D92" s="34"/>
      <c r="E92" s="34"/>
      <c r="F92" s="22" t="str">
        <f>IF(E18="","",E18)</f>
        <v>Vyplň údaj</v>
      </c>
      <c r="G92" s="34"/>
      <c r="H92" s="34"/>
      <c r="I92" s="137" t="s">
        <v>31</v>
      </c>
      <c r="J92" s="31" t="str">
        <f>E24</f>
        <v xml:space="preserve"> </v>
      </c>
      <c r="K92" s="34"/>
      <c r="L92" s="38"/>
    </row>
    <row r="93" spans="2:12" s="1" customFormat="1" ht="10.3" customHeight="1">
      <c r="B93" s="33"/>
      <c r="C93" s="34"/>
      <c r="D93" s="34"/>
      <c r="E93" s="34"/>
      <c r="F93" s="34"/>
      <c r="G93" s="34"/>
      <c r="H93" s="34"/>
      <c r="I93" s="134"/>
      <c r="J93" s="34"/>
      <c r="K93" s="34"/>
      <c r="L93" s="38"/>
    </row>
    <row r="94" spans="2:12" s="1" customFormat="1" ht="29.25" customHeight="1">
      <c r="B94" s="33"/>
      <c r="C94" s="173" t="s">
        <v>93</v>
      </c>
      <c r="D94" s="174"/>
      <c r="E94" s="174"/>
      <c r="F94" s="174"/>
      <c r="G94" s="174"/>
      <c r="H94" s="174"/>
      <c r="I94" s="175"/>
      <c r="J94" s="176" t="s">
        <v>94</v>
      </c>
      <c r="K94" s="174"/>
      <c r="L94" s="38"/>
    </row>
    <row r="95" spans="2:12" s="1" customFormat="1" ht="10.3" customHeight="1">
      <c r="B95" s="33"/>
      <c r="C95" s="34"/>
      <c r="D95" s="34"/>
      <c r="E95" s="34"/>
      <c r="F95" s="34"/>
      <c r="G95" s="34"/>
      <c r="H95" s="34"/>
      <c r="I95" s="134"/>
      <c r="J95" s="34"/>
      <c r="K95" s="34"/>
      <c r="L95" s="38"/>
    </row>
    <row r="96" spans="2:47" s="1" customFormat="1" ht="22.8" customHeight="1">
      <c r="B96" s="33"/>
      <c r="C96" s="177" t="s">
        <v>95</v>
      </c>
      <c r="D96" s="34"/>
      <c r="E96" s="34"/>
      <c r="F96" s="34"/>
      <c r="G96" s="34"/>
      <c r="H96" s="34"/>
      <c r="I96" s="134"/>
      <c r="J96" s="100">
        <f>J120</f>
        <v>0</v>
      </c>
      <c r="K96" s="34"/>
      <c r="L96" s="38"/>
      <c r="AU96" s="12" t="s">
        <v>96</v>
      </c>
    </row>
    <row r="97" spans="2:12" s="8" customFormat="1" ht="24.95" customHeight="1">
      <c r="B97" s="178"/>
      <c r="C97" s="179"/>
      <c r="D97" s="180" t="s">
        <v>97</v>
      </c>
      <c r="E97" s="181"/>
      <c r="F97" s="181"/>
      <c r="G97" s="181"/>
      <c r="H97" s="181"/>
      <c r="I97" s="182"/>
      <c r="J97" s="183">
        <f>J121</f>
        <v>0</v>
      </c>
      <c r="K97" s="179"/>
      <c r="L97" s="184"/>
    </row>
    <row r="98" spans="2:12" s="8" customFormat="1" ht="24.95" customHeight="1">
      <c r="B98" s="178"/>
      <c r="C98" s="179"/>
      <c r="D98" s="180" t="s">
        <v>98</v>
      </c>
      <c r="E98" s="181"/>
      <c r="F98" s="181"/>
      <c r="G98" s="181"/>
      <c r="H98" s="181"/>
      <c r="I98" s="182"/>
      <c r="J98" s="183">
        <f>J131</f>
        <v>0</v>
      </c>
      <c r="K98" s="179"/>
      <c r="L98" s="184"/>
    </row>
    <row r="99" spans="2:12" s="8" customFormat="1" ht="24.95" customHeight="1">
      <c r="B99" s="178"/>
      <c r="C99" s="179"/>
      <c r="D99" s="180" t="s">
        <v>99</v>
      </c>
      <c r="E99" s="181"/>
      <c r="F99" s="181"/>
      <c r="G99" s="181"/>
      <c r="H99" s="181"/>
      <c r="I99" s="182"/>
      <c r="J99" s="183">
        <f>J134</f>
        <v>0</v>
      </c>
      <c r="K99" s="179"/>
      <c r="L99" s="184"/>
    </row>
    <row r="100" spans="2:12" s="8" customFormat="1" ht="24.95" customHeight="1">
      <c r="B100" s="178"/>
      <c r="C100" s="179"/>
      <c r="D100" s="180" t="s">
        <v>100</v>
      </c>
      <c r="E100" s="181"/>
      <c r="F100" s="181"/>
      <c r="G100" s="181"/>
      <c r="H100" s="181"/>
      <c r="I100" s="182"/>
      <c r="J100" s="183">
        <f>J136</f>
        <v>0</v>
      </c>
      <c r="K100" s="179"/>
      <c r="L100" s="184"/>
    </row>
    <row r="101" spans="2:12" s="1" customFormat="1" ht="21.8" customHeight="1">
      <c r="B101" s="33"/>
      <c r="C101" s="34"/>
      <c r="D101" s="34"/>
      <c r="E101" s="34"/>
      <c r="F101" s="34"/>
      <c r="G101" s="34"/>
      <c r="H101" s="34"/>
      <c r="I101" s="134"/>
      <c r="J101" s="34"/>
      <c r="K101" s="34"/>
      <c r="L101" s="38"/>
    </row>
    <row r="102" spans="2:12" s="1" customFormat="1" ht="6.95" customHeight="1">
      <c r="B102" s="56"/>
      <c r="C102" s="57"/>
      <c r="D102" s="57"/>
      <c r="E102" s="57"/>
      <c r="F102" s="57"/>
      <c r="G102" s="57"/>
      <c r="H102" s="57"/>
      <c r="I102" s="168"/>
      <c r="J102" s="57"/>
      <c r="K102" s="57"/>
      <c r="L102" s="38"/>
    </row>
    <row r="106" spans="2:12" s="1" customFormat="1" ht="6.95" customHeight="1">
      <c r="B106" s="58"/>
      <c r="C106" s="59"/>
      <c r="D106" s="59"/>
      <c r="E106" s="59"/>
      <c r="F106" s="59"/>
      <c r="G106" s="59"/>
      <c r="H106" s="59"/>
      <c r="I106" s="171"/>
      <c r="J106" s="59"/>
      <c r="K106" s="59"/>
      <c r="L106" s="38"/>
    </row>
    <row r="107" spans="2:12" s="1" customFormat="1" ht="24.95" customHeight="1">
      <c r="B107" s="33"/>
      <c r="C107" s="18" t="s">
        <v>101</v>
      </c>
      <c r="D107" s="34"/>
      <c r="E107" s="34"/>
      <c r="F107" s="34"/>
      <c r="G107" s="34"/>
      <c r="H107" s="34"/>
      <c r="I107" s="134"/>
      <c r="J107" s="34"/>
      <c r="K107" s="34"/>
      <c r="L107" s="38"/>
    </row>
    <row r="108" spans="2:12" s="1" customFormat="1" ht="6.95" customHeight="1">
      <c r="B108" s="33"/>
      <c r="C108" s="34"/>
      <c r="D108" s="34"/>
      <c r="E108" s="34"/>
      <c r="F108" s="34"/>
      <c r="G108" s="34"/>
      <c r="H108" s="34"/>
      <c r="I108" s="134"/>
      <c r="J108" s="34"/>
      <c r="K108" s="34"/>
      <c r="L108" s="38"/>
    </row>
    <row r="109" spans="2:12" s="1" customFormat="1" ht="12" customHeight="1">
      <c r="B109" s="33"/>
      <c r="C109" s="27" t="s">
        <v>16</v>
      </c>
      <c r="D109" s="34"/>
      <c r="E109" s="34"/>
      <c r="F109" s="34"/>
      <c r="G109" s="34"/>
      <c r="H109" s="34"/>
      <c r="I109" s="134"/>
      <c r="J109" s="34"/>
      <c r="K109" s="34"/>
      <c r="L109" s="38"/>
    </row>
    <row r="110" spans="2:12" s="1" customFormat="1" ht="16.5" customHeight="1">
      <c r="B110" s="33"/>
      <c r="C110" s="34"/>
      <c r="D110" s="34"/>
      <c r="E110" s="172" t="str">
        <f>E7</f>
        <v>0412017 - Odry, ul Sokolovska</v>
      </c>
      <c r="F110" s="27"/>
      <c r="G110" s="27"/>
      <c r="H110" s="27"/>
      <c r="I110" s="134"/>
      <c r="J110" s="34"/>
      <c r="K110" s="34"/>
      <c r="L110" s="38"/>
    </row>
    <row r="111" spans="2:12" s="1" customFormat="1" ht="12" customHeight="1">
      <c r="B111" s="33"/>
      <c r="C111" s="27" t="s">
        <v>90</v>
      </c>
      <c r="D111" s="34"/>
      <c r="E111" s="34"/>
      <c r="F111" s="34"/>
      <c r="G111" s="34"/>
      <c r="H111" s="34"/>
      <c r="I111" s="134"/>
      <c r="J111" s="34"/>
      <c r="K111" s="34"/>
      <c r="L111" s="38"/>
    </row>
    <row r="112" spans="2:12" s="1" customFormat="1" ht="16.5" customHeight="1">
      <c r="B112" s="33"/>
      <c r="C112" s="34"/>
      <c r="D112" s="34"/>
      <c r="E112" s="66" t="str">
        <f>E9</f>
        <v>SO 01 - Demontaze VO - SO 01 - Demontaze VO a MR</v>
      </c>
      <c r="F112" s="34"/>
      <c r="G112" s="34"/>
      <c r="H112" s="34"/>
      <c r="I112" s="134"/>
      <c r="J112" s="34"/>
      <c r="K112" s="34"/>
      <c r="L112" s="38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34"/>
      <c r="J113" s="34"/>
      <c r="K113" s="34"/>
      <c r="L113" s="38"/>
    </row>
    <row r="114" spans="2:12" s="1" customFormat="1" ht="12" customHeight="1">
      <c r="B114" s="33"/>
      <c r="C114" s="27" t="s">
        <v>20</v>
      </c>
      <c r="D114" s="34"/>
      <c r="E114" s="34"/>
      <c r="F114" s="22" t="str">
        <f>F12</f>
        <v xml:space="preserve"> </v>
      </c>
      <c r="G114" s="34"/>
      <c r="H114" s="34"/>
      <c r="I114" s="137" t="s">
        <v>22</v>
      </c>
      <c r="J114" s="69" t="str">
        <f>IF(J12="","",J12)</f>
        <v>9. 7. 2019</v>
      </c>
      <c r="K114" s="34"/>
      <c r="L114" s="38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34"/>
      <c r="J115" s="34"/>
      <c r="K115" s="34"/>
      <c r="L115" s="38"/>
    </row>
    <row r="116" spans="2:12" s="1" customFormat="1" ht="15.15" customHeight="1">
      <c r="B116" s="33"/>
      <c r="C116" s="27" t="s">
        <v>24</v>
      </c>
      <c r="D116" s="34"/>
      <c r="E116" s="34"/>
      <c r="F116" s="22" t="str">
        <f>E15</f>
        <v xml:space="preserve"> </v>
      </c>
      <c r="G116" s="34"/>
      <c r="H116" s="34"/>
      <c r="I116" s="137" t="s">
        <v>29</v>
      </c>
      <c r="J116" s="31" t="str">
        <f>E21</f>
        <v xml:space="preserve"> </v>
      </c>
      <c r="K116" s="34"/>
      <c r="L116" s="38"/>
    </row>
    <row r="117" spans="2:12" s="1" customFormat="1" ht="15.15" customHeight="1">
      <c r="B117" s="33"/>
      <c r="C117" s="27" t="s">
        <v>27</v>
      </c>
      <c r="D117" s="34"/>
      <c r="E117" s="34"/>
      <c r="F117" s="22" t="str">
        <f>IF(E18="","",E18)</f>
        <v>Vyplň údaj</v>
      </c>
      <c r="G117" s="34"/>
      <c r="H117" s="34"/>
      <c r="I117" s="137" t="s">
        <v>31</v>
      </c>
      <c r="J117" s="31" t="str">
        <f>E24</f>
        <v xml:space="preserve"> </v>
      </c>
      <c r="K117" s="34"/>
      <c r="L117" s="38"/>
    </row>
    <row r="118" spans="2:12" s="1" customFormat="1" ht="10.3" customHeight="1">
      <c r="B118" s="33"/>
      <c r="C118" s="34"/>
      <c r="D118" s="34"/>
      <c r="E118" s="34"/>
      <c r="F118" s="34"/>
      <c r="G118" s="34"/>
      <c r="H118" s="34"/>
      <c r="I118" s="134"/>
      <c r="J118" s="34"/>
      <c r="K118" s="34"/>
      <c r="L118" s="38"/>
    </row>
    <row r="119" spans="2:20" s="9" customFormat="1" ht="29.25" customHeight="1">
      <c r="B119" s="185"/>
      <c r="C119" s="186" t="s">
        <v>102</v>
      </c>
      <c r="D119" s="187" t="s">
        <v>58</v>
      </c>
      <c r="E119" s="187" t="s">
        <v>54</v>
      </c>
      <c r="F119" s="187" t="s">
        <v>55</v>
      </c>
      <c r="G119" s="187" t="s">
        <v>103</v>
      </c>
      <c r="H119" s="187" t="s">
        <v>104</v>
      </c>
      <c r="I119" s="188" t="s">
        <v>105</v>
      </c>
      <c r="J119" s="189" t="s">
        <v>94</v>
      </c>
      <c r="K119" s="190" t="s">
        <v>106</v>
      </c>
      <c r="L119" s="191"/>
      <c r="M119" s="90" t="s">
        <v>1</v>
      </c>
      <c r="N119" s="91" t="s">
        <v>37</v>
      </c>
      <c r="O119" s="91" t="s">
        <v>107</v>
      </c>
      <c r="P119" s="91" t="s">
        <v>108</v>
      </c>
      <c r="Q119" s="91" t="s">
        <v>109</v>
      </c>
      <c r="R119" s="91" t="s">
        <v>110</v>
      </c>
      <c r="S119" s="91" t="s">
        <v>111</v>
      </c>
      <c r="T119" s="92" t="s">
        <v>112</v>
      </c>
    </row>
    <row r="120" spans="2:63" s="1" customFormat="1" ht="22.8" customHeight="1">
      <c r="B120" s="33"/>
      <c r="C120" s="97" t="s">
        <v>113</v>
      </c>
      <c r="D120" s="34"/>
      <c r="E120" s="34"/>
      <c r="F120" s="34"/>
      <c r="G120" s="34"/>
      <c r="H120" s="34"/>
      <c r="I120" s="134"/>
      <c r="J120" s="192">
        <f>BK120</f>
        <v>0</v>
      </c>
      <c r="K120" s="34"/>
      <c r="L120" s="38"/>
      <c r="M120" s="93"/>
      <c r="N120" s="94"/>
      <c r="O120" s="94"/>
      <c r="P120" s="193">
        <f>P121+P131+P134+P136</f>
        <v>0</v>
      </c>
      <c r="Q120" s="94"/>
      <c r="R120" s="193">
        <f>R121+R131+R134+R136</f>
        <v>0</v>
      </c>
      <c r="S120" s="94"/>
      <c r="T120" s="194">
        <f>T121+T131+T134+T136</f>
        <v>0</v>
      </c>
      <c r="AT120" s="12" t="s">
        <v>72</v>
      </c>
      <c r="AU120" s="12" t="s">
        <v>96</v>
      </c>
      <c r="BK120" s="195">
        <f>BK121+BK131+BK134+BK136</f>
        <v>0</v>
      </c>
    </row>
    <row r="121" spans="2:63" s="10" customFormat="1" ht="25.9" customHeight="1">
      <c r="B121" s="196"/>
      <c r="C121" s="197"/>
      <c r="D121" s="198" t="s">
        <v>72</v>
      </c>
      <c r="E121" s="199" t="s">
        <v>114</v>
      </c>
      <c r="F121" s="199" t="s">
        <v>115</v>
      </c>
      <c r="G121" s="197"/>
      <c r="H121" s="197"/>
      <c r="I121" s="200"/>
      <c r="J121" s="201">
        <f>BK121</f>
        <v>0</v>
      </c>
      <c r="K121" s="197"/>
      <c r="L121" s="202"/>
      <c r="M121" s="203"/>
      <c r="N121" s="204"/>
      <c r="O121" s="204"/>
      <c r="P121" s="205">
        <f>SUM(P122:P130)</f>
        <v>0</v>
      </c>
      <c r="Q121" s="204"/>
      <c r="R121" s="205">
        <f>SUM(R122:R130)</f>
        <v>0</v>
      </c>
      <c r="S121" s="204"/>
      <c r="T121" s="206">
        <f>SUM(T122:T130)</f>
        <v>0</v>
      </c>
      <c r="AR121" s="207" t="s">
        <v>80</v>
      </c>
      <c r="AT121" s="208" t="s">
        <v>72</v>
      </c>
      <c r="AU121" s="208" t="s">
        <v>73</v>
      </c>
      <c r="AY121" s="207" t="s">
        <v>116</v>
      </c>
      <c r="BK121" s="209">
        <f>SUM(BK122:BK130)</f>
        <v>0</v>
      </c>
    </row>
    <row r="122" spans="2:65" s="1" customFormat="1" ht="24" customHeight="1">
      <c r="B122" s="33"/>
      <c r="C122" s="210" t="s">
        <v>80</v>
      </c>
      <c r="D122" s="210" t="s">
        <v>117</v>
      </c>
      <c r="E122" s="211" t="s">
        <v>118</v>
      </c>
      <c r="F122" s="212" t="s">
        <v>119</v>
      </c>
      <c r="G122" s="213" t="s">
        <v>120</v>
      </c>
      <c r="H122" s="214">
        <v>2</v>
      </c>
      <c r="I122" s="215"/>
      <c r="J122" s="216">
        <f>ROUND(I122*H122,2)</f>
        <v>0</v>
      </c>
      <c r="K122" s="212" t="s">
        <v>1</v>
      </c>
      <c r="L122" s="38"/>
      <c r="M122" s="217" t="s">
        <v>1</v>
      </c>
      <c r="N122" s="218" t="s">
        <v>38</v>
      </c>
      <c r="O122" s="81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AR122" s="221" t="s">
        <v>121</v>
      </c>
      <c r="AT122" s="221" t="s">
        <v>117</v>
      </c>
      <c r="AU122" s="221" t="s">
        <v>80</v>
      </c>
      <c r="AY122" s="12" t="s">
        <v>116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2" t="s">
        <v>80</v>
      </c>
      <c r="BK122" s="222">
        <f>ROUND(I122*H122,2)</f>
        <v>0</v>
      </c>
      <c r="BL122" s="12" t="s">
        <v>121</v>
      </c>
      <c r="BM122" s="221" t="s">
        <v>82</v>
      </c>
    </row>
    <row r="123" spans="2:65" s="1" customFormat="1" ht="16.5" customHeight="1">
      <c r="B123" s="33"/>
      <c r="C123" s="210" t="s">
        <v>82</v>
      </c>
      <c r="D123" s="210" t="s">
        <v>117</v>
      </c>
      <c r="E123" s="211" t="s">
        <v>122</v>
      </c>
      <c r="F123" s="212" t="s">
        <v>123</v>
      </c>
      <c r="G123" s="213" t="s">
        <v>120</v>
      </c>
      <c r="H123" s="214">
        <v>4</v>
      </c>
      <c r="I123" s="215"/>
      <c r="J123" s="216">
        <f>ROUND(I123*H123,2)</f>
        <v>0</v>
      </c>
      <c r="K123" s="212" t="s">
        <v>1</v>
      </c>
      <c r="L123" s="38"/>
      <c r="M123" s="217" t="s">
        <v>1</v>
      </c>
      <c r="N123" s="218" t="s">
        <v>38</v>
      </c>
      <c r="O123" s="81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AR123" s="221" t="s">
        <v>121</v>
      </c>
      <c r="AT123" s="221" t="s">
        <v>117</v>
      </c>
      <c r="AU123" s="221" t="s">
        <v>80</v>
      </c>
      <c r="AY123" s="12" t="s">
        <v>116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2" t="s">
        <v>80</v>
      </c>
      <c r="BK123" s="222">
        <f>ROUND(I123*H123,2)</f>
        <v>0</v>
      </c>
      <c r="BL123" s="12" t="s">
        <v>121</v>
      </c>
      <c r="BM123" s="221" t="s">
        <v>121</v>
      </c>
    </row>
    <row r="124" spans="2:65" s="1" customFormat="1" ht="16.5" customHeight="1">
      <c r="B124" s="33"/>
      <c r="C124" s="210" t="s">
        <v>124</v>
      </c>
      <c r="D124" s="210" t="s">
        <v>117</v>
      </c>
      <c r="E124" s="211" t="s">
        <v>125</v>
      </c>
      <c r="F124" s="212" t="s">
        <v>126</v>
      </c>
      <c r="G124" s="213" t="s">
        <v>120</v>
      </c>
      <c r="H124" s="214">
        <v>2</v>
      </c>
      <c r="I124" s="215"/>
      <c r="J124" s="216">
        <f>ROUND(I124*H124,2)</f>
        <v>0</v>
      </c>
      <c r="K124" s="212" t="s">
        <v>1</v>
      </c>
      <c r="L124" s="38"/>
      <c r="M124" s="217" t="s">
        <v>1</v>
      </c>
      <c r="N124" s="218" t="s">
        <v>38</v>
      </c>
      <c r="O124" s="81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AR124" s="221" t="s">
        <v>121</v>
      </c>
      <c r="AT124" s="221" t="s">
        <v>117</v>
      </c>
      <c r="AU124" s="221" t="s">
        <v>80</v>
      </c>
      <c r="AY124" s="12" t="s">
        <v>116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2" t="s">
        <v>80</v>
      </c>
      <c r="BK124" s="222">
        <f>ROUND(I124*H124,2)</f>
        <v>0</v>
      </c>
      <c r="BL124" s="12" t="s">
        <v>121</v>
      </c>
      <c r="BM124" s="221" t="s">
        <v>127</v>
      </c>
    </row>
    <row r="125" spans="2:65" s="1" customFormat="1" ht="24" customHeight="1">
      <c r="B125" s="33"/>
      <c r="C125" s="210" t="s">
        <v>121</v>
      </c>
      <c r="D125" s="210" t="s">
        <v>117</v>
      </c>
      <c r="E125" s="211" t="s">
        <v>128</v>
      </c>
      <c r="F125" s="212" t="s">
        <v>129</v>
      </c>
      <c r="G125" s="213" t="s">
        <v>120</v>
      </c>
      <c r="H125" s="214">
        <v>11</v>
      </c>
      <c r="I125" s="215"/>
      <c r="J125" s="216">
        <f>ROUND(I125*H125,2)</f>
        <v>0</v>
      </c>
      <c r="K125" s="212" t="s">
        <v>1</v>
      </c>
      <c r="L125" s="38"/>
      <c r="M125" s="217" t="s">
        <v>1</v>
      </c>
      <c r="N125" s="218" t="s">
        <v>38</v>
      </c>
      <c r="O125" s="81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AR125" s="221" t="s">
        <v>121</v>
      </c>
      <c r="AT125" s="221" t="s">
        <v>117</v>
      </c>
      <c r="AU125" s="221" t="s">
        <v>80</v>
      </c>
      <c r="AY125" s="12" t="s">
        <v>116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2" t="s">
        <v>80</v>
      </c>
      <c r="BK125" s="222">
        <f>ROUND(I125*H125,2)</f>
        <v>0</v>
      </c>
      <c r="BL125" s="12" t="s">
        <v>121</v>
      </c>
      <c r="BM125" s="221" t="s">
        <v>130</v>
      </c>
    </row>
    <row r="126" spans="2:65" s="1" customFormat="1" ht="16.5" customHeight="1">
      <c r="B126" s="33"/>
      <c r="C126" s="210" t="s">
        <v>131</v>
      </c>
      <c r="D126" s="210" t="s">
        <v>117</v>
      </c>
      <c r="E126" s="211" t="s">
        <v>132</v>
      </c>
      <c r="F126" s="212" t="s">
        <v>133</v>
      </c>
      <c r="G126" s="213" t="s">
        <v>134</v>
      </c>
      <c r="H126" s="214">
        <v>0.359</v>
      </c>
      <c r="I126" s="215"/>
      <c r="J126" s="216">
        <f>ROUND(I126*H126,2)</f>
        <v>0</v>
      </c>
      <c r="K126" s="212" t="s">
        <v>1</v>
      </c>
      <c r="L126" s="38"/>
      <c r="M126" s="217" t="s">
        <v>1</v>
      </c>
      <c r="N126" s="218" t="s">
        <v>38</v>
      </c>
      <c r="O126" s="81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AR126" s="221" t="s">
        <v>121</v>
      </c>
      <c r="AT126" s="221" t="s">
        <v>117</v>
      </c>
      <c r="AU126" s="221" t="s">
        <v>80</v>
      </c>
      <c r="AY126" s="12" t="s">
        <v>116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2" t="s">
        <v>80</v>
      </c>
      <c r="BK126" s="222">
        <f>ROUND(I126*H126,2)</f>
        <v>0</v>
      </c>
      <c r="BL126" s="12" t="s">
        <v>121</v>
      </c>
      <c r="BM126" s="221" t="s">
        <v>135</v>
      </c>
    </row>
    <row r="127" spans="2:65" s="1" customFormat="1" ht="24" customHeight="1">
      <c r="B127" s="33"/>
      <c r="C127" s="210" t="s">
        <v>127</v>
      </c>
      <c r="D127" s="210" t="s">
        <v>117</v>
      </c>
      <c r="E127" s="211" t="s">
        <v>136</v>
      </c>
      <c r="F127" s="212" t="s">
        <v>137</v>
      </c>
      <c r="G127" s="213" t="s">
        <v>120</v>
      </c>
      <c r="H127" s="214">
        <v>6</v>
      </c>
      <c r="I127" s="215"/>
      <c r="J127" s="216">
        <f>ROUND(I127*H127,2)</f>
        <v>0</v>
      </c>
      <c r="K127" s="212" t="s">
        <v>1</v>
      </c>
      <c r="L127" s="38"/>
      <c r="M127" s="217" t="s">
        <v>1</v>
      </c>
      <c r="N127" s="218" t="s">
        <v>38</v>
      </c>
      <c r="O127" s="8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AR127" s="221" t="s">
        <v>121</v>
      </c>
      <c r="AT127" s="221" t="s">
        <v>117</v>
      </c>
      <c r="AU127" s="221" t="s">
        <v>80</v>
      </c>
      <c r="AY127" s="12" t="s">
        <v>116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2" t="s">
        <v>80</v>
      </c>
      <c r="BK127" s="222">
        <f>ROUND(I127*H127,2)</f>
        <v>0</v>
      </c>
      <c r="BL127" s="12" t="s">
        <v>121</v>
      </c>
      <c r="BM127" s="221" t="s">
        <v>138</v>
      </c>
    </row>
    <row r="128" spans="2:65" s="1" customFormat="1" ht="24" customHeight="1">
      <c r="B128" s="33"/>
      <c r="C128" s="210" t="s">
        <v>139</v>
      </c>
      <c r="D128" s="210" t="s">
        <v>117</v>
      </c>
      <c r="E128" s="211" t="s">
        <v>140</v>
      </c>
      <c r="F128" s="212" t="s">
        <v>141</v>
      </c>
      <c r="G128" s="213" t="s">
        <v>120</v>
      </c>
      <c r="H128" s="214">
        <v>22</v>
      </c>
      <c r="I128" s="215"/>
      <c r="J128" s="216">
        <f>ROUND(I128*H128,2)</f>
        <v>0</v>
      </c>
      <c r="K128" s="212" t="s">
        <v>1</v>
      </c>
      <c r="L128" s="38"/>
      <c r="M128" s="217" t="s">
        <v>1</v>
      </c>
      <c r="N128" s="218" t="s">
        <v>38</v>
      </c>
      <c r="O128" s="81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AR128" s="221" t="s">
        <v>121</v>
      </c>
      <c r="AT128" s="221" t="s">
        <v>117</v>
      </c>
      <c r="AU128" s="221" t="s">
        <v>80</v>
      </c>
      <c r="AY128" s="12" t="s">
        <v>116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2" t="s">
        <v>80</v>
      </c>
      <c r="BK128" s="222">
        <f>ROUND(I128*H128,2)</f>
        <v>0</v>
      </c>
      <c r="BL128" s="12" t="s">
        <v>121</v>
      </c>
      <c r="BM128" s="221" t="s">
        <v>142</v>
      </c>
    </row>
    <row r="129" spans="2:65" s="1" customFormat="1" ht="16.5" customHeight="1">
      <c r="B129" s="33"/>
      <c r="C129" s="210" t="s">
        <v>143</v>
      </c>
      <c r="D129" s="210" t="s">
        <v>117</v>
      </c>
      <c r="E129" s="211" t="s">
        <v>144</v>
      </c>
      <c r="F129" s="212" t="s">
        <v>145</v>
      </c>
      <c r="G129" s="213" t="s">
        <v>146</v>
      </c>
      <c r="H129" s="214">
        <v>9</v>
      </c>
      <c r="I129" s="215"/>
      <c r="J129" s="216">
        <f>ROUND(I129*H129,2)</f>
        <v>0</v>
      </c>
      <c r="K129" s="212" t="s">
        <v>1</v>
      </c>
      <c r="L129" s="38"/>
      <c r="M129" s="217" t="s">
        <v>1</v>
      </c>
      <c r="N129" s="218" t="s">
        <v>38</v>
      </c>
      <c r="O129" s="81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AR129" s="221" t="s">
        <v>121</v>
      </c>
      <c r="AT129" s="221" t="s">
        <v>117</v>
      </c>
      <c r="AU129" s="221" t="s">
        <v>80</v>
      </c>
      <c r="AY129" s="12" t="s">
        <v>116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2" t="s">
        <v>80</v>
      </c>
      <c r="BK129" s="222">
        <f>ROUND(I129*H129,2)</f>
        <v>0</v>
      </c>
      <c r="BL129" s="12" t="s">
        <v>121</v>
      </c>
      <c r="BM129" s="221" t="s">
        <v>147</v>
      </c>
    </row>
    <row r="130" spans="2:65" s="1" customFormat="1" ht="16.5" customHeight="1">
      <c r="B130" s="33"/>
      <c r="C130" s="210" t="s">
        <v>130</v>
      </c>
      <c r="D130" s="210" t="s">
        <v>117</v>
      </c>
      <c r="E130" s="211" t="s">
        <v>148</v>
      </c>
      <c r="F130" s="212" t="s">
        <v>149</v>
      </c>
      <c r="G130" s="213" t="s">
        <v>120</v>
      </c>
      <c r="H130" s="214">
        <v>6</v>
      </c>
      <c r="I130" s="215"/>
      <c r="J130" s="216">
        <f>ROUND(I130*H130,2)</f>
        <v>0</v>
      </c>
      <c r="K130" s="212" t="s">
        <v>1</v>
      </c>
      <c r="L130" s="38"/>
      <c r="M130" s="217" t="s">
        <v>1</v>
      </c>
      <c r="N130" s="218" t="s">
        <v>38</v>
      </c>
      <c r="O130" s="81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AR130" s="221" t="s">
        <v>121</v>
      </c>
      <c r="AT130" s="221" t="s">
        <v>117</v>
      </c>
      <c r="AU130" s="221" t="s">
        <v>80</v>
      </c>
      <c r="AY130" s="12" t="s">
        <v>116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2" t="s">
        <v>80</v>
      </c>
      <c r="BK130" s="222">
        <f>ROUND(I130*H130,2)</f>
        <v>0</v>
      </c>
      <c r="BL130" s="12" t="s">
        <v>121</v>
      </c>
      <c r="BM130" s="221" t="s">
        <v>150</v>
      </c>
    </row>
    <row r="131" spans="2:63" s="10" customFormat="1" ht="25.9" customHeight="1">
      <c r="B131" s="196"/>
      <c r="C131" s="197"/>
      <c r="D131" s="198" t="s">
        <v>72</v>
      </c>
      <c r="E131" s="199" t="s">
        <v>151</v>
      </c>
      <c r="F131" s="199" t="s">
        <v>152</v>
      </c>
      <c r="G131" s="197"/>
      <c r="H131" s="197"/>
      <c r="I131" s="200"/>
      <c r="J131" s="201">
        <f>BK131</f>
        <v>0</v>
      </c>
      <c r="K131" s="197"/>
      <c r="L131" s="202"/>
      <c r="M131" s="203"/>
      <c r="N131" s="204"/>
      <c r="O131" s="204"/>
      <c r="P131" s="205">
        <f>SUM(P132:P133)</f>
        <v>0</v>
      </c>
      <c r="Q131" s="204"/>
      <c r="R131" s="205">
        <f>SUM(R132:R133)</f>
        <v>0</v>
      </c>
      <c r="S131" s="204"/>
      <c r="T131" s="206">
        <f>SUM(T132:T133)</f>
        <v>0</v>
      </c>
      <c r="AR131" s="207" t="s">
        <v>82</v>
      </c>
      <c r="AT131" s="208" t="s">
        <v>72</v>
      </c>
      <c r="AU131" s="208" t="s">
        <v>73</v>
      </c>
      <c r="AY131" s="207" t="s">
        <v>116</v>
      </c>
      <c r="BK131" s="209">
        <f>SUM(BK132:BK133)</f>
        <v>0</v>
      </c>
    </row>
    <row r="132" spans="2:65" s="1" customFormat="1" ht="24" customHeight="1">
      <c r="B132" s="33"/>
      <c r="C132" s="210" t="s">
        <v>135</v>
      </c>
      <c r="D132" s="210" t="s">
        <v>117</v>
      </c>
      <c r="E132" s="211" t="s">
        <v>153</v>
      </c>
      <c r="F132" s="212" t="s">
        <v>154</v>
      </c>
      <c r="G132" s="213" t="s">
        <v>155</v>
      </c>
      <c r="H132" s="214">
        <v>24</v>
      </c>
      <c r="I132" s="215"/>
      <c r="J132" s="216">
        <f>ROUND(I132*H132,2)</f>
        <v>0</v>
      </c>
      <c r="K132" s="212" t="s">
        <v>1</v>
      </c>
      <c r="L132" s="38"/>
      <c r="M132" s="217" t="s">
        <v>1</v>
      </c>
      <c r="N132" s="218" t="s">
        <v>38</v>
      </c>
      <c r="O132" s="81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AR132" s="221" t="s">
        <v>147</v>
      </c>
      <c r="AT132" s="221" t="s">
        <v>117</v>
      </c>
      <c r="AU132" s="221" t="s">
        <v>80</v>
      </c>
      <c r="AY132" s="12" t="s">
        <v>116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2" t="s">
        <v>80</v>
      </c>
      <c r="BK132" s="222">
        <f>ROUND(I132*H132,2)</f>
        <v>0</v>
      </c>
      <c r="BL132" s="12" t="s">
        <v>147</v>
      </c>
      <c r="BM132" s="221" t="s">
        <v>156</v>
      </c>
    </row>
    <row r="133" spans="2:65" s="1" customFormat="1" ht="24" customHeight="1">
      <c r="B133" s="33"/>
      <c r="C133" s="210" t="s">
        <v>157</v>
      </c>
      <c r="D133" s="210" t="s">
        <v>117</v>
      </c>
      <c r="E133" s="211" t="s">
        <v>158</v>
      </c>
      <c r="F133" s="212" t="s">
        <v>159</v>
      </c>
      <c r="G133" s="213" t="s">
        <v>155</v>
      </c>
      <c r="H133" s="214">
        <v>241</v>
      </c>
      <c r="I133" s="215"/>
      <c r="J133" s="216">
        <f>ROUND(I133*H133,2)</f>
        <v>0</v>
      </c>
      <c r="K133" s="212" t="s">
        <v>1</v>
      </c>
      <c r="L133" s="38"/>
      <c r="M133" s="217" t="s">
        <v>1</v>
      </c>
      <c r="N133" s="218" t="s">
        <v>38</v>
      </c>
      <c r="O133" s="81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AR133" s="221" t="s">
        <v>147</v>
      </c>
      <c r="AT133" s="221" t="s">
        <v>117</v>
      </c>
      <c r="AU133" s="221" t="s">
        <v>80</v>
      </c>
      <c r="AY133" s="12" t="s">
        <v>116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2" t="s">
        <v>80</v>
      </c>
      <c r="BK133" s="222">
        <f>ROUND(I133*H133,2)</f>
        <v>0</v>
      </c>
      <c r="BL133" s="12" t="s">
        <v>147</v>
      </c>
      <c r="BM133" s="221" t="s">
        <v>160</v>
      </c>
    </row>
    <row r="134" spans="2:63" s="10" customFormat="1" ht="25.9" customHeight="1">
      <c r="B134" s="196"/>
      <c r="C134" s="197"/>
      <c r="D134" s="198" t="s">
        <v>72</v>
      </c>
      <c r="E134" s="199" t="s">
        <v>161</v>
      </c>
      <c r="F134" s="199" t="s">
        <v>162</v>
      </c>
      <c r="G134" s="197"/>
      <c r="H134" s="197"/>
      <c r="I134" s="200"/>
      <c r="J134" s="201">
        <f>BK134</f>
        <v>0</v>
      </c>
      <c r="K134" s="197"/>
      <c r="L134" s="202"/>
      <c r="M134" s="203"/>
      <c r="N134" s="204"/>
      <c r="O134" s="204"/>
      <c r="P134" s="205">
        <f>P135</f>
        <v>0</v>
      </c>
      <c r="Q134" s="204"/>
      <c r="R134" s="205">
        <f>R135</f>
        <v>0</v>
      </c>
      <c r="S134" s="204"/>
      <c r="T134" s="206">
        <f>T135</f>
        <v>0</v>
      </c>
      <c r="AR134" s="207" t="s">
        <v>82</v>
      </c>
      <c r="AT134" s="208" t="s">
        <v>72</v>
      </c>
      <c r="AU134" s="208" t="s">
        <v>73</v>
      </c>
      <c r="AY134" s="207" t="s">
        <v>116</v>
      </c>
      <c r="BK134" s="209">
        <f>BK135</f>
        <v>0</v>
      </c>
    </row>
    <row r="135" spans="2:65" s="1" customFormat="1" ht="16.5" customHeight="1">
      <c r="B135" s="33"/>
      <c r="C135" s="210" t="s">
        <v>138</v>
      </c>
      <c r="D135" s="210" t="s">
        <v>117</v>
      </c>
      <c r="E135" s="211" t="s">
        <v>163</v>
      </c>
      <c r="F135" s="212" t="s">
        <v>164</v>
      </c>
      <c r="G135" s="213" t="s">
        <v>120</v>
      </c>
      <c r="H135" s="214">
        <v>3</v>
      </c>
      <c r="I135" s="215"/>
      <c r="J135" s="216">
        <f>ROUND(I135*H135,2)</f>
        <v>0</v>
      </c>
      <c r="K135" s="212" t="s">
        <v>1</v>
      </c>
      <c r="L135" s="38"/>
      <c r="M135" s="217" t="s">
        <v>1</v>
      </c>
      <c r="N135" s="218" t="s">
        <v>38</v>
      </c>
      <c r="O135" s="81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AR135" s="221" t="s">
        <v>147</v>
      </c>
      <c r="AT135" s="221" t="s">
        <v>117</v>
      </c>
      <c r="AU135" s="221" t="s">
        <v>80</v>
      </c>
      <c r="AY135" s="12" t="s">
        <v>116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2" t="s">
        <v>80</v>
      </c>
      <c r="BK135" s="222">
        <f>ROUND(I135*H135,2)</f>
        <v>0</v>
      </c>
      <c r="BL135" s="12" t="s">
        <v>147</v>
      </c>
      <c r="BM135" s="221" t="s">
        <v>165</v>
      </c>
    </row>
    <row r="136" spans="2:63" s="10" customFormat="1" ht="25.9" customHeight="1">
      <c r="B136" s="196"/>
      <c r="C136" s="197"/>
      <c r="D136" s="198" t="s">
        <v>72</v>
      </c>
      <c r="E136" s="199" t="s">
        <v>166</v>
      </c>
      <c r="F136" s="199" t="s">
        <v>167</v>
      </c>
      <c r="G136" s="197"/>
      <c r="H136" s="197"/>
      <c r="I136" s="200"/>
      <c r="J136" s="201">
        <f>BK136</f>
        <v>0</v>
      </c>
      <c r="K136" s="197"/>
      <c r="L136" s="202"/>
      <c r="M136" s="203"/>
      <c r="N136" s="204"/>
      <c r="O136" s="204"/>
      <c r="P136" s="205">
        <f>SUM(P137:P146)</f>
        <v>0</v>
      </c>
      <c r="Q136" s="204"/>
      <c r="R136" s="205">
        <f>SUM(R137:R146)</f>
        <v>0</v>
      </c>
      <c r="S136" s="204"/>
      <c r="T136" s="206">
        <f>SUM(T137:T146)</f>
        <v>0</v>
      </c>
      <c r="AR136" s="207" t="s">
        <v>80</v>
      </c>
      <c r="AT136" s="208" t="s">
        <v>72</v>
      </c>
      <c r="AU136" s="208" t="s">
        <v>73</v>
      </c>
      <c r="AY136" s="207" t="s">
        <v>116</v>
      </c>
      <c r="BK136" s="209">
        <f>SUM(BK137:BK146)</f>
        <v>0</v>
      </c>
    </row>
    <row r="137" spans="2:65" s="1" customFormat="1" ht="24" customHeight="1">
      <c r="B137" s="33"/>
      <c r="C137" s="210" t="s">
        <v>142</v>
      </c>
      <c r="D137" s="210" t="s">
        <v>117</v>
      </c>
      <c r="E137" s="211" t="s">
        <v>168</v>
      </c>
      <c r="F137" s="212" t="s">
        <v>169</v>
      </c>
      <c r="G137" s="213" t="s">
        <v>120</v>
      </c>
      <c r="H137" s="214">
        <v>24</v>
      </c>
      <c r="I137" s="215"/>
      <c r="J137" s="216">
        <f>ROUND(I137*H137,2)</f>
        <v>0</v>
      </c>
      <c r="K137" s="212" t="s">
        <v>1</v>
      </c>
      <c r="L137" s="38"/>
      <c r="M137" s="217" t="s">
        <v>1</v>
      </c>
      <c r="N137" s="218" t="s">
        <v>38</v>
      </c>
      <c r="O137" s="8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AR137" s="221" t="s">
        <v>121</v>
      </c>
      <c r="AT137" s="221" t="s">
        <v>117</v>
      </c>
      <c r="AU137" s="221" t="s">
        <v>80</v>
      </c>
      <c r="AY137" s="12" t="s">
        <v>116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2" t="s">
        <v>80</v>
      </c>
      <c r="BK137" s="222">
        <f>ROUND(I137*H137,2)</f>
        <v>0</v>
      </c>
      <c r="BL137" s="12" t="s">
        <v>121</v>
      </c>
      <c r="BM137" s="221" t="s">
        <v>170</v>
      </c>
    </row>
    <row r="138" spans="2:65" s="1" customFormat="1" ht="24" customHeight="1">
      <c r="B138" s="33"/>
      <c r="C138" s="210" t="s">
        <v>171</v>
      </c>
      <c r="D138" s="210" t="s">
        <v>117</v>
      </c>
      <c r="E138" s="211" t="s">
        <v>172</v>
      </c>
      <c r="F138" s="212" t="s">
        <v>173</v>
      </c>
      <c r="G138" s="213" t="s">
        <v>120</v>
      </c>
      <c r="H138" s="214">
        <v>5</v>
      </c>
      <c r="I138" s="215"/>
      <c r="J138" s="216">
        <f>ROUND(I138*H138,2)</f>
        <v>0</v>
      </c>
      <c r="K138" s="212" t="s">
        <v>1</v>
      </c>
      <c r="L138" s="38"/>
      <c r="M138" s="217" t="s">
        <v>1</v>
      </c>
      <c r="N138" s="218" t="s">
        <v>38</v>
      </c>
      <c r="O138" s="8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AR138" s="221" t="s">
        <v>121</v>
      </c>
      <c r="AT138" s="221" t="s">
        <v>117</v>
      </c>
      <c r="AU138" s="221" t="s">
        <v>80</v>
      </c>
      <c r="AY138" s="12" t="s">
        <v>116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2" t="s">
        <v>80</v>
      </c>
      <c r="BK138" s="222">
        <f>ROUND(I138*H138,2)</f>
        <v>0</v>
      </c>
      <c r="BL138" s="12" t="s">
        <v>121</v>
      </c>
      <c r="BM138" s="221" t="s">
        <v>174</v>
      </c>
    </row>
    <row r="139" spans="2:65" s="1" customFormat="1" ht="24" customHeight="1">
      <c r="B139" s="33"/>
      <c r="C139" s="210" t="s">
        <v>175</v>
      </c>
      <c r="D139" s="210" t="s">
        <v>117</v>
      </c>
      <c r="E139" s="211" t="s">
        <v>172</v>
      </c>
      <c r="F139" s="212" t="s">
        <v>173</v>
      </c>
      <c r="G139" s="213" t="s">
        <v>120</v>
      </c>
      <c r="H139" s="214">
        <v>10</v>
      </c>
      <c r="I139" s="215"/>
      <c r="J139" s="216">
        <f>ROUND(I139*H139,2)</f>
        <v>0</v>
      </c>
      <c r="K139" s="212" t="s">
        <v>1</v>
      </c>
      <c r="L139" s="38"/>
      <c r="M139" s="217" t="s">
        <v>1</v>
      </c>
      <c r="N139" s="218" t="s">
        <v>38</v>
      </c>
      <c r="O139" s="81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AR139" s="221" t="s">
        <v>121</v>
      </c>
      <c r="AT139" s="221" t="s">
        <v>117</v>
      </c>
      <c r="AU139" s="221" t="s">
        <v>80</v>
      </c>
      <c r="AY139" s="12" t="s">
        <v>116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2" t="s">
        <v>80</v>
      </c>
      <c r="BK139" s="222">
        <f>ROUND(I139*H139,2)</f>
        <v>0</v>
      </c>
      <c r="BL139" s="12" t="s">
        <v>121</v>
      </c>
      <c r="BM139" s="221" t="s">
        <v>176</v>
      </c>
    </row>
    <row r="140" spans="2:65" s="1" customFormat="1" ht="16.5" customHeight="1">
      <c r="B140" s="33"/>
      <c r="C140" s="210" t="s">
        <v>156</v>
      </c>
      <c r="D140" s="210" t="s">
        <v>117</v>
      </c>
      <c r="E140" s="211" t="s">
        <v>177</v>
      </c>
      <c r="F140" s="212" t="s">
        <v>178</v>
      </c>
      <c r="G140" s="213" t="s">
        <v>120</v>
      </c>
      <c r="H140" s="214">
        <v>3</v>
      </c>
      <c r="I140" s="215"/>
      <c r="J140" s="216">
        <f>ROUND(I140*H140,2)</f>
        <v>0</v>
      </c>
      <c r="K140" s="212" t="s">
        <v>1</v>
      </c>
      <c r="L140" s="38"/>
      <c r="M140" s="217" t="s">
        <v>1</v>
      </c>
      <c r="N140" s="218" t="s">
        <v>38</v>
      </c>
      <c r="O140" s="81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AR140" s="221" t="s">
        <v>121</v>
      </c>
      <c r="AT140" s="221" t="s">
        <v>117</v>
      </c>
      <c r="AU140" s="221" t="s">
        <v>80</v>
      </c>
      <c r="AY140" s="12" t="s">
        <v>116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2" t="s">
        <v>80</v>
      </c>
      <c r="BK140" s="222">
        <f>ROUND(I140*H140,2)</f>
        <v>0</v>
      </c>
      <c r="BL140" s="12" t="s">
        <v>121</v>
      </c>
      <c r="BM140" s="221" t="s">
        <v>179</v>
      </c>
    </row>
    <row r="141" spans="2:65" s="1" customFormat="1" ht="24" customHeight="1">
      <c r="B141" s="33"/>
      <c r="C141" s="210" t="s">
        <v>7</v>
      </c>
      <c r="D141" s="210" t="s">
        <v>117</v>
      </c>
      <c r="E141" s="211" t="s">
        <v>180</v>
      </c>
      <c r="F141" s="212" t="s">
        <v>181</v>
      </c>
      <c r="G141" s="213" t="s">
        <v>155</v>
      </c>
      <c r="H141" s="214">
        <v>32</v>
      </c>
      <c r="I141" s="215"/>
      <c r="J141" s="216">
        <f>ROUND(I141*H141,2)</f>
        <v>0</v>
      </c>
      <c r="K141" s="212" t="s">
        <v>1</v>
      </c>
      <c r="L141" s="38"/>
      <c r="M141" s="217" t="s">
        <v>1</v>
      </c>
      <c r="N141" s="218" t="s">
        <v>38</v>
      </c>
      <c r="O141" s="81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AR141" s="221" t="s">
        <v>121</v>
      </c>
      <c r="AT141" s="221" t="s">
        <v>117</v>
      </c>
      <c r="AU141" s="221" t="s">
        <v>80</v>
      </c>
      <c r="AY141" s="12" t="s">
        <v>116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2" t="s">
        <v>80</v>
      </c>
      <c r="BK141" s="222">
        <f>ROUND(I141*H141,2)</f>
        <v>0</v>
      </c>
      <c r="BL141" s="12" t="s">
        <v>121</v>
      </c>
      <c r="BM141" s="221" t="s">
        <v>182</v>
      </c>
    </row>
    <row r="142" spans="2:65" s="1" customFormat="1" ht="36" customHeight="1">
      <c r="B142" s="33"/>
      <c r="C142" s="210" t="s">
        <v>160</v>
      </c>
      <c r="D142" s="210" t="s">
        <v>117</v>
      </c>
      <c r="E142" s="211" t="s">
        <v>183</v>
      </c>
      <c r="F142" s="212" t="s">
        <v>184</v>
      </c>
      <c r="G142" s="213" t="s">
        <v>155</v>
      </c>
      <c r="H142" s="214">
        <v>6</v>
      </c>
      <c r="I142" s="215"/>
      <c r="J142" s="216">
        <f>ROUND(I142*H142,2)</f>
        <v>0</v>
      </c>
      <c r="K142" s="212" t="s">
        <v>1</v>
      </c>
      <c r="L142" s="38"/>
      <c r="M142" s="217" t="s">
        <v>1</v>
      </c>
      <c r="N142" s="218" t="s">
        <v>38</v>
      </c>
      <c r="O142" s="81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AR142" s="221" t="s">
        <v>121</v>
      </c>
      <c r="AT142" s="221" t="s">
        <v>117</v>
      </c>
      <c r="AU142" s="221" t="s">
        <v>80</v>
      </c>
      <c r="AY142" s="12" t="s">
        <v>116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2" t="s">
        <v>80</v>
      </c>
      <c r="BK142" s="222">
        <f>ROUND(I142*H142,2)</f>
        <v>0</v>
      </c>
      <c r="BL142" s="12" t="s">
        <v>121</v>
      </c>
      <c r="BM142" s="221" t="s">
        <v>143</v>
      </c>
    </row>
    <row r="143" spans="2:65" s="1" customFormat="1" ht="24" customHeight="1">
      <c r="B143" s="33"/>
      <c r="C143" s="210" t="s">
        <v>185</v>
      </c>
      <c r="D143" s="210" t="s">
        <v>117</v>
      </c>
      <c r="E143" s="211" t="s">
        <v>186</v>
      </c>
      <c r="F143" s="212" t="s">
        <v>187</v>
      </c>
      <c r="G143" s="213" t="s">
        <v>120</v>
      </c>
      <c r="H143" s="214">
        <v>8</v>
      </c>
      <c r="I143" s="215"/>
      <c r="J143" s="216">
        <f>ROUND(I143*H143,2)</f>
        <v>0</v>
      </c>
      <c r="K143" s="212" t="s">
        <v>1</v>
      </c>
      <c r="L143" s="38"/>
      <c r="M143" s="217" t="s">
        <v>1</v>
      </c>
      <c r="N143" s="218" t="s">
        <v>38</v>
      </c>
      <c r="O143" s="8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AR143" s="221" t="s">
        <v>121</v>
      </c>
      <c r="AT143" s="221" t="s">
        <v>117</v>
      </c>
      <c r="AU143" s="221" t="s">
        <v>80</v>
      </c>
      <c r="AY143" s="12" t="s">
        <v>116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2" t="s">
        <v>80</v>
      </c>
      <c r="BK143" s="222">
        <f>ROUND(I143*H143,2)</f>
        <v>0</v>
      </c>
      <c r="BL143" s="12" t="s">
        <v>121</v>
      </c>
      <c r="BM143" s="221" t="s">
        <v>171</v>
      </c>
    </row>
    <row r="144" spans="2:65" s="1" customFormat="1" ht="24" customHeight="1">
      <c r="B144" s="33"/>
      <c r="C144" s="210" t="s">
        <v>165</v>
      </c>
      <c r="D144" s="210" t="s">
        <v>117</v>
      </c>
      <c r="E144" s="211" t="s">
        <v>188</v>
      </c>
      <c r="F144" s="212" t="s">
        <v>189</v>
      </c>
      <c r="G144" s="213" t="s">
        <v>155</v>
      </c>
      <c r="H144" s="214">
        <v>26</v>
      </c>
      <c r="I144" s="215"/>
      <c r="J144" s="216">
        <f>ROUND(I144*H144,2)</f>
        <v>0</v>
      </c>
      <c r="K144" s="212" t="s">
        <v>1</v>
      </c>
      <c r="L144" s="38"/>
      <c r="M144" s="217" t="s">
        <v>1</v>
      </c>
      <c r="N144" s="218" t="s">
        <v>38</v>
      </c>
      <c r="O144" s="81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AR144" s="221" t="s">
        <v>121</v>
      </c>
      <c r="AT144" s="221" t="s">
        <v>117</v>
      </c>
      <c r="AU144" s="221" t="s">
        <v>80</v>
      </c>
      <c r="AY144" s="12" t="s">
        <v>116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2" t="s">
        <v>80</v>
      </c>
      <c r="BK144" s="222">
        <f>ROUND(I144*H144,2)</f>
        <v>0</v>
      </c>
      <c r="BL144" s="12" t="s">
        <v>121</v>
      </c>
      <c r="BM144" s="221" t="s">
        <v>190</v>
      </c>
    </row>
    <row r="145" spans="2:65" s="1" customFormat="1" ht="24" customHeight="1">
      <c r="B145" s="33"/>
      <c r="C145" s="210" t="s">
        <v>191</v>
      </c>
      <c r="D145" s="210" t="s">
        <v>117</v>
      </c>
      <c r="E145" s="211" t="s">
        <v>192</v>
      </c>
      <c r="F145" s="212" t="s">
        <v>193</v>
      </c>
      <c r="G145" s="213" t="s">
        <v>155</v>
      </c>
      <c r="H145" s="214">
        <v>9</v>
      </c>
      <c r="I145" s="215"/>
      <c r="J145" s="216">
        <f>ROUND(I145*H145,2)</f>
        <v>0</v>
      </c>
      <c r="K145" s="212" t="s">
        <v>1</v>
      </c>
      <c r="L145" s="38"/>
      <c r="M145" s="217" t="s">
        <v>1</v>
      </c>
      <c r="N145" s="218" t="s">
        <v>38</v>
      </c>
      <c r="O145" s="81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AR145" s="221" t="s">
        <v>121</v>
      </c>
      <c r="AT145" s="221" t="s">
        <v>117</v>
      </c>
      <c r="AU145" s="221" t="s">
        <v>80</v>
      </c>
      <c r="AY145" s="12" t="s">
        <v>116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2" t="s">
        <v>80</v>
      </c>
      <c r="BK145" s="222">
        <f>ROUND(I145*H145,2)</f>
        <v>0</v>
      </c>
      <c r="BL145" s="12" t="s">
        <v>121</v>
      </c>
      <c r="BM145" s="221" t="s">
        <v>194</v>
      </c>
    </row>
    <row r="146" spans="2:65" s="1" customFormat="1" ht="24" customHeight="1">
      <c r="B146" s="33"/>
      <c r="C146" s="210" t="s">
        <v>170</v>
      </c>
      <c r="D146" s="210" t="s">
        <v>117</v>
      </c>
      <c r="E146" s="211" t="s">
        <v>195</v>
      </c>
      <c r="F146" s="212" t="s">
        <v>196</v>
      </c>
      <c r="G146" s="213" t="s">
        <v>120</v>
      </c>
      <c r="H146" s="214">
        <v>16</v>
      </c>
      <c r="I146" s="215"/>
      <c r="J146" s="216">
        <f>ROUND(I146*H146,2)</f>
        <v>0</v>
      </c>
      <c r="K146" s="212" t="s">
        <v>1</v>
      </c>
      <c r="L146" s="38"/>
      <c r="M146" s="223" t="s">
        <v>1</v>
      </c>
      <c r="N146" s="224" t="s">
        <v>38</v>
      </c>
      <c r="O146" s="225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221" t="s">
        <v>121</v>
      </c>
      <c r="AT146" s="221" t="s">
        <v>117</v>
      </c>
      <c r="AU146" s="221" t="s">
        <v>80</v>
      </c>
      <c r="AY146" s="12" t="s">
        <v>116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2" t="s">
        <v>80</v>
      </c>
      <c r="BK146" s="222">
        <f>ROUND(I146*H146,2)</f>
        <v>0</v>
      </c>
      <c r="BL146" s="12" t="s">
        <v>121</v>
      </c>
      <c r="BM146" s="221" t="s">
        <v>197</v>
      </c>
    </row>
    <row r="147" spans="2:12" s="1" customFormat="1" ht="6.95" customHeight="1">
      <c r="B147" s="56"/>
      <c r="C147" s="57"/>
      <c r="D147" s="57"/>
      <c r="E147" s="57"/>
      <c r="F147" s="57"/>
      <c r="G147" s="57"/>
      <c r="H147" s="57"/>
      <c r="I147" s="168"/>
      <c r="J147" s="57"/>
      <c r="K147" s="57"/>
      <c r="L147" s="38"/>
    </row>
  </sheetData>
  <sheetProtection password="CC35" sheet="1" objects="1" scenarios="1" formatColumns="0" formatRows="0" autoFilter="0"/>
  <autoFilter ref="C119:K14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85</v>
      </c>
    </row>
    <row r="3" spans="2:46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5"/>
      <c r="AT3" s="12" t="s">
        <v>82</v>
      </c>
    </row>
    <row r="4" spans="2:46" ht="24.95" customHeight="1">
      <c r="B4" s="15"/>
      <c r="D4" s="130" t="s">
        <v>89</v>
      </c>
      <c r="L4" s="15"/>
      <c r="M4" s="131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32" t="s">
        <v>16</v>
      </c>
      <c r="L6" s="15"/>
    </row>
    <row r="7" spans="2:12" ht="16.5" customHeight="1">
      <c r="B7" s="15"/>
      <c r="E7" s="133" t="str">
        <f>'Rekapitulace stavby'!K6</f>
        <v>0412017 - Odry, ul Sokolovska</v>
      </c>
      <c r="F7" s="132"/>
      <c r="G7" s="132"/>
      <c r="H7" s="132"/>
      <c r="L7" s="15"/>
    </row>
    <row r="8" spans="2:12" s="1" customFormat="1" ht="12" customHeight="1">
      <c r="B8" s="38"/>
      <c r="D8" s="132" t="s">
        <v>90</v>
      </c>
      <c r="I8" s="134"/>
      <c r="L8" s="38"/>
    </row>
    <row r="9" spans="2:12" s="1" customFormat="1" ht="36.95" customHeight="1">
      <c r="B9" s="38"/>
      <c r="E9" s="135" t="s">
        <v>198</v>
      </c>
      <c r="F9" s="1"/>
      <c r="G9" s="1"/>
      <c r="H9" s="1"/>
      <c r="I9" s="134"/>
      <c r="L9" s="38"/>
    </row>
    <row r="10" spans="2:12" s="1" customFormat="1" ht="12">
      <c r="B10" s="38"/>
      <c r="I10" s="134"/>
      <c r="L10" s="38"/>
    </row>
    <row r="11" spans="2:12" s="1" customFormat="1" ht="12" customHeight="1">
      <c r="B11" s="38"/>
      <c r="D11" s="132" t="s">
        <v>18</v>
      </c>
      <c r="F11" s="136" t="s">
        <v>1</v>
      </c>
      <c r="I11" s="137" t="s">
        <v>19</v>
      </c>
      <c r="J11" s="136" t="s">
        <v>1</v>
      </c>
      <c r="L11" s="38"/>
    </row>
    <row r="12" spans="2:12" s="1" customFormat="1" ht="12" customHeight="1">
      <c r="B12" s="38"/>
      <c r="D12" s="132" t="s">
        <v>20</v>
      </c>
      <c r="F12" s="136" t="s">
        <v>21</v>
      </c>
      <c r="I12" s="137" t="s">
        <v>22</v>
      </c>
      <c r="J12" s="138" t="str">
        <f>'Rekapitulace stavby'!AN8</f>
        <v>9. 7. 2019</v>
      </c>
      <c r="L12" s="38"/>
    </row>
    <row r="13" spans="2:12" s="1" customFormat="1" ht="10.8" customHeight="1">
      <c r="B13" s="38"/>
      <c r="I13" s="134"/>
      <c r="L13" s="38"/>
    </row>
    <row r="14" spans="2:12" s="1" customFormat="1" ht="12" customHeight="1">
      <c r="B14" s="38"/>
      <c r="D14" s="132" t="s">
        <v>24</v>
      </c>
      <c r="I14" s="137" t="s">
        <v>25</v>
      </c>
      <c r="J14" s="136" t="str">
        <f>IF('Rekapitulace stavby'!AN10="","",'Rekapitulace stavby'!AN10)</f>
        <v/>
      </c>
      <c r="L14" s="38"/>
    </row>
    <row r="15" spans="2:12" s="1" customFormat="1" ht="18" customHeight="1">
      <c r="B15" s="38"/>
      <c r="E15" s="136" t="str">
        <f>IF('Rekapitulace stavby'!E11="","",'Rekapitulace stavby'!E11)</f>
        <v xml:space="preserve"> </v>
      </c>
      <c r="I15" s="137" t="s">
        <v>26</v>
      </c>
      <c r="J15" s="136" t="str">
        <f>IF('Rekapitulace stavby'!AN11="","",'Rekapitulace stavby'!AN11)</f>
        <v/>
      </c>
      <c r="L15" s="38"/>
    </row>
    <row r="16" spans="2:12" s="1" customFormat="1" ht="6.95" customHeight="1">
      <c r="B16" s="38"/>
      <c r="I16" s="134"/>
      <c r="L16" s="38"/>
    </row>
    <row r="17" spans="2:12" s="1" customFormat="1" ht="12" customHeight="1">
      <c r="B17" s="38"/>
      <c r="D17" s="132" t="s">
        <v>27</v>
      </c>
      <c r="I17" s="137" t="s">
        <v>25</v>
      </c>
      <c r="J17" s="28" t="str">
        <f>'Rekapitulace stavby'!AN13</f>
        <v>Vyplň údaj</v>
      </c>
      <c r="L17" s="38"/>
    </row>
    <row r="18" spans="2:12" s="1" customFormat="1" ht="18" customHeight="1">
      <c r="B18" s="38"/>
      <c r="E18" s="28" t="str">
        <f>'Rekapitulace stavby'!E14</f>
        <v>Vyplň údaj</v>
      </c>
      <c r="F18" s="136"/>
      <c r="G18" s="136"/>
      <c r="H18" s="136"/>
      <c r="I18" s="137" t="s">
        <v>26</v>
      </c>
      <c r="J18" s="28" t="str">
        <f>'Rekapitulace stavby'!AN14</f>
        <v>Vyplň údaj</v>
      </c>
      <c r="L18" s="38"/>
    </row>
    <row r="19" spans="2:12" s="1" customFormat="1" ht="6.95" customHeight="1">
      <c r="B19" s="38"/>
      <c r="I19" s="134"/>
      <c r="L19" s="38"/>
    </row>
    <row r="20" spans="2:12" s="1" customFormat="1" ht="12" customHeight="1">
      <c r="B20" s="38"/>
      <c r="D20" s="132" t="s">
        <v>29</v>
      </c>
      <c r="I20" s="137" t="s">
        <v>25</v>
      </c>
      <c r="J20" s="136" t="str">
        <f>IF('Rekapitulace stavby'!AN16="","",'Rekapitulace stavby'!AN16)</f>
        <v/>
      </c>
      <c r="L20" s="38"/>
    </row>
    <row r="21" spans="2:12" s="1" customFormat="1" ht="18" customHeight="1">
      <c r="B21" s="38"/>
      <c r="E21" s="136" t="str">
        <f>IF('Rekapitulace stavby'!E17="","",'Rekapitulace stavby'!E17)</f>
        <v xml:space="preserve"> </v>
      </c>
      <c r="I21" s="137" t="s">
        <v>26</v>
      </c>
      <c r="J21" s="136" t="str">
        <f>IF('Rekapitulace stavby'!AN17="","",'Rekapitulace stavby'!AN17)</f>
        <v/>
      </c>
      <c r="L21" s="38"/>
    </row>
    <row r="22" spans="2:12" s="1" customFormat="1" ht="6.95" customHeight="1">
      <c r="B22" s="38"/>
      <c r="I22" s="134"/>
      <c r="L22" s="38"/>
    </row>
    <row r="23" spans="2:12" s="1" customFormat="1" ht="12" customHeight="1">
      <c r="B23" s="38"/>
      <c r="D23" s="132" t="s">
        <v>31</v>
      </c>
      <c r="I23" s="137" t="s">
        <v>25</v>
      </c>
      <c r="J23" s="136" t="str">
        <f>IF('Rekapitulace stavby'!AN19="","",'Rekapitulace stavby'!AN19)</f>
        <v/>
      </c>
      <c r="L23" s="38"/>
    </row>
    <row r="24" spans="2:12" s="1" customFormat="1" ht="18" customHeight="1">
      <c r="B24" s="38"/>
      <c r="E24" s="136" t="str">
        <f>IF('Rekapitulace stavby'!E20="","",'Rekapitulace stavby'!E20)</f>
        <v xml:space="preserve"> </v>
      </c>
      <c r="I24" s="137" t="s">
        <v>26</v>
      </c>
      <c r="J24" s="136" t="str">
        <f>IF('Rekapitulace stavby'!AN20="","",'Rekapitulace stavby'!AN20)</f>
        <v/>
      </c>
      <c r="L24" s="38"/>
    </row>
    <row r="25" spans="2:12" s="1" customFormat="1" ht="6.95" customHeight="1">
      <c r="B25" s="38"/>
      <c r="I25" s="134"/>
      <c r="L25" s="38"/>
    </row>
    <row r="26" spans="2:12" s="1" customFormat="1" ht="12" customHeight="1">
      <c r="B26" s="38"/>
      <c r="D26" s="132" t="s">
        <v>32</v>
      </c>
      <c r="I26" s="134"/>
      <c r="L26" s="38"/>
    </row>
    <row r="27" spans="2:12" s="7" customFormat="1" ht="16.5" customHeight="1">
      <c r="B27" s="139"/>
      <c r="E27" s="140" t="s">
        <v>1</v>
      </c>
      <c r="F27" s="140"/>
      <c r="G27" s="140"/>
      <c r="H27" s="140"/>
      <c r="I27" s="141"/>
      <c r="L27" s="139"/>
    </row>
    <row r="28" spans="2:12" s="1" customFormat="1" ht="6.95" customHeight="1">
      <c r="B28" s="38"/>
      <c r="I28" s="134"/>
      <c r="L28" s="38"/>
    </row>
    <row r="29" spans="2:12" s="1" customFormat="1" ht="6.95" customHeight="1">
      <c r="B29" s="38"/>
      <c r="D29" s="73"/>
      <c r="E29" s="73"/>
      <c r="F29" s="73"/>
      <c r="G29" s="73"/>
      <c r="H29" s="73"/>
      <c r="I29" s="142"/>
      <c r="J29" s="73"/>
      <c r="K29" s="73"/>
      <c r="L29" s="38"/>
    </row>
    <row r="30" spans="2:12" s="1" customFormat="1" ht="25.4" customHeight="1">
      <c r="B30" s="38"/>
      <c r="D30" s="143" t="s">
        <v>33</v>
      </c>
      <c r="I30" s="134"/>
      <c r="J30" s="144">
        <f>ROUND(J120,2)</f>
        <v>0</v>
      </c>
      <c r="L30" s="38"/>
    </row>
    <row r="31" spans="2:12" s="1" customFormat="1" ht="6.95" customHeight="1">
      <c r="B31" s="38"/>
      <c r="D31" s="73"/>
      <c r="E31" s="73"/>
      <c r="F31" s="73"/>
      <c r="G31" s="73"/>
      <c r="H31" s="73"/>
      <c r="I31" s="142"/>
      <c r="J31" s="73"/>
      <c r="K31" s="73"/>
      <c r="L31" s="38"/>
    </row>
    <row r="32" spans="2:12" s="1" customFormat="1" ht="14.4" customHeight="1">
      <c r="B32" s="38"/>
      <c r="F32" s="145" t="s">
        <v>35</v>
      </c>
      <c r="I32" s="146" t="s">
        <v>34</v>
      </c>
      <c r="J32" s="145" t="s">
        <v>36</v>
      </c>
      <c r="L32" s="38"/>
    </row>
    <row r="33" spans="2:12" s="1" customFormat="1" ht="14.4" customHeight="1">
      <c r="B33" s="38"/>
      <c r="D33" s="147" t="s">
        <v>37</v>
      </c>
      <c r="E33" s="132" t="s">
        <v>38</v>
      </c>
      <c r="F33" s="148">
        <f>ROUND((SUM(BE120:BE196)),2)</f>
        <v>0</v>
      </c>
      <c r="I33" s="149">
        <v>0.21</v>
      </c>
      <c r="J33" s="148">
        <f>ROUND(((SUM(BE120:BE196))*I33),2)</f>
        <v>0</v>
      </c>
      <c r="L33" s="38"/>
    </row>
    <row r="34" spans="2:12" s="1" customFormat="1" ht="14.4" customHeight="1">
      <c r="B34" s="38"/>
      <c r="E34" s="132" t="s">
        <v>39</v>
      </c>
      <c r="F34" s="148">
        <f>ROUND((SUM(BF120:BF196)),2)</f>
        <v>0</v>
      </c>
      <c r="I34" s="149">
        <v>0.15</v>
      </c>
      <c r="J34" s="148">
        <f>ROUND(((SUM(BF120:BF196))*I34),2)</f>
        <v>0</v>
      </c>
      <c r="L34" s="38"/>
    </row>
    <row r="35" spans="2:12" s="1" customFormat="1" ht="14.4" customHeight="1" hidden="1">
      <c r="B35" s="38"/>
      <c r="E35" s="132" t="s">
        <v>40</v>
      </c>
      <c r="F35" s="148">
        <f>ROUND((SUM(BG120:BG196)),2)</f>
        <v>0</v>
      </c>
      <c r="I35" s="149">
        <v>0.21</v>
      </c>
      <c r="J35" s="148">
        <f>0</f>
        <v>0</v>
      </c>
      <c r="L35" s="38"/>
    </row>
    <row r="36" spans="2:12" s="1" customFormat="1" ht="14.4" customHeight="1" hidden="1">
      <c r="B36" s="38"/>
      <c r="E36" s="132" t="s">
        <v>41</v>
      </c>
      <c r="F36" s="148">
        <f>ROUND((SUM(BH120:BH196)),2)</f>
        <v>0</v>
      </c>
      <c r="I36" s="149">
        <v>0.15</v>
      </c>
      <c r="J36" s="148">
        <f>0</f>
        <v>0</v>
      </c>
      <c r="L36" s="38"/>
    </row>
    <row r="37" spans="2:12" s="1" customFormat="1" ht="14.4" customHeight="1" hidden="1">
      <c r="B37" s="38"/>
      <c r="E37" s="132" t="s">
        <v>42</v>
      </c>
      <c r="F37" s="148">
        <f>ROUND((SUM(BI120:BI196)),2)</f>
        <v>0</v>
      </c>
      <c r="I37" s="149">
        <v>0</v>
      </c>
      <c r="J37" s="148">
        <f>0</f>
        <v>0</v>
      </c>
      <c r="L37" s="38"/>
    </row>
    <row r="38" spans="2:12" s="1" customFormat="1" ht="6.95" customHeight="1">
      <c r="B38" s="38"/>
      <c r="I38" s="134"/>
      <c r="L38" s="38"/>
    </row>
    <row r="39" spans="2:12" s="1" customFormat="1" ht="25.4" customHeight="1">
      <c r="B39" s="38"/>
      <c r="C39" s="150"/>
      <c r="D39" s="151" t="s">
        <v>43</v>
      </c>
      <c r="E39" s="152"/>
      <c r="F39" s="152"/>
      <c r="G39" s="153" t="s">
        <v>44</v>
      </c>
      <c r="H39" s="154" t="s">
        <v>45</v>
      </c>
      <c r="I39" s="155"/>
      <c r="J39" s="156">
        <f>SUM(J30:J37)</f>
        <v>0</v>
      </c>
      <c r="K39" s="157"/>
      <c r="L39" s="38"/>
    </row>
    <row r="40" spans="2:12" s="1" customFormat="1" ht="14.4" customHeight="1">
      <c r="B40" s="38"/>
      <c r="I40" s="134"/>
      <c r="L40" s="38"/>
    </row>
    <row r="41" spans="2:12" ht="14.4" customHeight="1">
      <c r="B41" s="15"/>
      <c r="L41" s="15"/>
    </row>
    <row r="42" spans="2:12" ht="14.4" customHeight="1">
      <c r="B42" s="15"/>
      <c r="L42" s="15"/>
    </row>
    <row r="43" spans="2:12" ht="14.4" customHeight="1">
      <c r="B43" s="15"/>
      <c r="L43" s="15"/>
    </row>
    <row r="44" spans="2:12" ht="14.4" customHeight="1">
      <c r="B44" s="15"/>
      <c r="L44" s="15"/>
    </row>
    <row r="45" spans="2:12" ht="14.4" customHeight="1">
      <c r="B45" s="15"/>
      <c r="L45" s="15"/>
    </row>
    <row r="46" spans="2:12" ht="14.4" customHeight="1">
      <c r="B46" s="15"/>
      <c r="L46" s="15"/>
    </row>
    <row r="47" spans="2:12" ht="14.4" customHeight="1">
      <c r="B47" s="15"/>
      <c r="L47" s="15"/>
    </row>
    <row r="48" spans="2:12" ht="14.4" customHeight="1">
      <c r="B48" s="15"/>
      <c r="L48" s="15"/>
    </row>
    <row r="49" spans="2:12" ht="14.4" customHeight="1">
      <c r="B49" s="15"/>
      <c r="L49" s="15"/>
    </row>
    <row r="50" spans="2:12" s="1" customFormat="1" ht="14.4" customHeight="1">
      <c r="B50" s="38"/>
      <c r="D50" s="158" t="s">
        <v>46</v>
      </c>
      <c r="E50" s="159"/>
      <c r="F50" s="159"/>
      <c r="G50" s="158" t="s">
        <v>47</v>
      </c>
      <c r="H50" s="159"/>
      <c r="I50" s="160"/>
      <c r="J50" s="159"/>
      <c r="K50" s="159"/>
      <c r="L50" s="38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1" customFormat="1" ht="12">
      <c r="B61" s="38"/>
      <c r="D61" s="161" t="s">
        <v>48</v>
      </c>
      <c r="E61" s="162"/>
      <c r="F61" s="163" t="s">
        <v>49</v>
      </c>
      <c r="G61" s="161" t="s">
        <v>48</v>
      </c>
      <c r="H61" s="162"/>
      <c r="I61" s="164"/>
      <c r="J61" s="165" t="s">
        <v>49</v>
      </c>
      <c r="K61" s="162"/>
      <c r="L61" s="38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1" customFormat="1" ht="12">
      <c r="B65" s="38"/>
      <c r="D65" s="158" t="s">
        <v>50</v>
      </c>
      <c r="E65" s="159"/>
      <c r="F65" s="159"/>
      <c r="G65" s="158" t="s">
        <v>51</v>
      </c>
      <c r="H65" s="159"/>
      <c r="I65" s="160"/>
      <c r="J65" s="159"/>
      <c r="K65" s="159"/>
      <c r="L65" s="38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1" customFormat="1" ht="12">
      <c r="B76" s="38"/>
      <c r="D76" s="161" t="s">
        <v>48</v>
      </c>
      <c r="E76" s="162"/>
      <c r="F76" s="163" t="s">
        <v>49</v>
      </c>
      <c r="G76" s="161" t="s">
        <v>48</v>
      </c>
      <c r="H76" s="162"/>
      <c r="I76" s="164"/>
      <c r="J76" s="165" t="s">
        <v>49</v>
      </c>
      <c r="K76" s="162"/>
      <c r="L76" s="38"/>
    </row>
    <row r="77" spans="2:12" s="1" customFormat="1" ht="14.4" customHeight="1">
      <c r="B77" s="166"/>
      <c r="C77" s="167"/>
      <c r="D77" s="167"/>
      <c r="E77" s="167"/>
      <c r="F77" s="167"/>
      <c r="G77" s="167"/>
      <c r="H77" s="167"/>
      <c r="I77" s="168"/>
      <c r="J77" s="167"/>
      <c r="K77" s="167"/>
      <c r="L77" s="38"/>
    </row>
    <row r="81" spans="2:12" s="1" customFormat="1" ht="6.95" customHeight="1">
      <c r="B81" s="169"/>
      <c r="C81" s="170"/>
      <c r="D81" s="170"/>
      <c r="E81" s="170"/>
      <c r="F81" s="170"/>
      <c r="G81" s="170"/>
      <c r="H81" s="170"/>
      <c r="I81" s="171"/>
      <c r="J81" s="170"/>
      <c r="K81" s="170"/>
      <c r="L81" s="38"/>
    </row>
    <row r="82" spans="2:12" s="1" customFormat="1" ht="24.95" customHeight="1">
      <c r="B82" s="33"/>
      <c r="C82" s="18" t="s">
        <v>92</v>
      </c>
      <c r="D82" s="34"/>
      <c r="E82" s="34"/>
      <c r="F82" s="34"/>
      <c r="G82" s="34"/>
      <c r="H82" s="34"/>
      <c r="I82" s="134"/>
      <c r="J82" s="34"/>
      <c r="K82" s="34"/>
      <c r="L82" s="38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34"/>
      <c r="J83" s="34"/>
      <c r="K83" s="34"/>
      <c r="L83" s="38"/>
    </row>
    <row r="84" spans="2:12" s="1" customFormat="1" ht="12" customHeight="1">
      <c r="B84" s="33"/>
      <c r="C84" s="27" t="s">
        <v>16</v>
      </c>
      <c r="D84" s="34"/>
      <c r="E84" s="34"/>
      <c r="F84" s="34"/>
      <c r="G84" s="34"/>
      <c r="H84" s="34"/>
      <c r="I84" s="134"/>
      <c r="J84" s="34"/>
      <c r="K84" s="34"/>
      <c r="L84" s="38"/>
    </row>
    <row r="85" spans="2:12" s="1" customFormat="1" ht="16.5" customHeight="1">
      <c r="B85" s="33"/>
      <c r="C85" s="34"/>
      <c r="D85" s="34"/>
      <c r="E85" s="172" t="str">
        <f>E7</f>
        <v>0412017 - Odry, ul Sokolovska</v>
      </c>
      <c r="F85" s="27"/>
      <c r="G85" s="27"/>
      <c r="H85" s="27"/>
      <c r="I85" s="134"/>
      <c r="J85" s="34"/>
      <c r="K85" s="34"/>
      <c r="L85" s="38"/>
    </row>
    <row r="86" spans="2:12" s="1" customFormat="1" ht="12" customHeight="1">
      <c r="B86" s="33"/>
      <c r="C86" s="27" t="s">
        <v>90</v>
      </c>
      <c r="D86" s="34"/>
      <c r="E86" s="34"/>
      <c r="F86" s="34"/>
      <c r="G86" s="34"/>
      <c r="H86" s="34"/>
      <c r="I86" s="134"/>
      <c r="J86" s="34"/>
      <c r="K86" s="34"/>
      <c r="L86" s="38"/>
    </row>
    <row r="87" spans="2:12" s="1" customFormat="1" ht="16.5" customHeight="1">
      <c r="B87" s="33"/>
      <c r="C87" s="34"/>
      <c r="D87" s="34"/>
      <c r="E87" s="66" t="str">
        <f>E9</f>
        <v>SO 02 - Montaze VO k - SO 02 - Montaze VO k..._1</v>
      </c>
      <c r="F87" s="34"/>
      <c r="G87" s="34"/>
      <c r="H87" s="34"/>
      <c r="I87" s="134"/>
      <c r="J87" s="34"/>
      <c r="K87" s="34"/>
      <c r="L87" s="38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34"/>
      <c r="J88" s="34"/>
      <c r="K88" s="34"/>
      <c r="L88" s="38"/>
    </row>
    <row r="89" spans="2:12" s="1" customFormat="1" ht="12" customHeight="1">
      <c r="B89" s="33"/>
      <c r="C89" s="27" t="s">
        <v>20</v>
      </c>
      <c r="D89" s="34"/>
      <c r="E89" s="34"/>
      <c r="F89" s="22" t="str">
        <f>F12</f>
        <v xml:space="preserve"> </v>
      </c>
      <c r="G89" s="34"/>
      <c r="H89" s="34"/>
      <c r="I89" s="137" t="s">
        <v>22</v>
      </c>
      <c r="J89" s="69" t="str">
        <f>IF(J12="","",J12)</f>
        <v>9. 7. 2019</v>
      </c>
      <c r="K89" s="34"/>
      <c r="L89" s="38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34"/>
      <c r="J90" s="34"/>
      <c r="K90" s="34"/>
      <c r="L90" s="38"/>
    </row>
    <row r="91" spans="2:12" s="1" customFormat="1" ht="15.15" customHeight="1">
      <c r="B91" s="33"/>
      <c r="C91" s="27" t="s">
        <v>24</v>
      </c>
      <c r="D91" s="34"/>
      <c r="E91" s="34"/>
      <c r="F91" s="22" t="str">
        <f>E15</f>
        <v xml:space="preserve"> </v>
      </c>
      <c r="G91" s="34"/>
      <c r="H91" s="34"/>
      <c r="I91" s="137" t="s">
        <v>29</v>
      </c>
      <c r="J91" s="31" t="str">
        <f>E21</f>
        <v xml:space="preserve"> </v>
      </c>
      <c r="K91" s="34"/>
      <c r="L91" s="38"/>
    </row>
    <row r="92" spans="2:12" s="1" customFormat="1" ht="15.15" customHeight="1">
      <c r="B92" s="33"/>
      <c r="C92" s="27" t="s">
        <v>27</v>
      </c>
      <c r="D92" s="34"/>
      <c r="E92" s="34"/>
      <c r="F92" s="22" t="str">
        <f>IF(E18="","",E18)</f>
        <v>Vyplň údaj</v>
      </c>
      <c r="G92" s="34"/>
      <c r="H92" s="34"/>
      <c r="I92" s="137" t="s">
        <v>31</v>
      </c>
      <c r="J92" s="31" t="str">
        <f>E24</f>
        <v xml:space="preserve"> </v>
      </c>
      <c r="K92" s="34"/>
      <c r="L92" s="38"/>
    </row>
    <row r="93" spans="2:12" s="1" customFormat="1" ht="10.3" customHeight="1">
      <c r="B93" s="33"/>
      <c r="C93" s="34"/>
      <c r="D93" s="34"/>
      <c r="E93" s="34"/>
      <c r="F93" s="34"/>
      <c r="G93" s="34"/>
      <c r="H93" s="34"/>
      <c r="I93" s="134"/>
      <c r="J93" s="34"/>
      <c r="K93" s="34"/>
      <c r="L93" s="38"/>
    </row>
    <row r="94" spans="2:12" s="1" customFormat="1" ht="29.25" customHeight="1">
      <c r="B94" s="33"/>
      <c r="C94" s="173" t="s">
        <v>93</v>
      </c>
      <c r="D94" s="174"/>
      <c r="E94" s="174"/>
      <c r="F94" s="174"/>
      <c r="G94" s="174"/>
      <c r="H94" s="174"/>
      <c r="I94" s="175"/>
      <c r="J94" s="176" t="s">
        <v>94</v>
      </c>
      <c r="K94" s="174"/>
      <c r="L94" s="38"/>
    </row>
    <row r="95" spans="2:12" s="1" customFormat="1" ht="10.3" customHeight="1">
      <c r="B95" s="33"/>
      <c r="C95" s="34"/>
      <c r="D95" s="34"/>
      <c r="E95" s="34"/>
      <c r="F95" s="34"/>
      <c r="G95" s="34"/>
      <c r="H95" s="34"/>
      <c r="I95" s="134"/>
      <c r="J95" s="34"/>
      <c r="K95" s="34"/>
      <c r="L95" s="38"/>
    </row>
    <row r="96" spans="2:47" s="1" customFormat="1" ht="22.8" customHeight="1">
      <c r="B96" s="33"/>
      <c r="C96" s="177" t="s">
        <v>95</v>
      </c>
      <c r="D96" s="34"/>
      <c r="E96" s="34"/>
      <c r="F96" s="34"/>
      <c r="G96" s="34"/>
      <c r="H96" s="34"/>
      <c r="I96" s="134"/>
      <c r="J96" s="100">
        <f>J120</f>
        <v>0</v>
      </c>
      <c r="K96" s="34"/>
      <c r="L96" s="38"/>
      <c r="AU96" s="12" t="s">
        <v>96</v>
      </c>
    </row>
    <row r="97" spans="2:12" s="8" customFormat="1" ht="24.95" customHeight="1">
      <c r="B97" s="178"/>
      <c r="C97" s="179"/>
      <c r="D97" s="180" t="s">
        <v>199</v>
      </c>
      <c r="E97" s="181"/>
      <c r="F97" s="181"/>
      <c r="G97" s="181"/>
      <c r="H97" s="181"/>
      <c r="I97" s="182"/>
      <c r="J97" s="183">
        <f>J121</f>
        <v>0</v>
      </c>
      <c r="K97" s="179"/>
      <c r="L97" s="184"/>
    </row>
    <row r="98" spans="2:12" s="8" customFormat="1" ht="24.95" customHeight="1">
      <c r="B98" s="178"/>
      <c r="C98" s="179"/>
      <c r="D98" s="180" t="s">
        <v>100</v>
      </c>
      <c r="E98" s="181"/>
      <c r="F98" s="181"/>
      <c r="G98" s="181"/>
      <c r="H98" s="181"/>
      <c r="I98" s="182"/>
      <c r="J98" s="183">
        <f>J132</f>
        <v>0</v>
      </c>
      <c r="K98" s="179"/>
      <c r="L98" s="184"/>
    </row>
    <row r="99" spans="2:12" s="8" customFormat="1" ht="24.95" customHeight="1">
      <c r="B99" s="178"/>
      <c r="C99" s="179"/>
      <c r="D99" s="180" t="s">
        <v>200</v>
      </c>
      <c r="E99" s="181"/>
      <c r="F99" s="181"/>
      <c r="G99" s="181"/>
      <c r="H99" s="181"/>
      <c r="I99" s="182"/>
      <c r="J99" s="183">
        <f>J180</f>
        <v>0</v>
      </c>
      <c r="K99" s="179"/>
      <c r="L99" s="184"/>
    </row>
    <row r="100" spans="2:12" s="8" customFormat="1" ht="24.95" customHeight="1">
      <c r="B100" s="178"/>
      <c r="C100" s="179"/>
      <c r="D100" s="180" t="s">
        <v>201</v>
      </c>
      <c r="E100" s="181"/>
      <c r="F100" s="181"/>
      <c r="G100" s="181"/>
      <c r="H100" s="181"/>
      <c r="I100" s="182"/>
      <c r="J100" s="183">
        <f>J189</f>
        <v>0</v>
      </c>
      <c r="K100" s="179"/>
      <c r="L100" s="184"/>
    </row>
    <row r="101" spans="2:12" s="1" customFormat="1" ht="21.8" customHeight="1">
      <c r="B101" s="33"/>
      <c r="C101" s="34"/>
      <c r="D101" s="34"/>
      <c r="E101" s="34"/>
      <c r="F101" s="34"/>
      <c r="G101" s="34"/>
      <c r="H101" s="34"/>
      <c r="I101" s="134"/>
      <c r="J101" s="34"/>
      <c r="K101" s="34"/>
      <c r="L101" s="38"/>
    </row>
    <row r="102" spans="2:12" s="1" customFormat="1" ht="6.95" customHeight="1">
      <c r="B102" s="56"/>
      <c r="C102" s="57"/>
      <c r="D102" s="57"/>
      <c r="E102" s="57"/>
      <c r="F102" s="57"/>
      <c r="G102" s="57"/>
      <c r="H102" s="57"/>
      <c r="I102" s="168"/>
      <c r="J102" s="57"/>
      <c r="K102" s="57"/>
      <c r="L102" s="38"/>
    </row>
    <row r="106" spans="2:12" s="1" customFormat="1" ht="6.95" customHeight="1">
      <c r="B106" s="58"/>
      <c r="C106" s="59"/>
      <c r="D106" s="59"/>
      <c r="E106" s="59"/>
      <c r="F106" s="59"/>
      <c r="G106" s="59"/>
      <c r="H106" s="59"/>
      <c r="I106" s="171"/>
      <c r="J106" s="59"/>
      <c r="K106" s="59"/>
      <c r="L106" s="38"/>
    </row>
    <row r="107" spans="2:12" s="1" customFormat="1" ht="24.95" customHeight="1">
      <c r="B107" s="33"/>
      <c r="C107" s="18" t="s">
        <v>101</v>
      </c>
      <c r="D107" s="34"/>
      <c r="E107" s="34"/>
      <c r="F107" s="34"/>
      <c r="G107" s="34"/>
      <c r="H107" s="34"/>
      <c r="I107" s="134"/>
      <c r="J107" s="34"/>
      <c r="K107" s="34"/>
      <c r="L107" s="38"/>
    </row>
    <row r="108" spans="2:12" s="1" customFormat="1" ht="6.95" customHeight="1">
      <c r="B108" s="33"/>
      <c r="C108" s="34"/>
      <c r="D108" s="34"/>
      <c r="E108" s="34"/>
      <c r="F108" s="34"/>
      <c r="G108" s="34"/>
      <c r="H108" s="34"/>
      <c r="I108" s="134"/>
      <c r="J108" s="34"/>
      <c r="K108" s="34"/>
      <c r="L108" s="38"/>
    </row>
    <row r="109" spans="2:12" s="1" customFormat="1" ht="12" customHeight="1">
      <c r="B109" s="33"/>
      <c r="C109" s="27" t="s">
        <v>16</v>
      </c>
      <c r="D109" s="34"/>
      <c r="E109" s="34"/>
      <c r="F109" s="34"/>
      <c r="G109" s="34"/>
      <c r="H109" s="34"/>
      <c r="I109" s="134"/>
      <c r="J109" s="34"/>
      <c r="K109" s="34"/>
      <c r="L109" s="38"/>
    </row>
    <row r="110" spans="2:12" s="1" customFormat="1" ht="16.5" customHeight="1">
      <c r="B110" s="33"/>
      <c r="C110" s="34"/>
      <c r="D110" s="34"/>
      <c r="E110" s="172" t="str">
        <f>E7</f>
        <v>0412017 - Odry, ul Sokolovska</v>
      </c>
      <c r="F110" s="27"/>
      <c r="G110" s="27"/>
      <c r="H110" s="27"/>
      <c r="I110" s="134"/>
      <c r="J110" s="34"/>
      <c r="K110" s="34"/>
      <c r="L110" s="38"/>
    </row>
    <row r="111" spans="2:12" s="1" customFormat="1" ht="12" customHeight="1">
      <c r="B111" s="33"/>
      <c r="C111" s="27" t="s">
        <v>90</v>
      </c>
      <c r="D111" s="34"/>
      <c r="E111" s="34"/>
      <c r="F111" s="34"/>
      <c r="G111" s="34"/>
      <c r="H111" s="34"/>
      <c r="I111" s="134"/>
      <c r="J111" s="34"/>
      <c r="K111" s="34"/>
      <c r="L111" s="38"/>
    </row>
    <row r="112" spans="2:12" s="1" customFormat="1" ht="16.5" customHeight="1">
      <c r="B112" s="33"/>
      <c r="C112" s="34"/>
      <c r="D112" s="34"/>
      <c r="E112" s="66" t="str">
        <f>E9</f>
        <v>SO 02 - Montaze VO k - SO 02 - Montaze VO k..._1</v>
      </c>
      <c r="F112" s="34"/>
      <c r="G112" s="34"/>
      <c r="H112" s="34"/>
      <c r="I112" s="134"/>
      <c r="J112" s="34"/>
      <c r="K112" s="34"/>
      <c r="L112" s="38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34"/>
      <c r="J113" s="34"/>
      <c r="K113" s="34"/>
      <c r="L113" s="38"/>
    </row>
    <row r="114" spans="2:12" s="1" customFormat="1" ht="12" customHeight="1">
      <c r="B114" s="33"/>
      <c r="C114" s="27" t="s">
        <v>20</v>
      </c>
      <c r="D114" s="34"/>
      <c r="E114" s="34"/>
      <c r="F114" s="22" t="str">
        <f>F12</f>
        <v xml:space="preserve"> </v>
      </c>
      <c r="G114" s="34"/>
      <c r="H114" s="34"/>
      <c r="I114" s="137" t="s">
        <v>22</v>
      </c>
      <c r="J114" s="69" t="str">
        <f>IF(J12="","",J12)</f>
        <v>9. 7. 2019</v>
      </c>
      <c r="K114" s="34"/>
      <c r="L114" s="38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34"/>
      <c r="J115" s="34"/>
      <c r="K115" s="34"/>
      <c r="L115" s="38"/>
    </row>
    <row r="116" spans="2:12" s="1" customFormat="1" ht="15.15" customHeight="1">
      <c r="B116" s="33"/>
      <c r="C116" s="27" t="s">
        <v>24</v>
      </c>
      <c r="D116" s="34"/>
      <c r="E116" s="34"/>
      <c r="F116" s="22" t="str">
        <f>E15</f>
        <v xml:space="preserve"> </v>
      </c>
      <c r="G116" s="34"/>
      <c r="H116" s="34"/>
      <c r="I116" s="137" t="s">
        <v>29</v>
      </c>
      <c r="J116" s="31" t="str">
        <f>E21</f>
        <v xml:space="preserve"> </v>
      </c>
      <c r="K116" s="34"/>
      <c r="L116" s="38"/>
    </row>
    <row r="117" spans="2:12" s="1" customFormat="1" ht="15.15" customHeight="1">
      <c r="B117" s="33"/>
      <c r="C117" s="27" t="s">
        <v>27</v>
      </c>
      <c r="D117" s="34"/>
      <c r="E117" s="34"/>
      <c r="F117" s="22" t="str">
        <f>IF(E18="","",E18)</f>
        <v>Vyplň údaj</v>
      </c>
      <c r="G117" s="34"/>
      <c r="H117" s="34"/>
      <c r="I117" s="137" t="s">
        <v>31</v>
      </c>
      <c r="J117" s="31" t="str">
        <f>E24</f>
        <v xml:space="preserve"> </v>
      </c>
      <c r="K117" s="34"/>
      <c r="L117" s="38"/>
    </row>
    <row r="118" spans="2:12" s="1" customFormat="1" ht="10.3" customHeight="1">
      <c r="B118" s="33"/>
      <c r="C118" s="34"/>
      <c r="D118" s="34"/>
      <c r="E118" s="34"/>
      <c r="F118" s="34"/>
      <c r="G118" s="34"/>
      <c r="H118" s="34"/>
      <c r="I118" s="134"/>
      <c r="J118" s="34"/>
      <c r="K118" s="34"/>
      <c r="L118" s="38"/>
    </row>
    <row r="119" spans="2:20" s="9" customFormat="1" ht="29.25" customHeight="1">
      <c r="B119" s="185"/>
      <c r="C119" s="186" t="s">
        <v>102</v>
      </c>
      <c r="D119" s="187" t="s">
        <v>58</v>
      </c>
      <c r="E119" s="187" t="s">
        <v>54</v>
      </c>
      <c r="F119" s="187" t="s">
        <v>55</v>
      </c>
      <c r="G119" s="187" t="s">
        <v>103</v>
      </c>
      <c r="H119" s="187" t="s">
        <v>104</v>
      </c>
      <c r="I119" s="188" t="s">
        <v>105</v>
      </c>
      <c r="J119" s="189" t="s">
        <v>94</v>
      </c>
      <c r="K119" s="190" t="s">
        <v>106</v>
      </c>
      <c r="L119" s="191"/>
      <c r="M119" s="90" t="s">
        <v>1</v>
      </c>
      <c r="N119" s="91" t="s">
        <v>37</v>
      </c>
      <c r="O119" s="91" t="s">
        <v>107</v>
      </c>
      <c r="P119" s="91" t="s">
        <v>108</v>
      </c>
      <c r="Q119" s="91" t="s">
        <v>109</v>
      </c>
      <c r="R119" s="91" t="s">
        <v>110</v>
      </c>
      <c r="S119" s="91" t="s">
        <v>111</v>
      </c>
      <c r="T119" s="92" t="s">
        <v>112</v>
      </c>
    </row>
    <row r="120" spans="2:63" s="1" customFormat="1" ht="22.8" customHeight="1">
      <c r="B120" s="33"/>
      <c r="C120" s="97" t="s">
        <v>113</v>
      </c>
      <c r="D120" s="34"/>
      <c r="E120" s="34"/>
      <c r="F120" s="34"/>
      <c r="G120" s="34"/>
      <c r="H120" s="34"/>
      <c r="I120" s="134"/>
      <c r="J120" s="192">
        <f>BK120</f>
        <v>0</v>
      </c>
      <c r="K120" s="34"/>
      <c r="L120" s="38"/>
      <c r="M120" s="93"/>
      <c r="N120" s="94"/>
      <c r="O120" s="94"/>
      <c r="P120" s="193">
        <f>P121+P132+P180+P189</f>
        <v>0</v>
      </c>
      <c r="Q120" s="94"/>
      <c r="R120" s="193">
        <f>R121+R132+R180+R189</f>
        <v>0</v>
      </c>
      <c r="S120" s="94"/>
      <c r="T120" s="194">
        <f>T121+T132+T180+T189</f>
        <v>0</v>
      </c>
      <c r="AT120" s="12" t="s">
        <v>72</v>
      </c>
      <c r="AU120" s="12" t="s">
        <v>96</v>
      </c>
      <c r="BK120" s="195">
        <f>BK121+BK132+BK180+BK189</f>
        <v>0</v>
      </c>
    </row>
    <row r="121" spans="2:63" s="10" customFormat="1" ht="25.9" customHeight="1">
      <c r="B121" s="196"/>
      <c r="C121" s="197"/>
      <c r="D121" s="198" t="s">
        <v>72</v>
      </c>
      <c r="E121" s="199" t="s">
        <v>202</v>
      </c>
      <c r="F121" s="199" t="s">
        <v>203</v>
      </c>
      <c r="G121" s="197"/>
      <c r="H121" s="197"/>
      <c r="I121" s="200"/>
      <c r="J121" s="201">
        <f>BK121</f>
        <v>0</v>
      </c>
      <c r="K121" s="197"/>
      <c r="L121" s="202"/>
      <c r="M121" s="203"/>
      <c r="N121" s="204"/>
      <c r="O121" s="204"/>
      <c r="P121" s="205">
        <f>SUM(P122:P131)</f>
        <v>0</v>
      </c>
      <c r="Q121" s="204"/>
      <c r="R121" s="205">
        <f>SUM(R122:R131)</f>
        <v>0</v>
      </c>
      <c r="S121" s="204"/>
      <c r="T121" s="206">
        <f>SUM(T122:T131)</f>
        <v>0</v>
      </c>
      <c r="AR121" s="207" t="s">
        <v>80</v>
      </c>
      <c r="AT121" s="208" t="s">
        <v>72</v>
      </c>
      <c r="AU121" s="208" t="s">
        <v>73</v>
      </c>
      <c r="AY121" s="207" t="s">
        <v>116</v>
      </c>
      <c r="BK121" s="209">
        <f>SUM(BK122:BK131)</f>
        <v>0</v>
      </c>
    </row>
    <row r="122" spans="2:65" s="1" customFormat="1" ht="24" customHeight="1">
      <c r="B122" s="33"/>
      <c r="C122" s="210" t="s">
        <v>204</v>
      </c>
      <c r="D122" s="210" t="s">
        <v>117</v>
      </c>
      <c r="E122" s="211" t="s">
        <v>205</v>
      </c>
      <c r="F122" s="212" t="s">
        <v>206</v>
      </c>
      <c r="G122" s="213" t="s">
        <v>120</v>
      </c>
      <c r="H122" s="214">
        <v>19</v>
      </c>
      <c r="I122" s="215"/>
      <c r="J122" s="216">
        <f>ROUND(I122*H122,2)</f>
        <v>0</v>
      </c>
      <c r="K122" s="212" t="s">
        <v>1</v>
      </c>
      <c r="L122" s="38"/>
      <c r="M122" s="217" t="s">
        <v>1</v>
      </c>
      <c r="N122" s="218" t="s">
        <v>38</v>
      </c>
      <c r="O122" s="81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AR122" s="221" t="s">
        <v>121</v>
      </c>
      <c r="AT122" s="221" t="s">
        <v>117</v>
      </c>
      <c r="AU122" s="221" t="s">
        <v>80</v>
      </c>
      <c r="AY122" s="12" t="s">
        <v>116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2" t="s">
        <v>80</v>
      </c>
      <c r="BK122" s="222">
        <f>ROUND(I122*H122,2)</f>
        <v>0</v>
      </c>
      <c r="BL122" s="12" t="s">
        <v>121</v>
      </c>
      <c r="BM122" s="221" t="s">
        <v>82</v>
      </c>
    </row>
    <row r="123" spans="2:65" s="1" customFormat="1" ht="16.5" customHeight="1">
      <c r="B123" s="33"/>
      <c r="C123" s="228" t="s">
        <v>207</v>
      </c>
      <c r="D123" s="228" t="s">
        <v>208</v>
      </c>
      <c r="E123" s="229" t="s">
        <v>144</v>
      </c>
      <c r="F123" s="230" t="s">
        <v>209</v>
      </c>
      <c r="G123" s="231" t="s">
        <v>146</v>
      </c>
      <c r="H123" s="232">
        <v>19</v>
      </c>
      <c r="I123" s="233"/>
      <c r="J123" s="234">
        <f>ROUND(I123*H123,2)</f>
        <v>0</v>
      </c>
      <c r="K123" s="230" t="s">
        <v>1</v>
      </c>
      <c r="L123" s="235"/>
      <c r="M123" s="236" t="s">
        <v>1</v>
      </c>
      <c r="N123" s="237" t="s">
        <v>38</v>
      </c>
      <c r="O123" s="81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AR123" s="221" t="s">
        <v>130</v>
      </c>
      <c r="AT123" s="221" t="s">
        <v>208</v>
      </c>
      <c r="AU123" s="221" t="s">
        <v>80</v>
      </c>
      <c r="AY123" s="12" t="s">
        <v>116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2" t="s">
        <v>80</v>
      </c>
      <c r="BK123" s="222">
        <f>ROUND(I123*H123,2)</f>
        <v>0</v>
      </c>
      <c r="BL123" s="12" t="s">
        <v>121</v>
      </c>
      <c r="BM123" s="221" t="s">
        <v>121</v>
      </c>
    </row>
    <row r="124" spans="2:65" s="1" customFormat="1" ht="24" customHeight="1">
      <c r="B124" s="33"/>
      <c r="C124" s="210" t="s">
        <v>210</v>
      </c>
      <c r="D124" s="210" t="s">
        <v>117</v>
      </c>
      <c r="E124" s="211" t="s">
        <v>205</v>
      </c>
      <c r="F124" s="212" t="s">
        <v>206</v>
      </c>
      <c r="G124" s="213" t="s">
        <v>120</v>
      </c>
      <c r="H124" s="214">
        <v>1</v>
      </c>
      <c r="I124" s="215"/>
      <c r="J124" s="216">
        <f>ROUND(I124*H124,2)</f>
        <v>0</v>
      </c>
      <c r="K124" s="212" t="s">
        <v>1</v>
      </c>
      <c r="L124" s="38"/>
      <c r="M124" s="217" t="s">
        <v>1</v>
      </c>
      <c r="N124" s="218" t="s">
        <v>38</v>
      </c>
      <c r="O124" s="81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AR124" s="221" t="s">
        <v>121</v>
      </c>
      <c r="AT124" s="221" t="s">
        <v>117</v>
      </c>
      <c r="AU124" s="221" t="s">
        <v>80</v>
      </c>
      <c r="AY124" s="12" t="s">
        <v>116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2" t="s">
        <v>80</v>
      </c>
      <c r="BK124" s="222">
        <f>ROUND(I124*H124,2)</f>
        <v>0</v>
      </c>
      <c r="BL124" s="12" t="s">
        <v>121</v>
      </c>
      <c r="BM124" s="221" t="s">
        <v>127</v>
      </c>
    </row>
    <row r="125" spans="2:65" s="1" customFormat="1" ht="16.5" customHeight="1">
      <c r="B125" s="33"/>
      <c r="C125" s="228" t="s">
        <v>211</v>
      </c>
      <c r="D125" s="228" t="s">
        <v>208</v>
      </c>
      <c r="E125" s="229" t="s">
        <v>212</v>
      </c>
      <c r="F125" s="230" t="s">
        <v>213</v>
      </c>
      <c r="G125" s="231" t="s">
        <v>146</v>
      </c>
      <c r="H125" s="232">
        <v>1</v>
      </c>
      <c r="I125" s="233"/>
      <c r="J125" s="234">
        <f>ROUND(I125*H125,2)</f>
        <v>0</v>
      </c>
      <c r="K125" s="230" t="s">
        <v>1</v>
      </c>
      <c r="L125" s="235"/>
      <c r="M125" s="236" t="s">
        <v>1</v>
      </c>
      <c r="N125" s="237" t="s">
        <v>38</v>
      </c>
      <c r="O125" s="81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AR125" s="221" t="s">
        <v>130</v>
      </c>
      <c r="AT125" s="221" t="s">
        <v>208</v>
      </c>
      <c r="AU125" s="221" t="s">
        <v>80</v>
      </c>
      <c r="AY125" s="12" t="s">
        <v>116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2" t="s">
        <v>80</v>
      </c>
      <c r="BK125" s="222">
        <f>ROUND(I125*H125,2)</f>
        <v>0</v>
      </c>
      <c r="BL125" s="12" t="s">
        <v>121</v>
      </c>
      <c r="BM125" s="221" t="s">
        <v>130</v>
      </c>
    </row>
    <row r="126" spans="2:65" s="1" customFormat="1" ht="16.5" customHeight="1">
      <c r="B126" s="33"/>
      <c r="C126" s="210" t="s">
        <v>214</v>
      </c>
      <c r="D126" s="210" t="s">
        <v>117</v>
      </c>
      <c r="E126" s="211" t="s">
        <v>215</v>
      </c>
      <c r="F126" s="212" t="s">
        <v>216</v>
      </c>
      <c r="G126" s="213" t="s">
        <v>120</v>
      </c>
      <c r="H126" s="214">
        <v>4</v>
      </c>
      <c r="I126" s="215"/>
      <c r="J126" s="216">
        <f>ROUND(I126*H126,2)</f>
        <v>0</v>
      </c>
      <c r="K126" s="212" t="s">
        <v>1</v>
      </c>
      <c r="L126" s="38"/>
      <c r="M126" s="217" t="s">
        <v>1</v>
      </c>
      <c r="N126" s="218" t="s">
        <v>38</v>
      </c>
      <c r="O126" s="81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AR126" s="221" t="s">
        <v>121</v>
      </c>
      <c r="AT126" s="221" t="s">
        <v>117</v>
      </c>
      <c r="AU126" s="221" t="s">
        <v>80</v>
      </c>
      <c r="AY126" s="12" t="s">
        <v>116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2" t="s">
        <v>80</v>
      </c>
      <c r="BK126" s="222">
        <f>ROUND(I126*H126,2)</f>
        <v>0</v>
      </c>
      <c r="BL126" s="12" t="s">
        <v>121</v>
      </c>
      <c r="BM126" s="221" t="s">
        <v>135</v>
      </c>
    </row>
    <row r="127" spans="2:65" s="1" customFormat="1" ht="24" customHeight="1">
      <c r="B127" s="33"/>
      <c r="C127" s="228" t="s">
        <v>217</v>
      </c>
      <c r="D127" s="228" t="s">
        <v>208</v>
      </c>
      <c r="E127" s="229" t="s">
        <v>218</v>
      </c>
      <c r="F127" s="230" t="s">
        <v>219</v>
      </c>
      <c r="G127" s="231" t="s">
        <v>120</v>
      </c>
      <c r="H127" s="232">
        <v>4</v>
      </c>
      <c r="I127" s="233"/>
      <c r="J127" s="234">
        <f>ROUND(I127*H127,2)</f>
        <v>0</v>
      </c>
      <c r="K127" s="230" t="s">
        <v>1</v>
      </c>
      <c r="L127" s="235"/>
      <c r="M127" s="236" t="s">
        <v>1</v>
      </c>
      <c r="N127" s="237" t="s">
        <v>38</v>
      </c>
      <c r="O127" s="8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AR127" s="221" t="s">
        <v>130</v>
      </c>
      <c r="AT127" s="221" t="s">
        <v>208</v>
      </c>
      <c r="AU127" s="221" t="s">
        <v>80</v>
      </c>
      <c r="AY127" s="12" t="s">
        <v>116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2" t="s">
        <v>80</v>
      </c>
      <c r="BK127" s="222">
        <f>ROUND(I127*H127,2)</f>
        <v>0</v>
      </c>
      <c r="BL127" s="12" t="s">
        <v>121</v>
      </c>
      <c r="BM127" s="221" t="s">
        <v>138</v>
      </c>
    </row>
    <row r="128" spans="2:65" s="1" customFormat="1" ht="16.5" customHeight="1">
      <c r="B128" s="33"/>
      <c r="C128" s="210" t="s">
        <v>220</v>
      </c>
      <c r="D128" s="210" t="s">
        <v>117</v>
      </c>
      <c r="E128" s="211" t="s">
        <v>215</v>
      </c>
      <c r="F128" s="212" t="s">
        <v>216</v>
      </c>
      <c r="G128" s="213" t="s">
        <v>120</v>
      </c>
      <c r="H128" s="214">
        <v>4</v>
      </c>
      <c r="I128" s="215"/>
      <c r="J128" s="216">
        <f>ROUND(I128*H128,2)</f>
        <v>0</v>
      </c>
      <c r="K128" s="212" t="s">
        <v>1</v>
      </c>
      <c r="L128" s="38"/>
      <c r="M128" s="217" t="s">
        <v>1</v>
      </c>
      <c r="N128" s="218" t="s">
        <v>38</v>
      </c>
      <c r="O128" s="81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AR128" s="221" t="s">
        <v>121</v>
      </c>
      <c r="AT128" s="221" t="s">
        <v>117</v>
      </c>
      <c r="AU128" s="221" t="s">
        <v>80</v>
      </c>
      <c r="AY128" s="12" t="s">
        <v>116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2" t="s">
        <v>80</v>
      </c>
      <c r="BK128" s="222">
        <f>ROUND(I128*H128,2)</f>
        <v>0</v>
      </c>
      <c r="BL128" s="12" t="s">
        <v>121</v>
      </c>
      <c r="BM128" s="221" t="s">
        <v>142</v>
      </c>
    </row>
    <row r="129" spans="2:65" s="1" customFormat="1" ht="24" customHeight="1">
      <c r="B129" s="33"/>
      <c r="C129" s="228" t="s">
        <v>221</v>
      </c>
      <c r="D129" s="228" t="s">
        <v>208</v>
      </c>
      <c r="E129" s="229" t="s">
        <v>222</v>
      </c>
      <c r="F129" s="230" t="s">
        <v>223</v>
      </c>
      <c r="G129" s="231" t="s">
        <v>120</v>
      </c>
      <c r="H129" s="232">
        <v>6</v>
      </c>
      <c r="I129" s="233"/>
      <c r="J129" s="234">
        <f>ROUND(I129*H129,2)</f>
        <v>0</v>
      </c>
      <c r="K129" s="230" t="s">
        <v>1</v>
      </c>
      <c r="L129" s="235"/>
      <c r="M129" s="236" t="s">
        <v>1</v>
      </c>
      <c r="N129" s="237" t="s">
        <v>38</v>
      </c>
      <c r="O129" s="81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AR129" s="221" t="s">
        <v>130</v>
      </c>
      <c r="AT129" s="221" t="s">
        <v>208</v>
      </c>
      <c r="AU129" s="221" t="s">
        <v>80</v>
      </c>
      <c r="AY129" s="12" t="s">
        <v>116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2" t="s">
        <v>80</v>
      </c>
      <c r="BK129" s="222">
        <f>ROUND(I129*H129,2)</f>
        <v>0</v>
      </c>
      <c r="BL129" s="12" t="s">
        <v>121</v>
      </c>
      <c r="BM129" s="221" t="s">
        <v>147</v>
      </c>
    </row>
    <row r="130" spans="2:65" s="1" customFormat="1" ht="16.5" customHeight="1">
      <c r="B130" s="33"/>
      <c r="C130" s="210" t="s">
        <v>224</v>
      </c>
      <c r="D130" s="210" t="s">
        <v>117</v>
      </c>
      <c r="E130" s="211" t="s">
        <v>215</v>
      </c>
      <c r="F130" s="212" t="s">
        <v>216</v>
      </c>
      <c r="G130" s="213" t="s">
        <v>120</v>
      </c>
      <c r="H130" s="214">
        <v>3</v>
      </c>
      <c r="I130" s="215"/>
      <c r="J130" s="216">
        <f>ROUND(I130*H130,2)</f>
        <v>0</v>
      </c>
      <c r="K130" s="212" t="s">
        <v>1</v>
      </c>
      <c r="L130" s="38"/>
      <c r="M130" s="217" t="s">
        <v>1</v>
      </c>
      <c r="N130" s="218" t="s">
        <v>38</v>
      </c>
      <c r="O130" s="81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AR130" s="221" t="s">
        <v>121</v>
      </c>
      <c r="AT130" s="221" t="s">
        <v>117</v>
      </c>
      <c r="AU130" s="221" t="s">
        <v>80</v>
      </c>
      <c r="AY130" s="12" t="s">
        <v>116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2" t="s">
        <v>80</v>
      </c>
      <c r="BK130" s="222">
        <f>ROUND(I130*H130,2)</f>
        <v>0</v>
      </c>
      <c r="BL130" s="12" t="s">
        <v>121</v>
      </c>
      <c r="BM130" s="221" t="s">
        <v>150</v>
      </c>
    </row>
    <row r="131" spans="2:65" s="1" customFormat="1" ht="24" customHeight="1">
      <c r="B131" s="33"/>
      <c r="C131" s="228" t="s">
        <v>225</v>
      </c>
      <c r="D131" s="228" t="s">
        <v>208</v>
      </c>
      <c r="E131" s="229" t="s">
        <v>226</v>
      </c>
      <c r="F131" s="230" t="s">
        <v>227</v>
      </c>
      <c r="G131" s="231" t="s">
        <v>120</v>
      </c>
      <c r="H131" s="232">
        <v>3</v>
      </c>
      <c r="I131" s="233"/>
      <c r="J131" s="234">
        <f>ROUND(I131*H131,2)</f>
        <v>0</v>
      </c>
      <c r="K131" s="230" t="s">
        <v>1</v>
      </c>
      <c r="L131" s="235"/>
      <c r="M131" s="236" t="s">
        <v>1</v>
      </c>
      <c r="N131" s="237" t="s">
        <v>38</v>
      </c>
      <c r="O131" s="81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AR131" s="221" t="s">
        <v>130</v>
      </c>
      <c r="AT131" s="221" t="s">
        <v>208</v>
      </c>
      <c r="AU131" s="221" t="s">
        <v>80</v>
      </c>
      <c r="AY131" s="12" t="s">
        <v>116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2" t="s">
        <v>80</v>
      </c>
      <c r="BK131" s="222">
        <f>ROUND(I131*H131,2)</f>
        <v>0</v>
      </c>
      <c r="BL131" s="12" t="s">
        <v>121</v>
      </c>
      <c r="BM131" s="221" t="s">
        <v>156</v>
      </c>
    </row>
    <row r="132" spans="2:63" s="10" customFormat="1" ht="25.9" customHeight="1">
      <c r="B132" s="196"/>
      <c r="C132" s="197"/>
      <c r="D132" s="198" t="s">
        <v>72</v>
      </c>
      <c r="E132" s="199" t="s">
        <v>166</v>
      </c>
      <c r="F132" s="199" t="s">
        <v>167</v>
      </c>
      <c r="G132" s="197"/>
      <c r="H132" s="197"/>
      <c r="I132" s="200"/>
      <c r="J132" s="201">
        <f>BK132</f>
        <v>0</v>
      </c>
      <c r="K132" s="197"/>
      <c r="L132" s="202"/>
      <c r="M132" s="203"/>
      <c r="N132" s="204"/>
      <c r="O132" s="204"/>
      <c r="P132" s="205">
        <f>SUM(P133:P179)</f>
        <v>0</v>
      </c>
      <c r="Q132" s="204"/>
      <c r="R132" s="205">
        <f>SUM(R133:R179)</f>
        <v>0</v>
      </c>
      <c r="S132" s="204"/>
      <c r="T132" s="206">
        <f>SUM(T133:T179)</f>
        <v>0</v>
      </c>
      <c r="AR132" s="207" t="s">
        <v>80</v>
      </c>
      <c r="AT132" s="208" t="s">
        <v>72</v>
      </c>
      <c r="AU132" s="208" t="s">
        <v>73</v>
      </c>
      <c r="AY132" s="207" t="s">
        <v>116</v>
      </c>
      <c r="BK132" s="209">
        <f>SUM(BK133:BK179)</f>
        <v>0</v>
      </c>
    </row>
    <row r="133" spans="2:65" s="1" customFormat="1" ht="24" customHeight="1">
      <c r="B133" s="33"/>
      <c r="C133" s="210" t="s">
        <v>228</v>
      </c>
      <c r="D133" s="210" t="s">
        <v>117</v>
      </c>
      <c r="E133" s="211" t="s">
        <v>229</v>
      </c>
      <c r="F133" s="212" t="s">
        <v>230</v>
      </c>
      <c r="G133" s="213" t="s">
        <v>155</v>
      </c>
      <c r="H133" s="214">
        <v>32</v>
      </c>
      <c r="I133" s="215"/>
      <c r="J133" s="216">
        <f>ROUND(I133*H133,2)</f>
        <v>0</v>
      </c>
      <c r="K133" s="212" t="s">
        <v>1</v>
      </c>
      <c r="L133" s="38"/>
      <c r="M133" s="217" t="s">
        <v>1</v>
      </c>
      <c r="N133" s="218" t="s">
        <v>38</v>
      </c>
      <c r="O133" s="81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AR133" s="221" t="s">
        <v>121</v>
      </c>
      <c r="AT133" s="221" t="s">
        <v>117</v>
      </c>
      <c r="AU133" s="221" t="s">
        <v>80</v>
      </c>
      <c r="AY133" s="12" t="s">
        <v>116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2" t="s">
        <v>80</v>
      </c>
      <c r="BK133" s="222">
        <f>ROUND(I133*H133,2)</f>
        <v>0</v>
      </c>
      <c r="BL133" s="12" t="s">
        <v>121</v>
      </c>
      <c r="BM133" s="221" t="s">
        <v>160</v>
      </c>
    </row>
    <row r="134" spans="2:65" s="1" customFormat="1" ht="24" customHeight="1">
      <c r="B134" s="33"/>
      <c r="C134" s="210" t="s">
        <v>231</v>
      </c>
      <c r="D134" s="210" t="s">
        <v>117</v>
      </c>
      <c r="E134" s="211" t="s">
        <v>232</v>
      </c>
      <c r="F134" s="212" t="s">
        <v>169</v>
      </c>
      <c r="G134" s="213" t="s">
        <v>120</v>
      </c>
      <c r="H134" s="214">
        <v>40</v>
      </c>
      <c r="I134" s="215"/>
      <c r="J134" s="216">
        <f>ROUND(I134*H134,2)</f>
        <v>0</v>
      </c>
      <c r="K134" s="212" t="s">
        <v>1</v>
      </c>
      <c r="L134" s="38"/>
      <c r="M134" s="217" t="s">
        <v>1</v>
      </c>
      <c r="N134" s="218" t="s">
        <v>38</v>
      </c>
      <c r="O134" s="81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AR134" s="221" t="s">
        <v>121</v>
      </c>
      <c r="AT134" s="221" t="s">
        <v>117</v>
      </c>
      <c r="AU134" s="221" t="s">
        <v>80</v>
      </c>
      <c r="AY134" s="12" t="s">
        <v>116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2" t="s">
        <v>80</v>
      </c>
      <c r="BK134" s="222">
        <f>ROUND(I134*H134,2)</f>
        <v>0</v>
      </c>
      <c r="BL134" s="12" t="s">
        <v>121</v>
      </c>
      <c r="BM134" s="221" t="s">
        <v>165</v>
      </c>
    </row>
    <row r="135" spans="2:65" s="1" customFormat="1" ht="24" customHeight="1">
      <c r="B135" s="33"/>
      <c r="C135" s="210" t="s">
        <v>233</v>
      </c>
      <c r="D135" s="210" t="s">
        <v>117</v>
      </c>
      <c r="E135" s="211" t="s">
        <v>234</v>
      </c>
      <c r="F135" s="212" t="s">
        <v>235</v>
      </c>
      <c r="G135" s="213" t="s">
        <v>120</v>
      </c>
      <c r="H135" s="214">
        <v>2</v>
      </c>
      <c r="I135" s="215"/>
      <c r="J135" s="216">
        <f>ROUND(I135*H135,2)</f>
        <v>0</v>
      </c>
      <c r="K135" s="212" t="s">
        <v>1</v>
      </c>
      <c r="L135" s="38"/>
      <c r="M135" s="217" t="s">
        <v>1</v>
      </c>
      <c r="N135" s="218" t="s">
        <v>38</v>
      </c>
      <c r="O135" s="81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AR135" s="221" t="s">
        <v>121</v>
      </c>
      <c r="AT135" s="221" t="s">
        <v>117</v>
      </c>
      <c r="AU135" s="221" t="s">
        <v>80</v>
      </c>
      <c r="AY135" s="12" t="s">
        <v>116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2" t="s">
        <v>80</v>
      </c>
      <c r="BK135" s="222">
        <f>ROUND(I135*H135,2)</f>
        <v>0</v>
      </c>
      <c r="BL135" s="12" t="s">
        <v>121</v>
      </c>
      <c r="BM135" s="221" t="s">
        <v>174</v>
      </c>
    </row>
    <row r="136" spans="2:65" s="1" customFormat="1" ht="24" customHeight="1">
      <c r="B136" s="33"/>
      <c r="C136" s="210" t="s">
        <v>236</v>
      </c>
      <c r="D136" s="210" t="s">
        <v>117</v>
      </c>
      <c r="E136" s="211" t="s">
        <v>237</v>
      </c>
      <c r="F136" s="212" t="s">
        <v>238</v>
      </c>
      <c r="G136" s="213" t="s">
        <v>120</v>
      </c>
      <c r="H136" s="214">
        <v>2</v>
      </c>
      <c r="I136" s="215"/>
      <c r="J136" s="216">
        <f>ROUND(I136*H136,2)</f>
        <v>0</v>
      </c>
      <c r="K136" s="212" t="s">
        <v>1</v>
      </c>
      <c r="L136" s="38"/>
      <c r="M136" s="217" t="s">
        <v>1</v>
      </c>
      <c r="N136" s="218" t="s">
        <v>38</v>
      </c>
      <c r="O136" s="8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AR136" s="221" t="s">
        <v>121</v>
      </c>
      <c r="AT136" s="221" t="s">
        <v>117</v>
      </c>
      <c r="AU136" s="221" t="s">
        <v>80</v>
      </c>
      <c r="AY136" s="12" t="s">
        <v>116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2" t="s">
        <v>80</v>
      </c>
      <c r="BK136" s="222">
        <f>ROUND(I136*H136,2)</f>
        <v>0</v>
      </c>
      <c r="BL136" s="12" t="s">
        <v>121</v>
      </c>
      <c r="BM136" s="221" t="s">
        <v>182</v>
      </c>
    </row>
    <row r="137" spans="2:65" s="1" customFormat="1" ht="16.5" customHeight="1">
      <c r="B137" s="33"/>
      <c r="C137" s="228" t="s">
        <v>239</v>
      </c>
      <c r="D137" s="228" t="s">
        <v>208</v>
      </c>
      <c r="E137" s="229" t="s">
        <v>240</v>
      </c>
      <c r="F137" s="230" t="s">
        <v>241</v>
      </c>
      <c r="G137" s="231" t="s">
        <v>155</v>
      </c>
      <c r="H137" s="232">
        <v>0.25</v>
      </c>
      <c r="I137" s="233"/>
      <c r="J137" s="234">
        <f>ROUND(I137*H137,2)</f>
        <v>0</v>
      </c>
      <c r="K137" s="230" t="s">
        <v>1</v>
      </c>
      <c r="L137" s="235"/>
      <c r="M137" s="236" t="s">
        <v>1</v>
      </c>
      <c r="N137" s="237" t="s">
        <v>38</v>
      </c>
      <c r="O137" s="8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AR137" s="221" t="s">
        <v>130</v>
      </c>
      <c r="AT137" s="221" t="s">
        <v>208</v>
      </c>
      <c r="AU137" s="221" t="s">
        <v>80</v>
      </c>
      <c r="AY137" s="12" t="s">
        <v>116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2" t="s">
        <v>80</v>
      </c>
      <c r="BK137" s="222">
        <f>ROUND(I137*H137,2)</f>
        <v>0</v>
      </c>
      <c r="BL137" s="12" t="s">
        <v>121</v>
      </c>
      <c r="BM137" s="221" t="s">
        <v>143</v>
      </c>
    </row>
    <row r="138" spans="2:65" s="1" customFormat="1" ht="24" customHeight="1">
      <c r="B138" s="33"/>
      <c r="C138" s="210" t="s">
        <v>242</v>
      </c>
      <c r="D138" s="210" t="s">
        <v>117</v>
      </c>
      <c r="E138" s="211" t="s">
        <v>243</v>
      </c>
      <c r="F138" s="212" t="s">
        <v>244</v>
      </c>
      <c r="G138" s="213" t="s">
        <v>120</v>
      </c>
      <c r="H138" s="214">
        <v>47</v>
      </c>
      <c r="I138" s="215"/>
      <c r="J138" s="216">
        <f>ROUND(I138*H138,2)</f>
        <v>0</v>
      </c>
      <c r="K138" s="212" t="s">
        <v>1</v>
      </c>
      <c r="L138" s="38"/>
      <c r="M138" s="217" t="s">
        <v>1</v>
      </c>
      <c r="N138" s="218" t="s">
        <v>38</v>
      </c>
      <c r="O138" s="8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AR138" s="221" t="s">
        <v>121</v>
      </c>
      <c r="AT138" s="221" t="s">
        <v>117</v>
      </c>
      <c r="AU138" s="221" t="s">
        <v>80</v>
      </c>
      <c r="AY138" s="12" t="s">
        <v>116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2" t="s">
        <v>80</v>
      </c>
      <c r="BK138" s="222">
        <f>ROUND(I138*H138,2)</f>
        <v>0</v>
      </c>
      <c r="BL138" s="12" t="s">
        <v>121</v>
      </c>
      <c r="BM138" s="221" t="s">
        <v>171</v>
      </c>
    </row>
    <row r="139" spans="2:65" s="1" customFormat="1" ht="24" customHeight="1">
      <c r="B139" s="33"/>
      <c r="C139" s="210" t="s">
        <v>245</v>
      </c>
      <c r="D139" s="210" t="s">
        <v>117</v>
      </c>
      <c r="E139" s="211" t="s">
        <v>246</v>
      </c>
      <c r="F139" s="212" t="s">
        <v>247</v>
      </c>
      <c r="G139" s="213" t="s">
        <v>120</v>
      </c>
      <c r="H139" s="214">
        <v>1</v>
      </c>
      <c r="I139" s="215"/>
      <c r="J139" s="216">
        <f>ROUND(I139*H139,2)</f>
        <v>0</v>
      </c>
      <c r="K139" s="212" t="s">
        <v>1</v>
      </c>
      <c r="L139" s="38"/>
      <c r="M139" s="217" t="s">
        <v>1</v>
      </c>
      <c r="N139" s="218" t="s">
        <v>38</v>
      </c>
      <c r="O139" s="81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AR139" s="221" t="s">
        <v>121</v>
      </c>
      <c r="AT139" s="221" t="s">
        <v>117</v>
      </c>
      <c r="AU139" s="221" t="s">
        <v>80</v>
      </c>
      <c r="AY139" s="12" t="s">
        <v>116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2" t="s">
        <v>80</v>
      </c>
      <c r="BK139" s="222">
        <f>ROUND(I139*H139,2)</f>
        <v>0</v>
      </c>
      <c r="BL139" s="12" t="s">
        <v>121</v>
      </c>
      <c r="BM139" s="221" t="s">
        <v>190</v>
      </c>
    </row>
    <row r="140" spans="2:65" s="1" customFormat="1" ht="24" customHeight="1">
      <c r="B140" s="33"/>
      <c r="C140" s="228" t="s">
        <v>248</v>
      </c>
      <c r="D140" s="228" t="s">
        <v>208</v>
      </c>
      <c r="E140" s="229" t="s">
        <v>249</v>
      </c>
      <c r="F140" s="230" t="s">
        <v>250</v>
      </c>
      <c r="G140" s="231" t="s">
        <v>120</v>
      </c>
      <c r="H140" s="232">
        <v>1</v>
      </c>
      <c r="I140" s="233"/>
      <c r="J140" s="234">
        <f>ROUND(I140*H140,2)</f>
        <v>0</v>
      </c>
      <c r="K140" s="230" t="s">
        <v>1</v>
      </c>
      <c r="L140" s="235"/>
      <c r="M140" s="236" t="s">
        <v>1</v>
      </c>
      <c r="N140" s="237" t="s">
        <v>38</v>
      </c>
      <c r="O140" s="81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AR140" s="221" t="s">
        <v>130</v>
      </c>
      <c r="AT140" s="221" t="s">
        <v>208</v>
      </c>
      <c r="AU140" s="221" t="s">
        <v>80</v>
      </c>
      <c r="AY140" s="12" t="s">
        <v>116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2" t="s">
        <v>80</v>
      </c>
      <c r="BK140" s="222">
        <f>ROUND(I140*H140,2)</f>
        <v>0</v>
      </c>
      <c r="BL140" s="12" t="s">
        <v>121</v>
      </c>
      <c r="BM140" s="221" t="s">
        <v>194</v>
      </c>
    </row>
    <row r="141" spans="2:65" s="1" customFormat="1" ht="24" customHeight="1">
      <c r="B141" s="33"/>
      <c r="C141" s="210" t="s">
        <v>251</v>
      </c>
      <c r="D141" s="210" t="s">
        <v>117</v>
      </c>
      <c r="E141" s="211" t="s">
        <v>252</v>
      </c>
      <c r="F141" s="212" t="s">
        <v>253</v>
      </c>
      <c r="G141" s="213" t="s">
        <v>120</v>
      </c>
      <c r="H141" s="214">
        <v>1</v>
      </c>
      <c r="I141" s="215"/>
      <c r="J141" s="216">
        <f>ROUND(I141*H141,2)</f>
        <v>0</v>
      </c>
      <c r="K141" s="212" t="s">
        <v>1</v>
      </c>
      <c r="L141" s="38"/>
      <c r="M141" s="217" t="s">
        <v>1</v>
      </c>
      <c r="N141" s="218" t="s">
        <v>38</v>
      </c>
      <c r="O141" s="81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AR141" s="221" t="s">
        <v>121</v>
      </c>
      <c r="AT141" s="221" t="s">
        <v>117</v>
      </c>
      <c r="AU141" s="221" t="s">
        <v>80</v>
      </c>
      <c r="AY141" s="12" t="s">
        <v>116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2" t="s">
        <v>80</v>
      </c>
      <c r="BK141" s="222">
        <f>ROUND(I141*H141,2)</f>
        <v>0</v>
      </c>
      <c r="BL141" s="12" t="s">
        <v>121</v>
      </c>
      <c r="BM141" s="221" t="s">
        <v>197</v>
      </c>
    </row>
    <row r="142" spans="2:65" s="1" customFormat="1" ht="16.5" customHeight="1">
      <c r="B142" s="33"/>
      <c r="C142" s="228" t="s">
        <v>254</v>
      </c>
      <c r="D142" s="228" t="s">
        <v>208</v>
      </c>
      <c r="E142" s="229" t="s">
        <v>255</v>
      </c>
      <c r="F142" s="230" t="s">
        <v>256</v>
      </c>
      <c r="G142" s="231" t="s">
        <v>146</v>
      </c>
      <c r="H142" s="232">
        <v>1</v>
      </c>
      <c r="I142" s="233"/>
      <c r="J142" s="234">
        <f>ROUND(I142*H142,2)</f>
        <v>0</v>
      </c>
      <c r="K142" s="230" t="s">
        <v>1</v>
      </c>
      <c r="L142" s="235"/>
      <c r="M142" s="236" t="s">
        <v>1</v>
      </c>
      <c r="N142" s="237" t="s">
        <v>38</v>
      </c>
      <c r="O142" s="81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AR142" s="221" t="s">
        <v>130</v>
      </c>
      <c r="AT142" s="221" t="s">
        <v>208</v>
      </c>
      <c r="AU142" s="221" t="s">
        <v>80</v>
      </c>
      <c r="AY142" s="12" t="s">
        <v>116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2" t="s">
        <v>80</v>
      </c>
      <c r="BK142" s="222">
        <f>ROUND(I142*H142,2)</f>
        <v>0</v>
      </c>
      <c r="BL142" s="12" t="s">
        <v>121</v>
      </c>
      <c r="BM142" s="221" t="s">
        <v>257</v>
      </c>
    </row>
    <row r="143" spans="2:65" s="1" customFormat="1" ht="24" customHeight="1">
      <c r="B143" s="33"/>
      <c r="C143" s="210" t="s">
        <v>258</v>
      </c>
      <c r="D143" s="210" t="s">
        <v>117</v>
      </c>
      <c r="E143" s="211" t="s">
        <v>252</v>
      </c>
      <c r="F143" s="212" t="s">
        <v>253</v>
      </c>
      <c r="G143" s="213" t="s">
        <v>120</v>
      </c>
      <c r="H143" s="214">
        <v>1</v>
      </c>
      <c r="I143" s="215"/>
      <c r="J143" s="216">
        <f>ROUND(I143*H143,2)</f>
        <v>0</v>
      </c>
      <c r="K143" s="212" t="s">
        <v>1</v>
      </c>
      <c r="L143" s="38"/>
      <c r="M143" s="217" t="s">
        <v>1</v>
      </c>
      <c r="N143" s="218" t="s">
        <v>38</v>
      </c>
      <c r="O143" s="8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AR143" s="221" t="s">
        <v>121</v>
      </c>
      <c r="AT143" s="221" t="s">
        <v>117</v>
      </c>
      <c r="AU143" s="221" t="s">
        <v>80</v>
      </c>
      <c r="AY143" s="12" t="s">
        <v>116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2" t="s">
        <v>80</v>
      </c>
      <c r="BK143" s="222">
        <f>ROUND(I143*H143,2)</f>
        <v>0</v>
      </c>
      <c r="BL143" s="12" t="s">
        <v>121</v>
      </c>
      <c r="BM143" s="221" t="s">
        <v>259</v>
      </c>
    </row>
    <row r="144" spans="2:65" s="1" customFormat="1" ht="16.5" customHeight="1">
      <c r="B144" s="33"/>
      <c r="C144" s="228" t="s">
        <v>260</v>
      </c>
      <c r="D144" s="228" t="s">
        <v>208</v>
      </c>
      <c r="E144" s="229" t="s">
        <v>261</v>
      </c>
      <c r="F144" s="230" t="s">
        <v>262</v>
      </c>
      <c r="G144" s="231" t="s">
        <v>146</v>
      </c>
      <c r="H144" s="232">
        <v>1</v>
      </c>
      <c r="I144" s="233"/>
      <c r="J144" s="234">
        <f>ROUND(I144*H144,2)</f>
        <v>0</v>
      </c>
      <c r="K144" s="230" t="s">
        <v>1</v>
      </c>
      <c r="L144" s="235"/>
      <c r="M144" s="236" t="s">
        <v>1</v>
      </c>
      <c r="N144" s="237" t="s">
        <v>38</v>
      </c>
      <c r="O144" s="81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AR144" s="221" t="s">
        <v>130</v>
      </c>
      <c r="AT144" s="221" t="s">
        <v>208</v>
      </c>
      <c r="AU144" s="221" t="s">
        <v>80</v>
      </c>
      <c r="AY144" s="12" t="s">
        <v>116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2" t="s">
        <v>80</v>
      </c>
      <c r="BK144" s="222">
        <f>ROUND(I144*H144,2)</f>
        <v>0</v>
      </c>
      <c r="BL144" s="12" t="s">
        <v>121</v>
      </c>
      <c r="BM144" s="221" t="s">
        <v>263</v>
      </c>
    </row>
    <row r="145" spans="2:65" s="1" customFormat="1" ht="24" customHeight="1">
      <c r="B145" s="33"/>
      <c r="C145" s="210" t="s">
        <v>264</v>
      </c>
      <c r="D145" s="210" t="s">
        <v>117</v>
      </c>
      <c r="E145" s="211" t="s">
        <v>265</v>
      </c>
      <c r="F145" s="212" t="s">
        <v>196</v>
      </c>
      <c r="G145" s="213" t="s">
        <v>120</v>
      </c>
      <c r="H145" s="214">
        <v>13</v>
      </c>
      <c r="I145" s="215"/>
      <c r="J145" s="216">
        <f>ROUND(I145*H145,2)</f>
        <v>0</v>
      </c>
      <c r="K145" s="212" t="s">
        <v>1</v>
      </c>
      <c r="L145" s="38"/>
      <c r="M145" s="217" t="s">
        <v>1</v>
      </c>
      <c r="N145" s="218" t="s">
        <v>38</v>
      </c>
      <c r="O145" s="81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AR145" s="221" t="s">
        <v>121</v>
      </c>
      <c r="AT145" s="221" t="s">
        <v>117</v>
      </c>
      <c r="AU145" s="221" t="s">
        <v>80</v>
      </c>
      <c r="AY145" s="12" t="s">
        <v>116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2" t="s">
        <v>80</v>
      </c>
      <c r="BK145" s="222">
        <f>ROUND(I145*H145,2)</f>
        <v>0</v>
      </c>
      <c r="BL145" s="12" t="s">
        <v>121</v>
      </c>
      <c r="BM145" s="221" t="s">
        <v>266</v>
      </c>
    </row>
    <row r="146" spans="2:65" s="1" customFormat="1" ht="24" customHeight="1">
      <c r="B146" s="33"/>
      <c r="C146" s="210" t="s">
        <v>267</v>
      </c>
      <c r="D146" s="210" t="s">
        <v>117</v>
      </c>
      <c r="E146" s="211" t="s">
        <v>265</v>
      </c>
      <c r="F146" s="212" t="s">
        <v>196</v>
      </c>
      <c r="G146" s="213" t="s">
        <v>120</v>
      </c>
      <c r="H146" s="214">
        <v>3</v>
      </c>
      <c r="I146" s="215"/>
      <c r="J146" s="216">
        <f>ROUND(I146*H146,2)</f>
        <v>0</v>
      </c>
      <c r="K146" s="212" t="s">
        <v>1</v>
      </c>
      <c r="L146" s="38"/>
      <c r="M146" s="217" t="s">
        <v>1</v>
      </c>
      <c r="N146" s="218" t="s">
        <v>38</v>
      </c>
      <c r="O146" s="81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AR146" s="221" t="s">
        <v>121</v>
      </c>
      <c r="AT146" s="221" t="s">
        <v>117</v>
      </c>
      <c r="AU146" s="221" t="s">
        <v>80</v>
      </c>
      <c r="AY146" s="12" t="s">
        <v>116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2" t="s">
        <v>80</v>
      </c>
      <c r="BK146" s="222">
        <f>ROUND(I146*H146,2)</f>
        <v>0</v>
      </c>
      <c r="BL146" s="12" t="s">
        <v>121</v>
      </c>
      <c r="BM146" s="221" t="s">
        <v>268</v>
      </c>
    </row>
    <row r="147" spans="2:65" s="1" customFormat="1" ht="16.5" customHeight="1">
      <c r="B147" s="33"/>
      <c r="C147" s="228" t="s">
        <v>269</v>
      </c>
      <c r="D147" s="228" t="s">
        <v>208</v>
      </c>
      <c r="E147" s="229" t="s">
        <v>270</v>
      </c>
      <c r="F147" s="230" t="s">
        <v>271</v>
      </c>
      <c r="G147" s="231" t="s">
        <v>146</v>
      </c>
      <c r="H147" s="232">
        <v>3</v>
      </c>
      <c r="I147" s="233"/>
      <c r="J147" s="234">
        <f>ROUND(I147*H147,2)</f>
        <v>0</v>
      </c>
      <c r="K147" s="230" t="s">
        <v>1</v>
      </c>
      <c r="L147" s="235"/>
      <c r="M147" s="236" t="s">
        <v>1</v>
      </c>
      <c r="N147" s="237" t="s">
        <v>38</v>
      </c>
      <c r="O147" s="81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AR147" s="221" t="s">
        <v>130</v>
      </c>
      <c r="AT147" s="221" t="s">
        <v>208</v>
      </c>
      <c r="AU147" s="221" t="s">
        <v>80</v>
      </c>
      <c r="AY147" s="12" t="s">
        <v>116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2" t="s">
        <v>80</v>
      </c>
      <c r="BK147" s="222">
        <f>ROUND(I147*H147,2)</f>
        <v>0</v>
      </c>
      <c r="BL147" s="12" t="s">
        <v>121</v>
      </c>
      <c r="BM147" s="221" t="s">
        <v>272</v>
      </c>
    </row>
    <row r="148" spans="2:65" s="1" customFormat="1" ht="24" customHeight="1">
      <c r="B148" s="33"/>
      <c r="C148" s="210" t="s">
        <v>273</v>
      </c>
      <c r="D148" s="210" t="s">
        <v>117</v>
      </c>
      <c r="E148" s="211" t="s">
        <v>265</v>
      </c>
      <c r="F148" s="212" t="s">
        <v>196</v>
      </c>
      <c r="G148" s="213" t="s">
        <v>120</v>
      </c>
      <c r="H148" s="214">
        <v>1</v>
      </c>
      <c r="I148" s="215"/>
      <c r="J148" s="216">
        <f>ROUND(I148*H148,2)</f>
        <v>0</v>
      </c>
      <c r="K148" s="212" t="s">
        <v>1</v>
      </c>
      <c r="L148" s="38"/>
      <c r="M148" s="217" t="s">
        <v>1</v>
      </c>
      <c r="N148" s="218" t="s">
        <v>38</v>
      </c>
      <c r="O148" s="81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AR148" s="221" t="s">
        <v>121</v>
      </c>
      <c r="AT148" s="221" t="s">
        <v>117</v>
      </c>
      <c r="AU148" s="221" t="s">
        <v>80</v>
      </c>
      <c r="AY148" s="12" t="s">
        <v>116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2" t="s">
        <v>80</v>
      </c>
      <c r="BK148" s="222">
        <f>ROUND(I148*H148,2)</f>
        <v>0</v>
      </c>
      <c r="BL148" s="12" t="s">
        <v>121</v>
      </c>
      <c r="BM148" s="221" t="s">
        <v>274</v>
      </c>
    </row>
    <row r="149" spans="2:65" s="1" customFormat="1" ht="16.5" customHeight="1">
      <c r="B149" s="33"/>
      <c r="C149" s="228" t="s">
        <v>275</v>
      </c>
      <c r="D149" s="228" t="s">
        <v>208</v>
      </c>
      <c r="E149" s="229" t="s">
        <v>276</v>
      </c>
      <c r="F149" s="230" t="s">
        <v>277</v>
      </c>
      <c r="G149" s="231" t="s">
        <v>146</v>
      </c>
      <c r="H149" s="232">
        <v>1</v>
      </c>
      <c r="I149" s="233"/>
      <c r="J149" s="234">
        <f>ROUND(I149*H149,2)</f>
        <v>0</v>
      </c>
      <c r="K149" s="230" t="s">
        <v>1</v>
      </c>
      <c r="L149" s="235"/>
      <c r="M149" s="236" t="s">
        <v>1</v>
      </c>
      <c r="N149" s="237" t="s">
        <v>38</v>
      </c>
      <c r="O149" s="8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AR149" s="221" t="s">
        <v>130</v>
      </c>
      <c r="AT149" s="221" t="s">
        <v>208</v>
      </c>
      <c r="AU149" s="221" t="s">
        <v>80</v>
      </c>
      <c r="AY149" s="12" t="s">
        <v>116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2" t="s">
        <v>80</v>
      </c>
      <c r="BK149" s="222">
        <f>ROUND(I149*H149,2)</f>
        <v>0</v>
      </c>
      <c r="BL149" s="12" t="s">
        <v>121</v>
      </c>
      <c r="BM149" s="221" t="s">
        <v>278</v>
      </c>
    </row>
    <row r="150" spans="2:65" s="1" customFormat="1" ht="24" customHeight="1">
      <c r="B150" s="33"/>
      <c r="C150" s="210" t="s">
        <v>279</v>
      </c>
      <c r="D150" s="210" t="s">
        <v>117</v>
      </c>
      <c r="E150" s="211" t="s">
        <v>280</v>
      </c>
      <c r="F150" s="212" t="s">
        <v>281</v>
      </c>
      <c r="G150" s="213" t="s">
        <v>120</v>
      </c>
      <c r="H150" s="214">
        <v>11</v>
      </c>
      <c r="I150" s="215"/>
      <c r="J150" s="216">
        <f>ROUND(I150*H150,2)</f>
        <v>0</v>
      </c>
      <c r="K150" s="212" t="s">
        <v>1</v>
      </c>
      <c r="L150" s="38"/>
      <c r="M150" s="217" t="s">
        <v>1</v>
      </c>
      <c r="N150" s="218" t="s">
        <v>38</v>
      </c>
      <c r="O150" s="81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AR150" s="221" t="s">
        <v>121</v>
      </c>
      <c r="AT150" s="221" t="s">
        <v>117</v>
      </c>
      <c r="AU150" s="221" t="s">
        <v>80</v>
      </c>
      <c r="AY150" s="12" t="s">
        <v>116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2" t="s">
        <v>80</v>
      </c>
      <c r="BK150" s="222">
        <f>ROUND(I150*H150,2)</f>
        <v>0</v>
      </c>
      <c r="BL150" s="12" t="s">
        <v>121</v>
      </c>
      <c r="BM150" s="221" t="s">
        <v>282</v>
      </c>
    </row>
    <row r="151" spans="2:65" s="1" customFormat="1" ht="16.5" customHeight="1">
      <c r="B151" s="33"/>
      <c r="C151" s="228" t="s">
        <v>283</v>
      </c>
      <c r="D151" s="228" t="s">
        <v>208</v>
      </c>
      <c r="E151" s="229" t="s">
        <v>284</v>
      </c>
      <c r="F151" s="230" t="s">
        <v>285</v>
      </c>
      <c r="G151" s="231" t="s">
        <v>146</v>
      </c>
      <c r="H151" s="232">
        <v>11</v>
      </c>
      <c r="I151" s="233"/>
      <c r="J151" s="234">
        <f>ROUND(I151*H151,2)</f>
        <v>0</v>
      </c>
      <c r="K151" s="230" t="s">
        <v>1</v>
      </c>
      <c r="L151" s="235"/>
      <c r="M151" s="236" t="s">
        <v>1</v>
      </c>
      <c r="N151" s="237" t="s">
        <v>38</v>
      </c>
      <c r="O151" s="81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AR151" s="221" t="s">
        <v>130</v>
      </c>
      <c r="AT151" s="221" t="s">
        <v>208</v>
      </c>
      <c r="AU151" s="221" t="s">
        <v>80</v>
      </c>
      <c r="AY151" s="12" t="s">
        <v>116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2" t="s">
        <v>80</v>
      </c>
      <c r="BK151" s="222">
        <f>ROUND(I151*H151,2)</f>
        <v>0</v>
      </c>
      <c r="BL151" s="12" t="s">
        <v>121</v>
      </c>
      <c r="BM151" s="221" t="s">
        <v>286</v>
      </c>
    </row>
    <row r="152" spans="2:65" s="1" customFormat="1" ht="24" customHeight="1">
      <c r="B152" s="33"/>
      <c r="C152" s="210" t="s">
        <v>287</v>
      </c>
      <c r="D152" s="210" t="s">
        <v>117</v>
      </c>
      <c r="E152" s="211" t="s">
        <v>280</v>
      </c>
      <c r="F152" s="212" t="s">
        <v>281</v>
      </c>
      <c r="G152" s="213" t="s">
        <v>120</v>
      </c>
      <c r="H152" s="214">
        <v>4</v>
      </c>
      <c r="I152" s="215"/>
      <c r="J152" s="216">
        <f>ROUND(I152*H152,2)</f>
        <v>0</v>
      </c>
      <c r="K152" s="212" t="s">
        <v>1</v>
      </c>
      <c r="L152" s="38"/>
      <c r="M152" s="217" t="s">
        <v>1</v>
      </c>
      <c r="N152" s="218" t="s">
        <v>38</v>
      </c>
      <c r="O152" s="81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AR152" s="221" t="s">
        <v>121</v>
      </c>
      <c r="AT152" s="221" t="s">
        <v>117</v>
      </c>
      <c r="AU152" s="221" t="s">
        <v>80</v>
      </c>
      <c r="AY152" s="12" t="s">
        <v>116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2" t="s">
        <v>80</v>
      </c>
      <c r="BK152" s="222">
        <f>ROUND(I152*H152,2)</f>
        <v>0</v>
      </c>
      <c r="BL152" s="12" t="s">
        <v>121</v>
      </c>
      <c r="BM152" s="221" t="s">
        <v>288</v>
      </c>
    </row>
    <row r="153" spans="2:65" s="1" customFormat="1" ht="16.5" customHeight="1">
      <c r="B153" s="33"/>
      <c r="C153" s="228" t="s">
        <v>289</v>
      </c>
      <c r="D153" s="228" t="s">
        <v>208</v>
      </c>
      <c r="E153" s="229" t="s">
        <v>290</v>
      </c>
      <c r="F153" s="230" t="s">
        <v>291</v>
      </c>
      <c r="G153" s="231" t="s">
        <v>146</v>
      </c>
      <c r="H153" s="232">
        <v>4</v>
      </c>
      <c r="I153" s="233"/>
      <c r="J153" s="234">
        <f>ROUND(I153*H153,2)</f>
        <v>0</v>
      </c>
      <c r="K153" s="230" t="s">
        <v>1</v>
      </c>
      <c r="L153" s="235"/>
      <c r="M153" s="236" t="s">
        <v>1</v>
      </c>
      <c r="N153" s="237" t="s">
        <v>38</v>
      </c>
      <c r="O153" s="81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AR153" s="221" t="s">
        <v>130</v>
      </c>
      <c r="AT153" s="221" t="s">
        <v>208</v>
      </c>
      <c r="AU153" s="221" t="s">
        <v>80</v>
      </c>
      <c r="AY153" s="12" t="s">
        <v>116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2" t="s">
        <v>80</v>
      </c>
      <c r="BK153" s="222">
        <f>ROUND(I153*H153,2)</f>
        <v>0</v>
      </c>
      <c r="BL153" s="12" t="s">
        <v>121</v>
      </c>
      <c r="BM153" s="221" t="s">
        <v>292</v>
      </c>
    </row>
    <row r="154" spans="2:65" s="1" customFormat="1" ht="24" customHeight="1">
      <c r="B154" s="33"/>
      <c r="C154" s="210" t="s">
        <v>293</v>
      </c>
      <c r="D154" s="210" t="s">
        <v>117</v>
      </c>
      <c r="E154" s="211" t="s">
        <v>280</v>
      </c>
      <c r="F154" s="212" t="s">
        <v>281</v>
      </c>
      <c r="G154" s="213" t="s">
        <v>120</v>
      </c>
      <c r="H154" s="214">
        <v>1</v>
      </c>
      <c r="I154" s="215"/>
      <c r="J154" s="216">
        <f>ROUND(I154*H154,2)</f>
        <v>0</v>
      </c>
      <c r="K154" s="212" t="s">
        <v>1</v>
      </c>
      <c r="L154" s="38"/>
      <c r="M154" s="217" t="s">
        <v>1</v>
      </c>
      <c r="N154" s="218" t="s">
        <v>38</v>
      </c>
      <c r="O154" s="81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AR154" s="221" t="s">
        <v>121</v>
      </c>
      <c r="AT154" s="221" t="s">
        <v>117</v>
      </c>
      <c r="AU154" s="221" t="s">
        <v>80</v>
      </c>
      <c r="AY154" s="12" t="s">
        <v>116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2" t="s">
        <v>80</v>
      </c>
      <c r="BK154" s="222">
        <f>ROUND(I154*H154,2)</f>
        <v>0</v>
      </c>
      <c r="BL154" s="12" t="s">
        <v>121</v>
      </c>
      <c r="BM154" s="221" t="s">
        <v>294</v>
      </c>
    </row>
    <row r="155" spans="2:65" s="1" customFormat="1" ht="16.5" customHeight="1">
      <c r="B155" s="33"/>
      <c r="C155" s="228" t="s">
        <v>295</v>
      </c>
      <c r="D155" s="228" t="s">
        <v>208</v>
      </c>
      <c r="E155" s="229" t="s">
        <v>296</v>
      </c>
      <c r="F155" s="230" t="s">
        <v>297</v>
      </c>
      <c r="G155" s="231" t="s">
        <v>146</v>
      </c>
      <c r="H155" s="232">
        <v>1</v>
      </c>
      <c r="I155" s="233"/>
      <c r="J155" s="234">
        <f>ROUND(I155*H155,2)</f>
        <v>0</v>
      </c>
      <c r="K155" s="230" t="s">
        <v>1</v>
      </c>
      <c r="L155" s="235"/>
      <c r="M155" s="236" t="s">
        <v>1</v>
      </c>
      <c r="N155" s="237" t="s">
        <v>38</v>
      </c>
      <c r="O155" s="81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AR155" s="221" t="s">
        <v>130</v>
      </c>
      <c r="AT155" s="221" t="s">
        <v>208</v>
      </c>
      <c r="AU155" s="221" t="s">
        <v>80</v>
      </c>
      <c r="AY155" s="12" t="s">
        <v>116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2" t="s">
        <v>80</v>
      </c>
      <c r="BK155" s="222">
        <f>ROUND(I155*H155,2)</f>
        <v>0</v>
      </c>
      <c r="BL155" s="12" t="s">
        <v>121</v>
      </c>
      <c r="BM155" s="221" t="s">
        <v>298</v>
      </c>
    </row>
    <row r="156" spans="2:65" s="1" customFormat="1" ht="24" customHeight="1">
      <c r="B156" s="33"/>
      <c r="C156" s="210" t="s">
        <v>299</v>
      </c>
      <c r="D156" s="210" t="s">
        <v>117</v>
      </c>
      <c r="E156" s="211" t="s">
        <v>300</v>
      </c>
      <c r="F156" s="212" t="s">
        <v>173</v>
      </c>
      <c r="G156" s="213" t="s">
        <v>120</v>
      </c>
      <c r="H156" s="214">
        <v>6</v>
      </c>
      <c r="I156" s="215"/>
      <c r="J156" s="216">
        <f>ROUND(I156*H156,2)</f>
        <v>0</v>
      </c>
      <c r="K156" s="212" t="s">
        <v>1</v>
      </c>
      <c r="L156" s="38"/>
      <c r="M156" s="217" t="s">
        <v>1</v>
      </c>
      <c r="N156" s="218" t="s">
        <v>38</v>
      </c>
      <c r="O156" s="81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AR156" s="221" t="s">
        <v>121</v>
      </c>
      <c r="AT156" s="221" t="s">
        <v>117</v>
      </c>
      <c r="AU156" s="221" t="s">
        <v>80</v>
      </c>
      <c r="AY156" s="12" t="s">
        <v>116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2" t="s">
        <v>80</v>
      </c>
      <c r="BK156" s="222">
        <f>ROUND(I156*H156,2)</f>
        <v>0</v>
      </c>
      <c r="BL156" s="12" t="s">
        <v>121</v>
      </c>
      <c r="BM156" s="221" t="s">
        <v>301</v>
      </c>
    </row>
    <row r="157" spans="2:65" s="1" customFormat="1" ht="16.5" customHeight="1">
      <c r="B157" s="33"/>
      <c r="C157" s="228" t="s">
        <v>302</v>
      </c>
      <c r="D157" s="228" t="s">
        <v>208</v>
      </c>
      <c r="E157" s="229" t="s">
        <v>303</v>
      </c>
      <c r="F157" s="230" t="s">
        <v>304</v>
      </c>
      <c r="G157" s="231" t="s">
        <v>146</v>
      </c>
      <c r="H157" s="232">
        <v>6</v>
      </c>
      <c r="I157" s="233"/>
      <c r="J157" s="234">
        <f>ROUND(I157*H157,2)</f>
        <v>0</v>
      </c>
      <c r="K157" s="230" t="s">
        <v>1</v>
      </c>
      <c r="L157" s="235"/>
      <c r="M157" s="236" t="s">
        <v>1</v>
      </c>
      <c r="N157" s="237" t="s">
        <v>38</v>
      </c>
      <c r="O157" s="81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AR157" s="221" t="s">
        <v>130</v>
      </c>
      <c r="AT157" s="221" t="s">
        <v>208</v>
      </c>
      <c r="AU157" s="221" t="s">
        <v>80</v>
      </c>
      <c r="AY157" s="12" t="s">
        <v>116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2" t="s">
        <v>80</v>
      </c>
      <c r="BK157" s="222">
        <f>ROUND(I157*H157,2)</f>
        <v>0</v>
      </c>
      <c r="BL157" s="12" t="s">
        <v>121</v>
      </c>
      <c r="BM157" s="221" t="s">
        <v>305</v>
      </c>
    </row>
    <row r="158" spans="2:65" s="1" customFormat="1" ht="24" customHeight="1">
      <c r="B158" s="33"/>
      <c r="C158" s="210" t="s">
        <v>306</v>
      </c>
      <c r="D158" s="210" t="s">
        <v>117</v>
      </c>
      <c r="E158" s="211" t="s">
        <v>307</v>
      </c>
      <c r="F158" s="212" t="s">
        <v>308</v>
      </c>
      <c r="G158" s="213" t="s">
        <v>120</v>
      </c>
      <c r="H158" s="214">
        <v>1</v>
      </c>
      <c r="I158" s="215"/>
      <c r="J158" s="216">
        <f>ROUND(I158*H158,2)</f>
        <v>0</v>
      </c>
      <c r="K158" s="212" t="s">
        <v>1</v>
      </c>
      <c r="L158" s="38"/>
      <c r="M158" s="217" t="s">
        <v>1</v>
      </c>
      <c r="N158" s="218" t="s">
        <v>38</v>
      </c>
      <c r="O158" s="81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AR158" s="221" t="s">
        <v>121</v>
      </c>
      <c r="AT158" s="221" t="s">
        <v>117</v>
      </c>
      <c r="AU158" s="221" t="s">
        <v>80</v>
      </c>
      <c r="AY158" s="12" t="s">
        <v>116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2" t="s">
        <v>80</v>
      </c>
      <c r="BK158" s="222">
        <f>ROUND(I158*H158,2)</f>
        <v>0</v>
      </c>
      <c r="BL158" s="12" t="s">
        <v>121</v>
      </c>
      <c r="BM158" s="221" t="s">
        <v>309</v>
      </c>
    </row>
    <row r="159" spans="2:65" s="1" customFormat="1" ht="16.5" customHeight="1">
      <c r="B159" s="33"/>
      <c r="C159" s="228" t="s">
        <v>310</v>
      </c>
      <c r="D159" s="228" t="s">
        <v>208</v>
      </c>
      <c r="E159" s="229" t="s">
        <v>311</v>
      </c>
      <c r="F159" s="230" t="s">
        <v>312</v>
      </c>
      <c r="G159" s="231" t="s">
        <v>1</v>
      </c>
      <c r="H159" s="232">
        <v>1</v>
      </c>
      <c r="I159" s="233"/>
      <c r="J159" s="234">
        <f>ROUND(I159*H159,2)</f>
        <v>0</v>
      </c>
      <c r="K159" s="230" t="s">
        <v>1</v>
      </c>
      <c r="L159" s="235"/>
      <c r="M159" s="236" t="s">
        <v>1</v>
      </c>
      <c r="N159" s="237" t="s">
        <v>38</v>
      </c>
      <c r="O159" s="8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AR159" s="221" t="s">
        <v>130</v>
      </c>
      <c r="AT159" s="221" t="s">
        <v>208</v>
      </c>
      <c r="AU159" s="221" t="s">
        <v>80</v>
      </c>
      <c r="AY159" s="12" t="s">
        <v>116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2" t="s">
        <v>80</v>
      </c>
      <c r="BK159" s="222">
        <f>ROUND(I159*H159,2)</f>
        <v>0</v>
      </c>
      <c r="BL159" s="12" t="s">
        <v>121</v>
      </c>
      <c r="BM159" s="221" t="s">
        <v>313</v>
      </c>
    </row>
    <row r="160" spans="2:65" s="1" customFormat="1" ht="24" customHeight="1">
      <c r="B160" s="33"/>
      <c r="C160" s="210" t="s">
        <v>314</v>
      </c>
      <c r="D160" s="210" t="s">
        <v>117</v>
      </c>
      <c r="E160" s="211" t="s">
        <v>307</v>
      </c>
      <c r="F160" s="212" t="s">
        <v>308</v>
      </c>
      <c r="G160" s="213" t="s">
        <v>120</v>
      </c>
      <c r="H160" s="214">
        <v>5</v>
      </c>
      <c r="I160" s="215"/>
      <c r="J160" s="216">
        <f>ROUND(I160*H160,2)</f>
        <v>0</v>
      </c>
      <c r="K160" s="212" t="s">
        <v>1</v>
      </c>
      <c r="L160" s="38"/>
      <c r="M160" s="217" t="s">
        <v>1</v>
      </c>
      <c r="N160" s="218" t="s">
        <v>38</v>
      </c>
      <c r="O160" s="81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AR160" s="221" t="s">
        <v>121</v>
      </c>
      <c r="AT160" s="221" t="s">
        <v>117</v>
      </c>
      <c r="AU160" s="221" t="s">
        <v>80</v>
      </c>
      <c r="AY160" s="12" t="s">
        <v>116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2" t="s">
        <v>80</v>
      </c>
      <c r="BK160" s="222">
        <f>ROUND(I160*H160,2)</f>
        <v>0</v>
      </c>
      <c r="BL160" s="12" t="s">
        <v>121</v>
      </c>
      <c r="BM160" s="221" t="s">
        <v>315</v>
      </c>
    </row>
    <row r="161" spans="2:65" s="1" customFormat="1" ht="24" customHeight="1">
      <c r="B161" s="33"/>
      <c r="C161" s="210" t="s">
        <v>316</v>
      </c>
      <c r="D161" s="210" t="s">
        <v>117</v>
      </c>
      <c r="E161" s="211" t="s">
        <v>307</v>
      </c>
      <c r="F161" s="212" t="s">
        <v>308</v>
      </c>
      <c r="G161" s="213" t="s">
        <v>120</v>
      </c>
      <c r="H161" s="214">
        <v>4</v>
      </c>
      <c r="I161" s="215"/>
      <c r="J161" s="216">
        <f>ROUND(I161*H161,2)</f>
        <v>0</v>
      </c>
      <c r="K161" s="212" t="s">
        <v>1</v>
      </c>
      <c r="L161" s="38"/>
      <c r="M161" s="217" t="s">
        <v>1</v>
      </c>
      <c r="N161" s="218" t="s">
        <v>38</v>
      </c>
      <c r="O161" s="81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AR161" s="221" t="s">
        <v>121</v>
      </c>
      <c r="AT161" s="221" t="s">
        <v>117</v>
      </c>
      <c r="AU161" s="221" t="s">
        <v>80</v>
      </c>
      <c r="AY161" s="12" t="s">
        <v>116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2" t="s">
        <v>80</v>
      </c>
      <c r="BK161" s="222">
        <f>ROUND(I161*H161,2)</f>
        <v>0</v>
      </c>
      <c r="BL161" s="12" t="s">
        <v>121</v>
      </c>
      <c r="BM161" s="221" t="s">
        <v>317</v>
      </c>
    </row>
    <row r="162" spans="2:65" s="1" customFormat="1" ht="16.5" customHeight="1">
      <c r="B162" s="33"/>
      <c r="C162" s="228" t="s">
        <v>318</v>
      </c>
      <c r="D162" s="228" t="s">
        <v>208</v>
      </c>
      <c r="E162" s="229" t="s">
        <v>319</v>
      </c>
      <c r="F162" s="230" t="s">
        <v>320</v>
      </c>
      <c r="G162" s="231" t="s">
        <v>146</v>
      </c>
      <c r="H162" s="232">
        <v>4</v>
      </c>
      <c r="I162" s="233"/>
      <c r="J162" s="234">
        <f>ROUND(I162*H162,2)</f>
        <v>0</v>
      </c>
      <c r="K162" s="230" t="s">
        <v>1</v>
      </c>
      <c r="L162" s="235"/>
      <c r="M162" s="236" t="s">
        <v>1</v>
      </c>
      <c r="N162" s="237" t="s">
        <v>38</v>
      </c>
      <c r="O162" s="81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AR162" s="221" t="s">
        <v>130</v>
      </c>
      <c r="AT162" s="221" t="s">
        <v>208</v>
      </c>
      <c r="AU162" s="221" t="s">
        <v>80</v>
      </c>
      <c r="AY162" s="12" t="s">
        <v>116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2" t="s">
        <v>80</v>
      </c>
      <c r="BK162" s="222">
        <f>ROUND(I162*H162,2)</f>
        <v>0</v>
      </c>
      <c r="BL162" s="12" t="s">
        <v>121</v>
      </c>
      <c r="BM162" s="221" t="s">
        <v>321</v>
      </c>
    </row>
    <row r="163" spans="2:65" s="1" customFormat="1" ht="16.5" customHeight="1">
      <c r="B163" s="33"/>
      <c r="C163" s="228" t="s">
        <v>322</v>
      </c>
      <c r="D163" s="228" t="s">
        <v>208</v>
      </c>
      <c r="E163" s="229" t="s">
        <v>323</v>
      </c>
      <c r="F163" s="230" t="s">
        <v>324</v>
      </c>
      <c r="G163" s="231" t="s">
        <v>146</v>
      </c>
      <c r="H163" s="232">
        <v>5</v>
      </c>
      <c r="I163" s="233"/>
      <c r="J163" s="234">
        <f>ROUND(I163*H163,2)</f>
        <v>0</v>
      </c>
      <c r="K163" s="230" t="s">
        <v>1</v>
      </c>
      <c r="L163" s="235"/>
      <c r="M163" s="236" t="s">
        <v>1</v>
      </c>
      <c r="N163" s="237" t="s">
        <v>38</v>
      </c>
      <c r="O163" s="81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AR163" s="221" t="s">
        <v>130</v>
      </c>
      <c r="AT163" s="221" t="s">
        <v>208</v>
      </c>
      <c r="AU163" s="221" t="s">
        <v>80</v>
      </c>
      <c r="AY163" s="12" t="s">
        <v>116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2" t="s">
        <v>80</v>
      </c>
      <c r="BK163" s="222">
        <f>ROUND(I163*H163,2)</f>
        <v>0</v>
      </c>
      <c r="BL163" s="12" t="s">
        <v>121</v>
      </c>
      <c r="BM163" s="221" t="s">
        <v>325</v>
      </c>
    </row>
    <row r="164" spans="2:65" s="1" customFormat="1" ht="16.5" customHeight="1">
      <c r="B164" s="33"/>
      <c r="C164" s="210" t="s">
        <v>326</v>
      </c>
      <c r="D164" s="210" t="s">
        <v>117</v>
      </c>
      <c r="E164" s="211" t="s">
        <v>327</v>
      </c>
      <c r="F164" s="212" t="s">
        <v>178</v>
      </c>
      <c r="G164" s="213" t="s">
        <v>120</v>
      </c>
      <c r="H164" s="214">
        <v>10</v>
      </c>
      <c r="I164" s="215"/>
      <c r="J164" s="216">
        <f>ROUND(I164*H164,2)</f>
        <v>0</v>
      </c>
      <c r="K164" s="212" t="s">
        <v>1</v>
      </c>
      <c r="L164" s="38"/>
      <c r="M164" s="217" t="s">
        <v>1</v>
      </c>
      <c r="N164" s="218" t="s">
        <v>38</v>
      </c>
      <c r="O164" s="81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AR164" s="221" t="s">
        <v>121</v>
      </c>
      <c r="AT164" s="221" t="s">
        <v>117</v>
      </c>
      <c r="AU164" s="221" t="s">
        <v>80</v>
      </c>
      <c r="AY164" s="12" t="s">
        <v>116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2" t="s">
        <v>80</v>
      </c>
      <c r="BK164" s="222">
        <f>ROUND(I164*H164,2)</f>
        <v>0</v>
      </c>
      <c r="BL164" s="12" t="s">
        <v>121</v>
      </c>
      <c r="BM164" s="221" t="s">
        <v>328</v>
      </c>
    </row>
    <row r="165" spans="2:65" s="1" customFormat="1" ht="16.5" customHeight="1">
      <c r="B165" s="33"/>
      <c r="C165" s="228" t="s">
        <v>329</v>
      </c>
      <c r="D165" s="228" t="s">
        <v>208</v>
      </c>
      <c r="E165" s="229" t="s">
        <v>330</v>
      </c>
      <c r="F165" s="230" t="s">
        <v>331</v>
      </c>
      <c r="G165" s="231" t="s">
        <v>146</v>
      </c>
      <c r="H165" s="232">
        <v>10</v>
      </c>
      <c r="I165" s="233"/>
      <c r="J165" s="234">
        <f>ROUND(I165*H165,2)</f>
        <v>0</v>
      </c>
      <c r="K165" s="230" t="s">
        <v>1</v>
      </c>
      <c r="L165" s="235"/>
      <c r="M165" s="236" t="s">
        <v>1</v>
      </c>
      <c r="N165" s="237" t="s">
        <v>38</v>
      </c>
      <c r="O165" s="81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AR165" s="221" t="s">
        <v>130</v>
      </c>
      <c r="AT165" s="221" t="s">
        <v>208</v>
      </c>
      <c r="AU165" s="221" t="s">
        <v>80</v>
      </c>
      <c r="AY165" s="12" t="s">
        <v>116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2" t="s">
        <v>80</v>
      </c>
      <c r="BK165" s="222">
        <f>ROUND(I165*H165,2)</f>
        <v>0</v>
      </c>
      <c r="BL165" s="12" t="s">
        <v>121</v>
      </c>
      <c r="BM165" s="221" t="s">
        <v>332</v>
      </c>
    </row>
    <row r="166" spans="2:65" s="1" customFormat="1" ht="16.5" customHeight="1">
      <c r="B166" s="33"/>
      <c r="C166" s="228" t="s">
        <v>333</v>
      </c>
      <c r="D166" s="228" t="s">
        <v>208</v>
      </c>
      <c r="E166" s="229" t="s">
        <v>334</v>
      </c>
      <c r="F166" s="230" t="s">
        <v>335</v>
      </c>
      <c r="G166" s="231" t="s">
        <v>146</v>
      </c>
      <c r="H166" s="232">
        <v>10</v>
      </c>
      <c r="I166" s="233"/>
      <c r="J166" s="234">
        <f>ROUND(I166*H166,2)</f>
        <v>0</v>
      </c>
      <c r="K166" s="230" t="s">
        <v>1</v>
      </c>
      <c r="L166" s="235"/>
      <c r="M166" s="236" t="s">
        <v>1</v>
      </c>
      <c r="N166" s="237" t="s">
        <v>38</v>
      </c>
      <c r="O166" s="81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AR166" s="221" t="s">
        <v>130</v>
      </c>
      <c r="AT166" s="221" t="s">
        <v>208</v>
      </c>
      <c r="AU166" s="221" t="s">
        <v>80</v>
      </c>
      <c r="AY166" s="12" t="s">
        <v>116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2" t="s">
        <v>80</v>
      </c>
      <c r="BK166" s="222">
        <f>ROUND(I166*H166,2)</f>
        <v>0</v>
      </c>
      <c r="BL166" s="12" t="s">
        <v>121</v>
      </c>
      <c r="BM166" s="221" t="s">
        <v>336</v>
      </c>
    </row>
    <row r="167" spans="2:65" s="1" customFormat="1" ht="16.5" customHeight="1">
      <c r="B167" s="33"/>
      <c r="C167" s="210" t="s">
        <v>337</v>
      </c>
      <c r="D167" s="210" t="s">
        <v>117</v>
      </c>
      <c r="E167" s="211" t="s">
        <v>338</v>
      </c>
      <c r="F167" s="212" t="s">
        <v>339</v>
      </c>
      <c r="G167" s="213" t="s">
        <v>120</v>
      </c>
      <c r="H167" s="214">
        <v>5</v>
      </c>
      <c r="I167" s="215"/>
      <c r="J167" s="216">
        <f>ROUND(I167*H167,2)</f>
        <v>0</v>
      </c>
      <c r="K167" s="212" t="s">
        <v>1</v>
      </c>
      <c r="L167" s="38"/>
      <c r="M167" s="217" t="s">
        <v>1</v>
      </c>
      <c r="N167" s="218" t="s">
        <v>38</v>
      </c>
      <c r="O167" s="81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AR167" s="221" t="s">
        <v>121</v>
      </c>
      <c r="AT167" s="221" t="s">
        <v>117</v>
      </c>
      <c r="AU167" s="221" t="s">
        <v>80</v>
      </c>
      <c r="AY167" s="12" t="s">
        <v>116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2" t="s">
        <v>80</v>
      </c>
      <c r="BK167" s="222">
        <f>ROUND(I167*H167,2)</f>
        <v>0</v>
      </c>
      <c r="BL167" s="12" t="s">
        <v>121</v>
      </c>
      <c r="BM167" s="221" t="s">
        <v>340</v>
      </c>
    </row>
    <row r="168" spans="2:65" s="1" customFormat="1" ht="16.5" customHeight="1">
      <c r="B168" s="33"/>
      <c r="C168" s="228" t="s">
        <v>341</v>
      </c>
      <c r="D168" s="228" t="s">
        <v>208</v>
      </c>
      <c r="E168" s="229" t="s">
        <v>342</v>
      </c>
      <c r="F168" s="230" t="s">
        <v>343</v>
      </c>
      <c r="G168" s="231" t="s">
        <v>146</v>
      </c>
      <c r="H168" s="232">
        <v>5</v>
      </c>
      <c r="I168" s="233"/>
      <c r="J168" s="234">
        <f>ROUND(I168*H168,2)</f>
        <v>0</v>
      </c>
      <c r="K168" s="230" t="s">
        <v>1</v>
      </c>
      <c r="L168" s="235"/>
      <c r="M168" s="236" t="s">
        <v>1</v>
      </c>
      <c r="N168" s="237" t="s">
        <v>38</v>
      </c>
      <c r="O168" s="81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AR168" s="221" t="s">
        <v>130</v>
      </c>
      <c r="AT168" s="221" t="s">
        <v>208</v>
      </c>
      <c r="AU168" s="221" t="s">
        <v>80</v>
      </c>
      <c r="AY168" s="12" t="s">
        <v>116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2" t="s">
        <v>80</v>
      </c>
      <c r="BK168" s="222">
        <f>ROUND(I168*H168,2)</f>
        <v>0</v>
      </c>
      <c r="BL168" s="12" t="s">
        <v>121</v>
      </c>
      <c r="BM168" s="221" t="s">
        <v>344</v>
      </c>
    </row>
    <row r="169" spans="2:65" s="1" customFormat="1" ht="16.5" customHeight="1">
      <c r="B169" s="33"/>
      <c r="C169" s="228" t="s">
        <v>345</v>
      </c>
      <c r="D169" s="228" t="s">
        <v>208</v>
      </c>
      <c r="E169" s="229" t="s">
        <v>334</v>
      </c>
      <c r="F169" s="230" t="s">
        <v>335</v>
      </c>
      <c r="G169" s="231" t="s">
        <v>146</v>
      </c>
      <c r="H169" s="232">
        <v>5</v>
      </c>
      <c r="I169" s="233"/>
      <c r="J169" s="234">
        <f>ROUND(I169*H169,2)</f>
        <v>0</v>
      </c>
      <c r="K169" s="230" t="s">
        <v>1</v>
      </c>
      <c r="L169" s="235"/>
      <c r="M169" s="236" t="s">
        <v>1</v>
      </c>
      <c r="N169" s="237" t="s">
        <v>38</v>
      </c>
      <c r="O169" s="81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AR169" s="221" t="s">
        <v>130</v>
      </c>
      <c r="AT169" s="221" t="s">
        <v>208</v>
      </c>
      <c r="AU169" s="221" t="s">
        <v>80</v>
      </c>
      <c r="AY169" s="12" t="s">
        <v>116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2" t="s">
        <v>80</v>
      </c>
      <c r="BK169" s="222">
        <f>ROUND(I169*H169,2)</f>
        <v>0</v>
      </c>
      <c r="BL169" s="12" t="s">
        <v>121</v>
      </c>
      <c r="BM169" s="221" t="s">
        <v>346</v>
      </c>
    </row>
    <row r="170" spans="2:65" s="1" customFormat="1" ht="24" customHeight="1">
      <c r="B170" s="33"/>
      <c r="C170" s="210" t="s">
        <v>347</v>
      </c>
      <c r="D170" s="210" t="s">
        <v>117</v>
      </c>
      <c r="E170" s="211" t="s">
        <v>348</v>
      </c>
      <c r="F170" s="212" t="s">
        <v>181</v>
      </c>
      <c r="G170" s="213" t="s">
        <v>155</v>
      </c>
      <c r="H170" s="214">
        <v>30</v>
      </c>
      <c r="I170" s="215"/>
      <c r="J170" s="216">
        <f>ROUND(I170*H170,2)</f>
        <v>0</v>
      </c>
      <c r="K170" s="212" t="s">
        <v>1</v>
      </c>
      <c r="L170" s="38"/>
      <c r="M170" s="217" t="s">
        <v>1</v>
      </c>
      <c r="N170" s="218" t="s">
        <v>38</v>
      </c>
      <c r="O170" s="81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AR170" s="221" t="s">
        <v>121</v>
      </c>
      <c r="AT170" s="221" t="s">
        <v>117</v>
      </c>
      <c r="AU170" s="221" t="s">
        <v>80</v>
      </c>
      <c r="AY170" s="12" t="s">
        <v>116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2" t="s">
        <v>80</v>
      </c>
      <c r="BK170" s="222">
        <f>ROUND(I170*H170,2)</f>
        <v>0</v>
      </c>
      <c r="BL170" s="12" t="s">
        <v>121</v>
      </c>
      <c r="BM170" s="221" t="s">
        <v>349</v>
      </c>
    </row>
    <row r="171" spans="2:65" s="1" customFormat="1" ht="16.5" customHeight="1">
      <c r="B171" s="33"/>
      <c r="C171" s="228" t="s">
        <v>350</v>
      </c>
      <c r="D171" s="228" t="s">
        <v>208</v>
      </c>
      <c r="E171" s="229" t="s">
        <v>351</v>
      </c>
      <c r="F171" s="230" t="s">
        <v>352</v>
      </c>
      <c r="G171" s="231" t="s">
        <v>353</v>
      </c>
      <c r="H171" s="232">
        <v>19</v>
      </c>
      <c r="I171" s="233"/>
      <c r="J171" s="234">
        <f>ROUND(I171*H171,2)</f>
        <v>0</v>
      </c>
      <c r="K171" s="230" t="s">
        <v>1</v>
      </c>
      <c r="L171" s="235"/>
      <c r="M171" s="236" t="s">
        <v>1</v>
      </c>
      <c r="N171" s="237" t="s">
        <v>38</v>
      </c>
      <c r="O171" s="81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AR171" s="221" t="s">
        <v>130</v>
      </c>
      <c r="AT171" s="221" t="s">
        <v>208</v>
      </c>
      <c r="AU171" s="221" t="s">
        <v>80</v>
      </c>
      <c r="AY171" s="12" t="s">
        <v>116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2" t="s">
        <v>80</v>
      </c>
      <c r="BK171" s="222">
        <f>ROUND(I171*H171,2)</f>
        <v>0</v>
      </c>
      <c r="BL171" s="12" t="s">
        <v>121</v>
      </c>
      <c r="BM171" s="221" t="s">
        <v>354</v>
      </c>
    </row>
    <row r="172" spans="2:65" s="1" customFormat="1" ht="24" customHeight="1">
      <c r="B172" s="33"/>
      <c r="C172" s="210" t="s">
        <v>355</v>
      </c>
      <c r="D172" s="210" t="s">
        <v>117</v>
      </c>
      <c r="E172" s="211" t="s">
        <v>356</v>
      </c>
      <c r="F172" s="212" t="s">
        <v>357</v>
      </c>
      <c r="G172" s="213" t="s">
        <v>155</v>
      </c>
      <c r="H172" s="214">
        <v>36</v>
      </c>
      <c r="I172" s="215"/>
      <c r="J172" s="216">
        <f>ROUND(I172*H172,2)</f>
        <v>0</v>
      </c>
      <c r="K172" s="212" t="s">
        <v>1</v>
      </c>
      <c r="L172" s="38"/>
      <c r="M172" s="217" t="s">
        <v>1</v>
      </c>
      <c r="N172" s="218" t="s">
        <v>38</v>
      </c>
      <c r="O172" s="81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AR172" s="221" t="s">
        <v>121</v>
      </c>
      <c r="AT172" s="221" t="s">
        <v>117</v>
      </c>
      <c r="AU172" s="221" t="s">
        <v>80</v>
      </c>
      <c r="AY172" s="12" t="s">
        <v>116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2" t="s">
        <v>80</v>
      </c>
      <c r="BK172" s="222">
        <f>ROUND(I172*H172,2)</f>
        <v>0</v>
      </c>
      <c r="BL172" s="12" t="s">
        <v>121</v>
      </c>
      <c r="BM172" s="221" t="s">
        <v>358</v>
      </c>
    </row>
    <row r="173" spans="2:65" s="1" customFormat="1" ht="16.5" customHeight="1">
      <c r="B173" s="33"/>
      <c r="C173" s="228" t="s">
        <v>359</v>
      </c>
      <c r="D173" s="228" t="s">
        <v>208</v>
      </c>
      <c r="E173" s="229" t="s">
        <v>360</v>
      </c>
      <c r="F173" s="230" t="s">
        <v>361</v>
      </c>
      <c r="G173" s="231" t="s">
        <v>155</v>
      </c>
      <c r="H173" s="232">
        <v>36</v>
      </c>
      <c r="I173" s="233"/>
      <c r="J173" s="234">
        <f>ROUND(I173*H173,2)</f>
        <v>0</v>
      </c>
      <c r="K173" s="230" t="s">
        <v>1</v>
      </c>
      <c r="L173" s="235"/>
      <c r="M173" s="236" t="s">
        <v>1</v>
      </c>
      <c r="N173" s="237" t="s">
        <v>38</v>
      </c>
      <c r="O173" s="81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AR173" s="221" t="s">
        <v>130</v>
      </c>
      <c r="AT173" s="221" t="s">
        <v>208</v>
      </c>
      <c r="AU173" s="221" t="s">
        <v>80</v>
      </c>
      <c r="AY173" s="12" t="s">
        <v>116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2" t="s">
        <v>80</v>
      </c>
      <c r="BK173" s="222">
        <f>ROUND(I173*H173,2)</f>
        <v>0</v>
      </c>
      <c r="BL173" s="12" t="s">
        <v>121</v>
      </c>
      <c r="BM173" s="221" t="s">
        <v>362</v>
      </c>
    </row>
    <row r="174" spans="2:65" s="1" customFormat="1" ht="24" customHeight="1">
      <c r="B174" s="33"/>
      <c r="C174" s="210" t="s">
        <v>363</v>
      </c>
      <c r="D174" s="210" t="s">
        <v>117</v>
      </c>
      <c r="E174" s="211" t="s">
        <v>364</v>
      </c>
      <c r="F174" s="212" t="s">
        <v>365</v>
      </c>
      <c r="G174" s="213" t="s">
        <v>155</v>
      </c>
      <c r="H174" s="214">
        <v>180</v>
      </c>
      <c r="I174" s="215"/>
      <c r="J174" s="216">
        <f>ROUND(I174*H174,2)</f>
        <v>0</v>
      </c>
      <c r="K174" s="212" t="s">
        <v>1</v>
      </c>
      <c r="L174" s="38"/>
      <c r="M174" s="217" t="s">
        <v>1</v>
      </c>
      <c r="N174" s="218" t="s">
        <v>38</v>
      </c>
      <c r="O174" s="81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AR174" s="221" t="s">
        <v>121</v>
      </c>
      <c r="AT174" s="221" t="s">
        <v>117</v>
      </c>
      <c r="AU174" s="221" t="s">
        <v>80</v>
      </c>
      <c r="AY174" s="12" t="s">
        <v>116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2" t="s">
        <v>80</v>
      </c>
      <c r="BK174" s="222">
        <f>ROUND(I174*H174,2)</f>
        <v>0</v>
      </c>
      <c r="BL174" s="12" t="s">
        <v>121</v>
      </c>
      <c r="BM174" s="221" t="s">
        <v>366</v>
      </c>
    </row>
    <row r="175" spans="2:65" s="1" customFormat="1" ht="16.5" customHeight="1">
      <c r="B175" s="33"/>
      <c r="C175" s="228" t="s">
        <v>367</v>
      </c>
      <c r="D175" s="228" t="s">
        <v>208</v>
      </c>
      <c r="E175" s="229" t="s">
        <v>368</v>
      </c>
      <c r="F175" s="230" t="s">
        <v>369</v>
      </c>
      <c r="G175" s="231" t="s">
        <v>155</v>
      </c>
      <c r="H175" s="232">
        <v>180</v>
      </c>
      <c r="I175" s="233"/>
      <c r="J175" s="234">
        <f>ROUND(I175*H175,2)</f>
        <v>0</v>
      </c>
      <c r="K175" s="230" t="s">
        <v>1</v>
      </c>
      <c r="L175" s="235"/>
      <c r="M175" s="236" t="s">
        <v>1</v>
      </c>
      <c r="N175" s="237" t="s">
        <v>38</v>
      </c>
      <c r="O175" s="81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AR175" s="221" t="s">
        <v>130</v>
      </c>
      <c r="AT175" s="221" t="s">
        <v>208</v>
      </c>
      <c r="AU175" s="221" t="s">
        <v>80</v>
      </c>
      <c r="AY175" s="12" t="s">
        <v>116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2" t="s">
        <v>80</v>
      </c>
      <c r="BK175" s="222">
        <f>ROUND(I175*H175,2)</f>
        <v>0</v>
      </c>
      <c r="BL175" s="12" t="s">
        <v>121</v>
      </c>
      <c r="BM175" s="221" t="s">
        <v>231</v>
      </c>
    </row>
    <row r="176" spans="2:65" s="1" customFormat="1" ht="16.5" customHeight="1">
      <c r="B176" s="33"/>
      <c r="C176" s="228" t="s">
        <v>370</v>
      </c>
      <c r="D176" s="228" t="s">
        <v>208</v>
      </c>
      <c r="E176" s="229" t="s">
        <v>371</v>
      </c>
      <c r="F176" s="230" t="s">
        <v>372</v>
      </c>
      <c r="G176" s="231" t="s">
        <v>155</v>
      </c>
      <c r="H176" s="232">
        <v>7</v>
      </c>
      <c r="I176" s="233"/>
      <c r="J176" s="234">
        <f>ROUND(I176*H176,2)</f>
        <v>0</v>
      </c>
      <c r="K176" s="230" t="s">
        <v>1</v>
      </c>
      <c r="L176" s="235"/>
      <c r="M176" s="236" t="s">
        <v>1</v>
      </c>
      <c r="N176" s="237" t="s">
        <v>38</v>
      </c>
      <c r="O176" s="81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AR176" s="221" t="s">
        <v>130</v>
      </c>
      <c r="AT176" s="221" t="s">
        <v>208</v>
      </c>
      <c r="AU176" s="221" t="s">
        <v>80</v>
      </c>
      <c r="AY176" s="12" t="s">
        <v>116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2" t="s">
        <v>80</v>
      </c>
      <c r="BK176" s="222">
        <f>ROUND(I176*H176,2)</f>
        <v>0</v>
      </c>
      <c r="BL176" s="12" t="s">
        <v>121</v>
      </c>
      <c r="BM176" s="221" t="s">
        <v>373</v>
      </c>
    </row>
    <row r="177" spans="2:65" s="1" customFormat="1" ht="24" customHeight="1">
      <c r="B177" s="33"/>
      <c r="C177" s="210" t="s">
        <v>366</v>
      </c>
      <c r="D177" s="210" t="s">
        <v>117</v>
      </c>
      <c r="E177" s="211" t="s">
        <v>374</v>
      </c>
      <c r="F177" s="212" t="s">
        <v>193</v>
      </c>
      <c r="G177" s="213" t="s">
        <v>155</v>
      </c>
      <c r="H177" s="214">
        <v>68</v>
      </c>
      <c r="I177" s="215"/>
      <c r="J177" s="216">
        <f>ROUND(I177*H177,2)</f>
        <v>0</v>
      </c>
      <c r="K177" s="212" t="s">
        <v>1</v>
      </c>
      <c r="L177" s="38"/>
      <c r="M177" s="217" t="s">
        <v>1</v>
      </c>
      <c r="N177" s="218" t="s">
        <v>38</v>
      </c>
      <c r="O177" s="81"/>
      <c r="P177" s="219">
        <f>O177*H177</f>
        <v>0</v>
      </c>
      <c r="Q177" s="219">
        <v>0</v>
      </c>
      <c r="R177" s="219">
        <f>Q177*H177</f>
        <v>0</v>
      </c>
      <c r="S177" s="219">
        <v>0</v>
      </c>
      <c r="T177" s="220">
        <f>S177*H177</f>
        <v>0</v>
      </c>
      <c r="AR177" s="221" t="s">
        <v>121</v>
      </c>
      <c r="AT177" s="221" t="s">
        <v>117</v>
      </c>
      <c r="AU177" s="221" t="s">
        <v>80</v>
      </c>
      <c r="AY177" s="12" t="s">
        <v>116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2" t="s">
        <v>80</v>
      </c>
      <c r="BK177" s="222">
        <f>ROUND(I177*H177,2)</f>
        <v>0</v>
      </c>
      <c r="BL177" s="12" t="s">
        <v>121</v>
      </c>
      <c r="BM177" s="221" t="s">
        <v>245</v>
      </c>
    </row>
    <row r="178" spans="2:65" s="1" customFormat="1" ht="16.5" customHeight="1">
      <c r="B178" s="33"/>
      <c r="C178" s="210" t="s">
        <v>375</v>
      </c>
      <c r="D178" s="210" t="s">
        <v>117</v>
      </c>
      <c r="E178" s="211" t="s">
        <v>376</v>
      </c>
      <c r="F178" s="212" t="s">
        <v>377</v>
      </c>
      <c r="G178" s="213" t="s">
        <v>120</v>
      </c>
      <c r="H178" s="214">
        <v>8</v>
      </c>
      <c r="I178" s="215"/>
      <c r="J178" s="216">
        <f>ROUND(I178*H178,2)</f>
        <v>0</v>
      </c>
      <c r="K178" s="212" t="s">
        <v>1</v>
      </c>
      <c r="L178" s="38"/>
      <c r="M178" s="217" t="s">
        <v>1</v>
      </c>
      <c r="N178" s="218" t="s">
        <v>38</v>
      </c>
      <c r="O178" s="81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AR178" s="221" t="s">
        <v>121</v>
      </c>
      <c r="AT178" s="221" t="s">
        <v>117</v>
      </c>
      <c r="AU178" s="221" t="s">
        <v>80</v>
      </c>
      <c r="AY178" s="12" t="s">
        <v>116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2" t="s">
        <v>80</v>
      </c>
      <c r="BK178" s="222">
        <f>ROUND(I178*H178,2)</f>
        <v>0</v>
      </c>
      <c r="BL178" s="12" t="s">
        <v>121</v>
      </c>
      <c r="BM178" s="221" t="s">
        <v>378</v>
      </c>
    </row>
    <row r="179" spans="2:65" s="1" customFormat="1" ht="16.5" customHeight="1">
      <c r="B179" s="33"/>
      <c r="C179" s="228" t="s">
        <v>379</v>
      </c>
      <c r="D179" s="228" t="s">
        <v>208</v>
      </c>
      <c r="E179" s="229" t="s">
        <v>380</v>
      </c>
      <c r="F179" s="230" t="s">
        <v>381</v>
      </c>
      <c r="G179" s="231" t="s">
        <v>146</v>
      </c>
      <c r="H179" s="232">
        <v>8</v>
      </c>
      <c r="I179" s="233"/>
      <c r="J179" s="234">
        <f>ROUND(I179*H179,2)</f>
        <v>0</v>
      </c>
      <c r="K179" s="230" t="s">
        <v>1</v>
      </c>
      <c r="L179" s="235"/>
      <c r="M179" s="236" t="s">
        <v>1</v>
      </c>
      <c r="N179" s="237" t="s">
        <v>38</v>
      </c>
      <c r="O179" s="81"/>
      <c r="P179" s="219">
        <f>O179*H179</f>
        <v>0</v>
      </c>
      <c r="Q179" s="219">
        <v>0</v>
      </c>
      <c r="R179" s="219">
        <f>Q179*H179</f>
        <v>0</v>
      </c>
      <c r="S179" s="219">
        <v>0</v>
      </c>
      <c r="T179" s="220">
        <f>S179*H179</f>
        <v>0</v>
      </c>
      <c r="AR179" s="221" t="s">
        <v>130</v>
      </c>
      <c r="AT179" s="221" t="s">
        <v>208</v>
      </c>
      <c r="AU179" s="221" t="s">
        <v>80</v>
      </c>
      <c r="AY179" s="12" t="s">
        <v>116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2" t="s">
        <v>80</v>
      </c>
      <c r="BK179" s="222">
        <f>ROUND(I179*H179,2)</f>
        <v>0</v>
      </c>
      <c r="BL179" s="12" t="s">
        <v>121</v>
      </c>
      <c r="BM179" s="221" t="s">
        <v>310</v>
      </c>
    </row>
    <row r="180" spans="2:63" s="10" customFormat="1" ht="25.9" customHeight="1">
      <c r="B180" s="196"/>
      <c r="C180" s="197"/>
      <c r="D180" s="198" t="s">
        <v>72</v>
      </c>
      <c r="E180" s="199" t="s">
        <v>382</v>
      </c>
      <c r="F180" s="199" t="s">
        <v>383</v>
      </c>
      <c r="G180" s="197"/>
      <c r="H180" s="197"/>
      <c r="I180" s="200"/>
      <c r="J180" s="201">
        <f>BK180</f>
        <v>0</v>
      </c>
      <c r="K180" s="197"/>
      <c r="L180" s="202"/>
      <c r="M180" s="203"/>
      <c r="N180" s="204"/>
      <c r="O180" s="204"/>
      <c r="P180" s="205">
        <f>SUM(P181:P188)</f>
        <v>0</v>
      </c>
      <c r="Q180" s="204"/>
      <c r="R180" s="205">
        <f>SUM(R181:R188)</f>
        <v>0</v>
      </c>
      <c r="S180" s="204"/>
      <c r="T180" s="206">
        <f>SUM(T181:T188)</f>
        <v>0</v>
      </c>
      <c r="AR180" s="207" t="s">
        <v>80</v>
      </c>
      <c r="AT180" s="208" t="s">
        <v>72</v>
      </c>
      <c r="AU180" s="208" t="s">
        <v>73</v>
      </c>
      <c r="AY180" s="207" t="s">
        <v>116</v>
      </c>
      <c r="BK180" s="209">
        <f>SUM(BK181:BK188)</f>
        <v>0</v>
      </c>
    </row>
    <row r="181" spans="2:65" s="1" customFormat="1" ht="24" customHeight="1">
      <c r="B181" s="33"/>
      <c r="C181" s="210" t="s">
        <v>288</v>
      </c>
      <c r="D181" s="210" t="s">
        <v>117</v>
      </c>
      <c r="E181" s="211" t="s">
        <v>384</v>
      </c>
      <c r="F181" s="212" t="s">
        <v>385</v>
      </c>
      <c r="G181" s="213" t="s">
        <v>120</v>
      </c>
      <c r="H181" s="214">
        <v>13.25</v>
      </c>
      <c r="I181" s="215"/>
      <c r="J181" s="216">
        <f>ROUND(I181*H181,2)</f>
        <v>0</v>
      </c>
      <c r="K181" s="212" t="s">
        <v>1</v>
      </c>
      <c r="L181" s="38"/>
      <c r="M181" s="217" t="s">
        <v>1</v>
      </c>
      <c r="N181" s="218" t="s">
        <v>38</v>
      </c>
      <c r="O181" s="81"/>
      <c r="P181" s="219">
        <f>O181*H181</f>
        <v>0</v>
      </c>
      <c r="Q181" s="219">
        <v>0</v>
      </c>
      <c r="R181" s="219">
        <f>Q181*H181</f>
        <v>0</v>
      </c>
      <c r="S181" s="219">
        <v>0</v>
      </c>
      <c r="T181" s="220">
        <f>S181*H181</f>
        <v>0</v>
      </c>
      <c r="AR181" s="221" t="s">
        <v>121</v>
      </c>
      <c r="AT181" s="221" t="s">
        <v>117</v>
      </c>
      <c r="AU181" s="221" t="s">
        <v>80</v>
      </c>
      <c r="AY181" s="12" t="s">
        <v>116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2" t="s">
        <v>80</v>
      </c>
      <c r="BK181" s="222">
        <f>ROUND(I181*H181,2)</f>
        <v>0</v>
      </c>
      <c r="BL181" s="12" t="s">
        <v>121</v>
      </c>
      <c r="BM181" s="221" t="s">
        <v>386</v>
      </c>
    </row>
    <row r="182" spans="2:65" s="1" customFormat="1" ht="24" customHeight="1">
      <c r="B182" s="33"/>
      <c r="C182" s="210" t="s">
        <v>387</v>
      </c>
      <c r="D182" s="210" t="s">
        <v>117</v>
      </c>
      <c r="E182" s="211" t="s">
        <v>388</v>
      </c>
      <c r="F182" s="212" t="s">
        <v>389</v>
      </c>
      <c r="G182" s="213" t="s">
        <v>120</v>
      </c>
      <c r="H182" s="214">
        <v>1.6</v>
      </c>
      <c r="I182" s="215"/>
      <c r="J182" s="216">
        <f>ROUND(I182*H182,2)</f>
        <v>0</v>
      </c>
      <c r="K182" s="212" t="s">
        <v>1</v>
      </c>
      <c r="L182" s="38"/>
      <c r="M182" s="217" t="s">
        <v>1</v>
      </c>
      <c r="N182" s="218" t="s">
        <v>38</v>
      </c>
      <c r="O182" s="81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20">
        <f>S182*H182</f>
        <v>0</v>
      </c>
      <c r="AR182" s="221" t="s">
        <v>121</v>
      </c>
      <c r="AT182" s="221" t="s">
        <v>117</v>
      </c>
      <c r="AU182" s="221" t="s">
        <v>80</v>
      </c>
      <c r="AY182" s="12" t="s">
        <v>116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2" t="s">
        <v>80</v>
      </c>
      <c r="BK182" s="222">
        <f>ROUND(I182*H182,2)</f>
        <v>0</v>
      </c>
      <c r="BL182" s="12" t="s">
        <v>121</v>
      </c>
      <c r="BM182" s="221" t="s">
        <v>329</v>
      </c>
    </row>
    <row r="183" spans="2:65" s="1" customFormat="1" ht="24" customHeight="1">
      <c r="B183" s="33"/>
      <c r="C183" s="210" t="s">
        <v>390</v>
      </c>
      <c r="D183" s="210" t="s">
        <v>117</v>
      </c>
      <c r="E183" s="211" t="s">
        <v>391</v>
      </c>
      <c r="F183" s="212" t="s">
        <v>392</v>
      </c>
      <c r="G183" s="213" t="s">
        <v>393</v>
      </c>
      <c r="H183" s="214">
        <v>11.1</v>
      </c>
      <c r="I183" s="215"/>
      <c r="J183" s="216">
        <f>ROUND(I183*H183,2)</f>
        <v>0</v>
      </c>
      <c r="K183" s="212" t="s">
        <v>1</v>
      </c>
      <c r="L183" s="38"/>
      <c r="M183" s="217" t="s">
        <v>1</v>
      </c>
      <c r="N183" s="218" t="s">
        <v>38</v>
      </c>
      <c r="O183" s="81"/>
      <c r="P183" s="219">
        <f>O183*H183</f>
        <v>0</v>
      </c>
      <c r="Q183" s="219">
        <v>0</v>
      </c>
      <c r="R183" s="219">
        <f>Q183*H183</f>
        <v>0</v>
      </c>
      <c r="S183" s="219">
        <v>0</v>
      </c>
      <c r="T183" s="220">
        <f>S183*H183</f>
        <v>0</v>
      </c>
      <c r="AR183" s="221" t="s">
        <v>121</v>
      </c>
      <c r="AT183" s="221" t="s">
        <v>117</v>
      </c>
      <c r="AU183" s="221" t="s">
        <v>80</v>
      </c>
      <c r="AY183" s="12" t="s">
        <v>116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2" t="s">
        <v>80</v>
      </c>
      <c r="BK183" s="222">
        <f>ROUND(I183*H183,2)</f>
        <v>0</v>
      </c>
      <c r="BL183" s="12" t="s">
        <v>121</v>
      </c>
      <c r="BM183" s="221" t="s">
        <v>337</v>
      </c>
    </row>
    <row r="184" spans="2:65" s="1" customFormat="1" ht="24" customHeight="1">
      <c r="B184" s="33"/>
      <c r="C184" s="210" t="s">
        <v>292</v>
      </c>
      <c r="D184" s="210" t="s">
        <v>117</v>
      </c>
      <c r="E184" s="211" t="s">
        <v>394</v>
      </c>
      <c r="F184" s="212" t="s">
        <v>395</v>
      </c>
      <c r="G184" s="213" t="s">
        <v>396</v>
      </c>
      <c r="H184" s="214">
        <v>7.7</v>
      </c>
      <c r="I184" s="215"/>
      <c r="J184" s="216">
        <f>ROUND(I184*H184,2)</f>
        <v>0</v>
      </c>
      <c r="K184" s="212" t="s">
        <v>1</v>
      </c>
      <c r="L184" s="38"/>
      <c r="M184" s="217" t="s">
        <v>1</v>
      </c>
      <c r="N184" s="218" t="s">
        <v>38</v>
      </c>
      <c r="O184" s="81"/>
      <c r="P184" s="219">
        <f>O184*H184</f>
        <v>0</v>
      </c>
      <c r="Q184" s="219">
        <v>0</v>
      </c>
      <c r="R184" s="219">
        <f>Q184*H184</f>
        <v>0</v>
      </c>
      <c r="S184" s="219">
        <v>0</v>
      </c>
      <c r="T184" s="220">
        <f>S184*H184</f>
        <v>0</v>
      </c>
      <c r="AR184" s="221" t="s">
        <v>121</v>
      </c>
      <c r="AT184" s="221" t="s">
        <v>117</v>
      </c>
      <c r="AU184" s="221" t="s">
        <v>80</v>
      </c>
      <c r="AY184" s="12" t="s">
        <v>116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2" t="s">
        <v>80</v>
      </c>
      <c r="BK184" s="222">
        <f>ROUND(I184*H184,2)</f>
        <v>0</v>
      </c>
      <c r="BL184" s="12" t="s">
        <v>121</v>
      </c>
      <c r="BM184" s="221" t="s">
        <v>345</v>
      </c>
    </row>
    <row r="185" spans="2:65" s="1" customFormat="1" ht="16.5" customHeight="1">
      <c r="B185" s="33"/>
      <c r="C185" s="210" t="s">
        <v>397</v>
      </c>
      <c r="D185" s="210" t="s">
        <v>117</v>
      </c>
      <c r="E185" s="211" t="s">
        <v>398</v>
      </c>
      <c r="F185" s="212" t="s">
        <v>399</v>
      </c>
      <c r="G185" s="213" t="s">
        <v>393</v>
      </c>
      <c r="H185" s="214">
        <v>3.4</v>
      </c>
      <c r="I185" s="215"/>
      <c r="J185" s="216">
        <f>ROUND(I185*H185,2)</f>
        <v>0</v>
      </c>
      <c r="K185" s="212" t="s">
        <v>1</v>
      </c>
      <c r="L185" s="38"/>
      <c r="M185" s="217" t="s">
        <v>1</v>
      </c>
      <c r="N185" s="218" t="s">
        <v>38</v>
      </c>
      <c r="O185" s="81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AR185" s="221" t="s">
        <v>121</v>
      </c>
      <c r="AT185" s="221" t="s">
        <v>117</v>
      </c>
      <c r="AU185" s="221" t="s">
        <v>80</v>
      </c>
      <c r="AY185" s="12" t="s">
        <v>116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2" t="s">
        <v>80</v>
      </c>
      <c r="BK185" s="222">
        <f>ROUND(I185*H185,2)</f>
        <v>0</v>
      </c>
      <c r="BL185" s="12" t="s">
        <v>121</v>
      </c>
      <c r="BM185" s="221" t="s">
        <v>400</v>
      </c>
    </row>
    <row r="186" spans="2:65" s="1" customFormat="1" ht="16.5" customHeight="1">
      <c r="B186" s="33"/>
      <c r="C186" s="210" t="s">
        <v>294</v>
      </c>
      <c r="D186" s="210" t="s">
        <v>117</v>
      </c>
      <c r="E186" s="211" t="s">
        <v>401</v>
      </c>
      <c r="F186" s="212" t="s">
        <v>402</v>
      </c>
      <c r="G186" s="213" t="s">
        <v>393</v>
      </c>
      <c r="H186" s="214">
        <v>11.45</v>
      </c>
      <c r="I186" s="215"/>
      <c r="J186" s="216">
        <f>ROUND(I186*H186,2)</f>
        <v>0</v>
      </c>
      <c r="K186" s="212" t="s">
        <v>1</v>
      </c>
      <c r="L186" s="38"/>
      <c r="M186" s="217" t="s">
        <v>1</v>
      </c>
      <c r="N186" s="218" t="s">
        <v>38</v>
      </c>
      <c r="O186" s="81"/>
      <c r="P186" s="219">
        <f>O186*H186</f>
        <v>0</v>
      </c>
      <c r="Q186" s="219">
        <v>0</v>
      </c>
      <c r="R186" s="219">
        <f>Q186*H186</f>
        <v>0</v>
      </c>
      <c r="S186" s="219">
        <v>0</v>
      </c>
      <c r="T186" s="220">
        <f>S186*H186</f>
        <v>0</v>
      </c>
      <c r="AR186" s="221" t="s">
        <v>121</v>
      </c>
      <c r="AT186" s="221" t="s">
        <v>117</v>
      </c>
      <c r="AU186" s="221" t="s">
        <v>80</v>
      </c>
      <c r="AY186" s="12" t="s">
        <v>116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2" t="s">
        <v>80</v>
      </c>
      <c r="BK186" s="222">
        <f>ROUND(I186*H186,2)</f>
        <v>0</v>
      </c>
      <c r="BL186" s="12" t="s">
        <v>121</v>
      </c>
      <c r="BM186" s="221" t="s">
        <v>347</v>
      </c>
    </row>
    <row r="187" spans="2:65" s="1" customFormat="1" ht="24" customHeight="1">
      <c r="B187" s="33"/>
      <c r="C187" s="210" t="s">
        <v>403</v>
      </c>
      <c r="D187" s="210" t="s">
        <v>117</v>
      </c>
      <c r="E187" s="211" t="s">
        <v>404</v>
      </c>
      <c r="F187" s="212" t="s">
        <v>405</v>
      </c>
      <c r="G187" s="213" t="s">
        <v>120</v>
      </c>
      <c r="H187" s="214">
        <v>2</v>
      </c>
      <c r="I187" s="215"/>
      <c r="J187" s="216">
        <f>ROUND(I187*H187,2)</f>
        <v>0</v>
      </c>
      <c r="K187" s="212" t="s">
        <v>1</v>
      </c>
      <c r="L187" s="38"/>
      <c r="M187" s="217" t="s">
        <v>1</v>
      </c>
      <c r="N187" s="218" t="s">
        <v>38</v>
      </c>
      <c r="O187" s="81"/>
      <c r="P187" s="219">
        <f>O187*H187</f>
        <v>0</v>
      </c>
      <c r="Q187" s="219">
        <v>0</v>
      </c>
      <c r="R187" s="219">
        <f>Q187*H187</f>
        <v>0</v>
      </c>
      <c r="S187" s="219">
        <v>0</v>
      </c>
      <c r="T187" s="220">
        <f>S187*H187</f>
        <v>0</v>
      </c>
      <c r="AR187" s="221" t="s">
        <v>121</v>
      </c>
      <c r="AT187" s="221" t="s">
        <v>117</v>
      </c>
      <c r="AU187" s="221" t="s">
        <v>80</v>
      </c>
      <c r="AY187" s="12" t="s">
        <v>116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2" t="s">
        <v>80</v>
      </c>
      <c r="BK187" s="222">
        <f>ROUND(I187*H187,2)</f>
        <v>0</v>
      </c>
      <c r="BL187" s="12" t="s">
        <v>121</v>
      </c>
      <c r="BM187" s="221" t="s">
        <v>406</v>
      </c>
    </row>
    <row r="188" spans="2:65" s="1" customFormat="1" ht="24" customHeight="1">
      <c r="B188" s="33"/>
      <c r="C188" s="210" t="s">
        <v>407</v>
      </c>
      <c r="D188" s="210" t="s">
        <v>117</v>
      </c>
      <c r="E188" s="211" t="s">
        <v>408</v>
      </c>
      <c r="F188" s="212" t="s">
        <v>409</v>
      </c>
      <c r="G188" s="213" t="s">
        <v>155</v>
      </c>
      <c r="H188" s="214">
        <v>5</v>
      </c>
      <c r="I188" s="215"/>
      <c r="J188" s="216">
        <f>ROUND(I188*H188,2)</f>
        <v>0</v>
      </c>
      <c r="K188" s="212" t="s">
        <v>1</v>
      </c>
      <c r="L188" s="38"/>
      <c r="M188" s="217" t="s">
        <v>1</v>
      </c>
      <c r="N188" s="218" t="s">
        <v>38</v>
      </c>
      <c r="O188" s="81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20">
        <f>S188*H188</f>
        <v>0</v>
      </c>
      <c r="AR188" s="221" t="s">
        <v>121</v>
      </c>
      <c r="AT188" s="221" t="s">
        <v>117</v>
      </c>
      <c r="AU188" s="221" t="s">
        <v>80</v>
      </c>
      <c r="AY188" s="12" t="s">
        <v>116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2" t="s">
        <v>80</v>
      </c>
      <c r="BK188" s="222">
        <f>ROUND(I188*H188,2)</f>
        <v>0</v>
      </c>
      <c r="BL188" s="12" t="s">
        <v>121</v>
      </c>
      <c r="BM188" s="221" t="s">
        <v>225</v>
      </c>
    </row>
    <row r="189" spans="2:63" s="10" customFormat="1" ht="25.9" customHeight="1">
      <c r="B189" s="196"/>
      <c r="C189" s="197"/>
      <c r="D189" s="198" t="s">
        <v>72</v>
      </c>
      <c r="E189" s="199" t="s">
        <v>410</v>
      </c>
      <c r="F189" s="199" t="s">
        <v>411</v>
      </c>
      <c r="G189" s="197"/>
      <c r="H189" s="197"/>
      <c r="I189" s="200"/>
      <c r="J189" s="201">
        <f>BK189</f>
        <v>0</v>
      </c>
      <c r="K189" s="197"/>
      <c r="L189" s="202"/>
      <c r="M189" s="203"/>
      <c r="N189" s="204"/>
      <c r="O189" s="204"/>
      <c r="P189" s="205">
        <f>SUM(P190:P196)</f>
        <v>0</v>
      </c>
      <c r="Q189" s="204"/>
      <c r="R189" s="205">
        <f>SUM(R190:R196)</f>
        <v>0</v>
      </c>
      <c r="S189" s="204"/>
      <c r="T189" s="206">
        <f>SUM(T190:T196)</f>
        <v>0</v>
      </c>
      <c r="AR189" s="207" t="s">
        <v>121</v>
      </c>
      <c r="AT189" s="208" t="s">
        <v>72</v>
      </c>
      <c r="AU189" s="208" t="s">
        <v>73</v>
      </c>
      <c r="AY189" s="207" t="s">
        <v>116</v>
      </c>
      <c r="BK189" s="209">
        <f>SUM(BK190:BK196)</f>
        <v>0</v>
      </c>
    </row>
    <row r="190" spans="2:65" s="1" customFormat="1" ht="16.5" customHeight="1">
      <c r="B190" s="33"/>
      <c r="C190" s="210" t="s">
        <v>412</v>
      </c>
      <c r="D190" s="210" t="s">
        <v>117</v>
      </c>
      <c r="E190" s="211" t="s">
        <v>413</v>
      </c>
      <c r="F190" s="212" t="s">
        <v>414</v>
      </c>
      <c r="G190" s="213" t="s">
        <v>415</v>
      </c>
      <c r="H190" s="214">
        <v>15</v>
      </c>
      <c r="I190" s="215"/>
      <c r="J190" s="216">
        <f>ROUND(I190*H190,2)</f>
        <v>0</v>
      </c>
      <c r="K190" s="212" t="s">
        <v>1</v>
      </c>
      <c r="L190" s="38"/>
      <c r="M190" s="217" t="s">
        <v>1</v>
      </c>
      <c r="N190" s="218" t="s">
        <v>38</v>
      </c>
      <c r="O190" s="81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AR190" s="221" t="s">
        <v>416</v>
      </c>
      <c r="AT190" s="221" t="s">
        <v>117</v>
      </c>
      <c r="AU190" s="221" t="s">
        <v>80</v>
      </c>
      <c r="AY190" s="12" t="s">
        <v>116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2" t="s">
        <v>80</v>
      </c>
      <c r="BK190" s="222">
        <f>ROUND(I190*H190,2)</f>
        <v>0</v>
      </c>
      <c r="BL190" s="12" t="s">
        <v>416</v>
      </c>
      <c r="BM190" s="221" t="s">
        <v>417</v>
      </c>
    </row>
    <row r="191" spans="2:65" s="1" customFormat="1" ht="16.5" customHeight="1">
      <c r="B191" s="33"/>
      <c r="C191" s="210" t="s">
        <v>418</v>
      </c>
      <c r="D191" s="210" t="s">
        <v>117</v>
      </c>
      <c r="E191" s="211" t="s">
        <v>419</v>
      </c>
      <c r="F191" s="212" t="s">
        <v>420</v>
      </c>
      <c r="G191" s="213" t="s">
        <v>415</v>
      </c>
      <c r="H191" s="214">
        <v>50</v>
      </c>
      <c r="I191" s="215"/>
      <c r="J191" s="216">
        <f>ROUND(I191*H191,2)</f>
        <v>0</v>
      </c>
      <c r="K191" s="212" t="s">
        <v>1</v>
      </c>
      <c r="L191" s="38"/>
      <c r="M191" s="217" t="s">
        <v>1</v>
      </c>
      <c r="N191" s="218" t="s">
        <v>38</v>
      </c>
      <c r="O191" s="81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AR191" s="221" t="s">
        <v>416</v>
      </c>
      <c r="AT191" s="221" t="s">
        <v>117</v>
      </c>
      <c r="AU191" s="221" t="s">
        <v>80</v>
      </c>
      <c r="AY191" s="12" t="s">
        <v>116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2" t="s">
        <v>80</v>
      </c>
      <c r="BK191" s="222">
        <f>ROUND(I191*H191,2)</f>
        <v>0</v>
      </c>
      <c r="BL191" s="12" t="s">
        <v>416</v>
      </c>
      <c r="BM191" s="221" t="s">
        <v>421</v>
      </c>
    </row>
    <row r="192" spans="2:65" s="1" customFormat="1" ht="16.5" customHeight="1">
      <c r="B192" s="33"/>
      <c r="C192" s="210" t="s">
        <v>422</v>
      </c>
      <c r="D192" s="210" t="s">
        <v>117</v>
      </c>
      <c r="E192" s="211" t="s">
        <v>423</v>
      </c>
      <c r="F192" s="212" t="s">
        <v>424</v>
      </c>
      <c r="G192" s="213" t="s">
        <v>415</v>
      </c>
      <c r="H192" s="214">
        <v>20</v>
      </c>
      <c r="I192" s="215"/>
      <c r="J192" s="216">
        <f>ROUND(I192*H192,2)</f>
        <v>0</v>
      </c>
      <c r="K192" s="212" t="s">
        <v>1</v>
      </c>
      <c r="L192" s="38"/>
      <c r="M192" s="217" t="s">
        <v>1</v>
      </c>
      <c r="N192" s="218" t="s">
        <v>38</v>
      </c>
      <c r="O192" s="81"/>
      <c r="P192" s="219">
        <f>O192*H192</f>
        <v>0</v>
      </c>
      <c r="Q192" s="219">
        <v>0</v>
      </c>
      <c r="R192" s="219">
        <f>Q192*H192</f>
        <v>0</v>
      </c>
      <c r="S192" s="219">
        <v>0</v>
      </c>
      <c r="T192" s="220">
        <f>S192*H192</f>
        <v>0</v>
      </c>
      <c r="AR192" s="221" t="s">
        <v>416</v>
      </c>
      <c r="AT192" s="221" t="s">
        <v>117</v>
      </c>
      <c r="AU192" s="221" t="s">
        <v>80</v>
      </c>
      <c r="AY192" s="12" t="s">
        <v>116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2" t="s">
        <v>80</v>
      </c>
      <c r="BK192" s="222">
        <f>ROUND(I192*H192,2)</f>
        <v>0</v>
      </c>
      <c r="BL192" s="12" t="s">
        <v>416</v>
      </c>
      <c r="BM192" s="221" t="s">
        <v>425</v>
      </c>
    </row>
    <row r="193" spans="2:65" s="1" customFormat="1" ht="16.5" customHeight="1">
      <c r="B193" s="33"/>
      <c r="C193" s="210" t="s">
        <v>426</v>
      </c>
      <c r="D193" s="210" t="s">
        <v>117</v>
      </c>
      <c r="E193" s="211" t="s">
        <v>212</v>
      </c>
      <c r="F193" s="212" t="s">
        <v>427</v>
      </c>
      <c r="G193" s="213" t="s">
        <v>415</v>
      </c>
      <c r="H193" s="214">
        <v>20</v>
      </c>
      <c r="I193" s="215"/>
      <c r="J193" s="216">
        <f>ROUND(I193*H193,2)</f>
        <v>0</v>
      </c>
      <c r="K193" s="212" t="s">
        <v>1</v>
      </c>
      <c r="L193" s="38"/>
      <c r="M193" s="217" t="s">
        <v>1</v>
      </c>
      <c r="N193" s="218" t="s">
        <v>38</v>
      </c>
      <c r="O193" s="81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AR193" s="221" t="s">
        <v>416</v>
      </c>
      <c r="AT193" s="221" t="s">
        <v>117</v>
      </c>
      <c r="AU193" s="221" t="s">
        <v>80</v>
      </c>
      <c r="AY193" s="12" t="s">
        <v>116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2" t="s">
        <v>80</v>
      </c>
      <c r="BK193" s="222">
        <f>ROUND(I193*H193,2)</f>
        <v>0</v>
      </c>
      <c r="BL193" s="12" t="s">
        <v>416</v>
      </c>
      <c r="BM193" s="221" t="s">
        <v>428</v>
      </c>
    </row>
    <row r="194" spans="2:65" s="1" customFormat="1" ht="16.5" customHeight="1">
      <c r="B194" s="33"/>
      <c r="C194" s="210" t="s">
        <v>429</v>
      </c>
      <c r="D194" s="210" t="s">
        <v>117</v>
      </c>
      <c r="E194" s="211" t="s">
        <v>255</v>
      </c>
      <c r="F194" s="212" t="s">
        <v>430</v>
      </c>
      <c r="G194" s="213" t="s">
        <v>146</v>
      </c>
      <c r="H194" s="214">
        <v>5</v>
      </c>
      <c r="I194" s="215"/>
      <c r="J194" s="216">
        <f>ROUND(I194*H194,2)</f>
        <v>0</v>
      </c>
      <c r="K194" s="212" t="s">
        <v>1</v>
      </c>
      <c r="L194" s="38"/>
      <c r="M194" s="217" t="s">
        <v>1</v>
      </c>
      <c r="N194" s="218" t="s">
        <v>38</v>
      </c>
      <c r="O194" s="81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AR194" s="221" t="s">
        <v>416</v>
      </c>
      <c r="AT194" s="221" t="s">
        <v>117</v>
      </c>
      <c r="AU194" s="221" t="s">
        <v>80</v>
      </c>
      <c r="AY194" s="12" t="s">
        <v>116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2" t="s">
        <v>80</v>
      </c>
      <c r="BK194" s="222">
        <f>ROUND(I194*H194,2)</f>
        <v>0</v>
      </c>
      <c r="BL194" s="12" t="s">
        <v>416</v>
      </c>
      <c r="BM194" s="221" t="s">
        <v>431</v>
      </c>
    </row>
    <row r="195" spans="2:65" s="1" customFormat="1" ht="16.5" customHeight="1">
      <c r="B195" s="33"/>
      <c r="C195" s="210" t="s">
        <v>432</v>
      </c>
      <c r="D195" s="210" t="s">
        <v>117</v>
      </c>
      <c r="E195" s="211" t="s">
        <v>261</v>
      </c>
      <c r="F195" s="212" t="s">
        <v>433</v>
      </c>
      <c r="G195" s="213" t="s">
        <v>146</v>
      </c>
      <c r="H195" s="214">
        <v>1</v>
      </c>
      <c r="I195" s="215"/>
      <c r="J195" s="216">
        <f>ROUND(I195*H195,2)</f>
        <v>0</v>
      </c>
      <c r="K195" s="212" t="s">
        <v>1</v>
      </c>
      <c r="L195" s="38"/>
      <c r="M195" s="217" t="s">
        <v>1</v>
      </c>
      <c r="N195" s="218" t="s">
        <v>38</v>
      </c>
      <c r="O195" s="81"/>
      <c r="P195" s="219">
        <f>O195*H195</f>
        <v>0</v>
      </c>
      <c r="Q195" s="219">
        <v>0</v>
      </c>
      <c r="R195" s="219">
        <f>Q195*H195</f>
        <v>0</v>
      </c>
      <c r="S195" s="219">
        <v>0</v>
      </c>
      <c r="T195" s="220">
        <f>S195*H195</f>
        <v>0</v>
      </c>
      <c r="AR195" s="221" t="s">
        <v>416</v>
      </c>
      <c r="AT195" s="221" t="s">
        <v>117</v>
      </c>
      <c r="AU195" s="221" t="s">
        <v>80</v>
      </c>
      <c r="AY195" s="12" t="s">
        <v>116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2" t="s">
        <v>80</v>
      </c>
      <c r="BK195" s="222">
        <f>ROUND(I195*H195,2)</f>
        <v>0</v>
      </c>
      <c r="BL195" s="12" t="s">
        <v>416</v>
      </c>
      <c r="BM195" s="221" t="s">
        <v>434</v>
      </c>
    </row>
    <row r="196" spans="2:65" s="1" customFormat="1" ht="16.5" customHeight="1">
      <c r="B196" s="33"/>
      <c r="C196" s="210" t="s">
        <v>435</v>
      </c>
      <c r="D196" s="210" t="s">
        <v>117</v>
      </c>
      <c r="E196" s="211" t="s">
        <v>270</v>
      </c>
      <c r="F196" s="212" t="s">
        <v>436</v>
      </c>
      <c r="G196" s="213" t="s">
        <v>146</v>
      </c>
      <c r="H196" s="214">
        <v>27</v>
      </c>
      <c r="I196" s="215"/>
      <c r="J196" s="216">
        <f>ROUND(I196*H196,2)</f>
        <v>0</v>
      </c>
      <c r="K196" s="212" t="s">
        <v>1</v>
      </c>
      <c r="L196" s="38"/>
      <c r="M196" s="223" t="s">
        <v>1</v>
      </c>
      <c r="N196" s="224" t="s">
        <v>38</v>
      </c>
      <c r="O196" s="225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AR196" s="221" t="s">
        <v>416</v>
      </c>
      <c r="AT196" s="221" t="s">
        <v>117</v>
      </c>
      <c r="AU196" s="221" t="s">
        <v>80</v>
      </c>
      <c r="AY196" s="12" t="s">
        <v>116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2" t="s">
        <v>80</v>
      </c>
      <c r="BK196" s="222">
        <f>ROUND(I196*H196,2)</f>
        <v>0</v>
      </c>
      <c r="BL196" s="12" t="s">
        <v>416</v>
      </c>
      <c r="BM196" s="221" t="s">
        <v>437</v>
      </c>
    </row>
    <row r="197" spans="2:12" s="1" customFormat="1" ht="6.95" customHeight="1">
      <c r="B197" s="56"/>
      <c r="C197" s="57"/>
      <c r="D197" s="57"/>
      <c r="E197" s="57"/>
      <c r="F197" s="57"/>
      <c r="G197" s="57"/>
      <c r="H197" s="57"/>
      <c r="I197" s="168"/>
      <c r="J197" s="57"/>
      <c r="K197" s="57"/>
      <c r="L197" s="38"/>
    </row>
  </sheetData>
  <sheetProtection password="CC35" sheet="1" objects="1" scenarios="1" formatColumns="0" formatRows="0" autoFilter="0"/>
  <autoFilter ref="C119:K19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88</v>
      </c>
    </row>
    <row r="3" spans="2:46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5"/>
      <c r="AT3" s="12" t="s">
        <v>82</v>
      </c>
    </row>
    <row r="4" spans="2:46" ht="24.95" customHeight="1">
      <c r="B4" s="15"/>
      <c r="D4" s="130" t="s">
        <v>89</v>
      </c>
      <c r="L4" s="15"/>
      <c r="M4" s="131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32" t="s">
        <v>16</v>
      </c>
      <c r="L6" s="15"/>
    </row>
    <row r="7" spans="2:12" ht="16.5" customHeight="1">
      <c r="B7" s="15"/>
      <c r="E7" s="133" t="str">
        <f>'Rekapitulace stavby'!K6</f>
        <v>0412017 - Odry, ul Sokolovska</v>
      </c>
      <c r="F7" s="132"/>
      <c r="G7" s="132"/>
      <c r="H7" s="132"/>
      <c r="L7" s="15"/>
    </row>
    <row r="8" spans="2:12" s="1" customFormat="1" ht="12" customHeight="1">
      <c r="B8" s="38"/>
      <c r="D8" s="132" t="s">
        <v>90</v>
      </c>
      <c r="I8" s="134"/>
      <c r="L8" s="38"/>
    </row>
    <row r="9" spans="2:12" s="1" customFormat="1" ht="36.95" customHeight="1">
      <c r="B9" s="38"/>
      <c r="E9" s="135" t="s">
        <v>438</v>
      </c>
      <c r="F9" s="1"/>
      <c r="G9" s="1"/>
      <c r="H9" s="1"/>
      <c r="I9" s="134"/>
      <c r="L9" s="38"/>
    </row>
    <row r="10" spans="2:12" s="1" customFormat="1" ht="12">
      <c r="B10" s="38"/>
      <c r="I10" s="134"/>
      <c r="L10" s="38"/>
    </row>
    <row r="11" spans="2:12" s="1" customFormat="1" ht="12" customHeight="1">
      <c r="B11" s="38"/>
      <c r="D11" s="132" t="s">
        <v>18</v>
      </c>
      <c r="F11" s="136" t="s">
        <v>1</v>
      </c>
      <c r="I11" s="137" t="s">
        <v>19</v>
      </c>
      <c r="J11" s="136" t="s">
        <v>1</v>
      </c>
      <c r="L11" s="38"/>
    </row>
    <row r="12" spans="2:12" s="1" customFormat="1" ht="12" customHeight="1">
      <c r="B12" s="38"/>
      <c r="D12" s="132" t="s">
        <v>20</v>
      </c>
      <c r="F12" s="136" t="s">
        <v>21</v>
      </c>
      <c r="I12" s="137" t="s">
        <v>22</v>
      </c>
      <c r="J12" s="138" t="str">
        <f>'Rekapitulace stavby'!AN8</f>
        <v>9. 7. 2019</v>
      </c>
      <c r="L12" s="38"/>
    </row>
    <row r="13" spans="2:12" s="1" customFormat="1" ht="10.8" customHeight="1">
      <c r="B13" s="38"/>
      <c r="I13" s="134"/>
      <c r="L13" s="38"/>
    </row>
    <row r="14" spans="2:12" s="1" customFormat="1" ht="12" customHeight="1">
      <c r="B14" s="38"/>
      <c r="D14" s="132" t="s">
        <v>24</v>
      </c>
      <c r="I14" s="137" t="s">
        <v>25</v>
      </c>
      <c r="J14" s="136" t="str">
        <f>IF('Rekapitulace stavby'!AN10="","",'Rekapitulace stavby'!AN10)</f>
        <v/>
      </c>
      <c r="L14" s="38"/>
    </row>
    <row r="15" spans="2:12" s="1" customFormat="1" ht="18" customHeight="1">
      <c r="B15" s="38"/>
      <c r="E15" s="136" t="str">
        <f>IF('Rekapitulace stavby'!E11="","",'Rekapitulace stavby'!E11)</f>
        <v xml:space="preserve"> </v>
      </c>
      <c r="I15" s="137" t="s">
        <v>26</v>
      </c>
      <c r="J15" s="136" t="str">
        <f>IF('Rekapitulace stavby'!AN11="","",'Rekapitulace stavby'!AN11)</f>
        <v/>
      </c>
      <c r="L15" s="38"/>
    </row>
    <row r="16" spans="2:12" s="1" customFormat="1" ht="6.95" customHeight="1">
      <c r="B16" s="38"/>
      <c r="I16" s="134"/>
      <c r="L16" s="38"/>
    </row>
    <row r="17" spans="2:12" s="1" customFormat="1" ht="12" customHeight="1">
      <c r="B17" s="38"/>
      <c r="D17" s="132" t="s">
        <v>27</v>
      </c>
      <c r="I17" s="137" t="s">
        <v>25</v>
      </c>
      <c r="J17" s="28" t="str">
        <f>'Rekapitulace stavby'!AN13</f>
        <v>Vyplň údaj</v>
      </c>
      <c r="L17" s="38"/>
    </row>
    <row r="18" spans="2:12" s="1" customFormat="1" ht="18" customHeight="1">
      <c r="B18" s="38"/>
      <c r="E18" s="28" t="str">
        <f>'Rekapitulace stavby'!E14</f>
        <v>Vyplň údaj</v>
      </c>
      <c r="F18" s="136"/>
      <c r="G18" s="136"/>
      <c r="H18" s="136"/>
      <c r="I18" s="137" t="s">
        <v>26</v>
      </c>
      <c r="J18" s="28" t="str">
        <f>'Rekapitulace stavby'!AN14</f>
        <v>Vyplň údaj</v>
      </c>
      <c r="L18" s="38"/>
    </row>
    <row r="19" spans="2:12" s="1" customFormat="1" ht="6.95" customHeight="1">
      <c r="B19" s="38"/>
      <c r="I19" s="134"/>
      <c r="L19" s="38"/>
    </row>
    <row r="20" spans="2:12" s="1" customFormat="1" ht="12" customHeight="1">
      <c r="B20" s="38"/>
      <c r="D20" s="132" t="s">
        <v>29</v>
      </c>
      <c r="I20" s="137" t="s">
        <v>25</v>
      </c>
      <c r="J20" s="136" t="str">
        <f>IF('Rekapitulace stavby'!AN16="","",'Rekapitulace stavby'!AN16)</f>
        <v/>
      </c>
      <c r="L20" s="38"/>
    </row>
    <row r="21" spans="2:12" s="1" customFormat="1" ht="18" customHeight="1">
      <c r="B21" s="38"/>
      <c r="E21" s="136" t="str">
        <f>IF('Rekapitulace stavby'!E17="","",'Rekapitulace stavby'!E17)</f>
        <v xml:space="preserve"> </v>
      </c>
      <c r="I21" s="137" t="s">
        <v>26</v>
      </c>
      <c r="J21" s="136" t="str">
        <f>IF('Rekapitulace stavby'!AN17="","",'Rekapitulace stavby'!AN17)</f>
        <v/>
      </c>
      <c r="L21" s="38"/>
    </row>
    <row r="22" spans="2:12" s="1" customFormat="1" ht="6.95" customHeight="1">
      <c r="B22" s="38"/>
      <c r="I22" s="134"/>
      <c r="L22" s="38"/>
    </row>
    <row r="23" spans="2:12" s="1" customFormat="1" ht="12" customHeight="1">
      <c r="B23" s="38"/>
      <c r="D23" s="132" t="s">
        <v>31</v>
      </c>
      <c r="I23" s="137" t="s">
        <v>25</v>
      </c>
      <c r="J23" s="136" t="str">
        <f>IF('Rekapitulace stavby'!AN19="","",'Rekapitulace stavby'!AN19)</f>
        <v/>
      </c>
      <c r="L23" s="38"/>
    </row>
    <row r="24" spans="2:12" s="1" customFormat="1" ht="18" customHeight="1">
      <c r="B24" s="38"/>
      <c r="E24" s="136" t="str">
        <f>IF('Rekapitulace stavby'!E20="","",'Rekapitulace stavby'!E20)</f>
        <v xml:space="preserve"> </v>
      </c>
      <c r="I24" s="137" t="s">
        <v>26</v>
      </c>
      <c r="J24" s="136" t="str">
        <f>IF('Rekapitulace stavby'!AN20="","",'Rekapitulace stavby'!AN20)</f>
        <v/>
      </c>
      <c r="L24" s="38"/>
    </row>
    <row r="25" spans="2:12" s="1" customFormat="1" ht="6.95" customHeight="1">
      <c r="B25" s="38"/>
      <c r="I25" s="134"/>
      <c r="L25" s="38"/>
    </row>
    <row r="26" spans="2:12" s="1" customFormat="1" ht="12" customHeight="1">
      <c r="B26" s="38"/>
      <c r="D26" s="132" t="s">
        <v>32</v>
      </c>
      <c r="I26" s="134"/>
      <c r="L26" s="38"/>
    </row>
    <row r="27" spans="2:12" s="7" customFormat="1" ht="16.5" customHeight="1">
      <c r="B27" s="139"/>
      <c r="E27" s="140" t="s">
        <v>1</v>
      </c>
      <c r="F27" s="140"/>
      <c r="G27" s="140"/>
      <c r="H27" s="140"/>
      <c r="I27" s="141"/>
      <c r="L27" s="139"/>
    </row>
    <row r="28" spans="2:12" s="1" customFormat="1" ht="6.95" customHeight="1">
      <c r="B28" s="38"/>
      <c r="I28" s="134"/>
      <c r="L28" s="38"/>
    </row>
    <row r="29" spans="2:12" s="1" customFormat="1" ht="6.95" customHeight="1">
      <c r="B29" s="38"/>
      <c r="D29" s="73"/>
      <c r="E29" s="73"/>
      <c r="F29" s="73"/>
      <c r="G29" s="73"/>
      <c r="H29" s="73"/>
      <c r="I29" s="142"/>
      <c r="J29" s="73"/>
      <c r="K29" s="73"/>
      <c r="L29" s="38"/>
    </row>
    <row r="30" spans="2:12" s="1" customFormat="1" ht="25.4" customHeight="1">
      <c r="B30" s="38"/>
      <c r="D30" s="143" t="s">
        <v>33</v>
      </c>
      <c r="I30" s="134"/>
      <c r="J30" s="144">
        <f>ROUND(J119,2)</f>
        <v>0</v>
      </c>
      <c r="L30" s="38"/>
    </row>
    <row r="31" spans="2:12" s="1" customFormat="1" ht="6.95" customHeight="1">
      <c r="B31" s="38"/>
      <c r="D31" s="73"/>
      <c r="E31" s="73"/>
      <c r="F31" s="73"/>
      <c r="G31" s="73"/>
      <c r="H31" s="73"/>
      <c r="I31" s="142"/>
      <c r="J31" s="73"/>
      <c r="K31" s="73"/>
      <c r="L31" s="38"/>
    </row>
    <row r="32" spans="2:12" s="1" customFormat="1" ht="14.4" customHeight="1">
      <c r="B32" s="38"/>
      <c r="F32" s="145" t="s">
        <v>35</v>
      </c>
      <c r="I32" s="146" t="s">
        <v>34</v>
      </c>
      <c r="J32" s="145" t="s">
        <v>36</v>
      </c>
      <c r="L32" s="38"/>
    </row>
    <row r="33" spans="2:12" s="1" customFormat="1" ht="14.4" customHeight="1">
      <c r="B33" s="38"/>
      <c r="D33" s="147" t="s">
        <v>37</v>
      </c>
      <c r="E33" s="132" t="s">
        <v>38</v>
      </c>
      <c r="F33" s="148">
        <f>ROUND((SUM(BE119:BE169)),2)</f>
        <v>0</v>
      </c>
      <c r="I33" s="149">
        <v>0.21</v>
      </c>
      <c r="J33" s="148">
        <f>ROUND(((SUM(BE119:BE169))*I33),2)</f>
        <v>0</v>
      </c>
      <c r="L33" s="38"/>
    </row>
    <row r="34" spans="2:12" s="1" customFormat="1" ht="14.4" customHeight="1">
      <c r="B34" s="38"/>
      <c r="E34" s="132" t="s">
        <v>39</v>
      </c>
      <c r="F34" s="148">
        <f>ROUND((SUM(BF119:BF169)),2)</f>
        <v>0</v>
      </c>
      <c r="I34" s="149">
        <v>0.15</v>
      </c>
      <c r="J34" s="148">
        <f>ROUND(((SUM(BF119:BF169))*I34),2)</f>
        <v>0</v>
      </c>
      <c r="L34" s="38"/>
    </row>
    <row r="35" spans="2:12" s="1" customFormat="1" ht="14.4" customHeight="1" hidden="1">
      <c r="B35" s="38"/>
      <c r="E35" s="132" t="s">
        <v>40</v>
      </c>
      <c r="F35" s="148">
        <f>ROUND((SUM(BG119:BG169)),2)</f>
        <v>0</v>
      </c>
      <c r="I35" s="149">
        <v>0.21</v>
      </c>
      <c r="J35" s="148">
        <f>0</f>
        <v>0</v>
      </c>
      <c r="L35" s="38"/>
    </row>
    <row r="36" spans="2:12" s="1" customFormat="1" ht="14.4" customHeight="1" hidden="1">
      <c r="B36" s="38"/>
      <c r="E36" s="132" t="s">
        <v>41</v>
      </c>
      <c r="F36" s="148">
        <f>ROUND((SUM(BH119:BH169)),2)</f>
        <v>0</v>
      </c>
      <c r="I36" s="149">
        <v>0.15</v>
      </c>
      <c r="J36" s="148">
        <f>0</f>
        <v>0</v>
      </c>
      <c r="L36" s="38"/>
    </row>
    <row r="37" spans="2:12" s="1" customFormat="1" ht="14.4" customHeight="1" hidden="1">
      <c r="B37" s="38"/>
      <c r="E37" s="132" t="s">
        <v>42</v>
      </c>
      <c r="F37" s="148">
        <f>ROUND((SUM(BI119:BI169)),2)</f>
        <v>0</v>
      </c>
      <c r="I37" s="149">
        <v>0</v>
      </c>
      <c r="J37" s="148">
        <f>0</f>
        <v>0</v>
      </c>
      <c r="L37" s="38"/>
    </row>
    <row r="38" spans="2:12" s="1" customFormat="1" ht="6.95" customHeight="1">
      <c r="B38" s="38"/>
      <c r="I38" s="134"/>
      <c r="L38" s="38"/>
    </row>
    <row r="39" spans="2:12" s="1" customFormat="1" ht="25.4" customHeight="1">
      <c r="B39" s="38"/>
      <c r="C39" s="150"/>
      <c r="D39" s="151" t="s">
        <v>43</v>
      </c>
      <c r="E39" s="152"/>
      <c r="F39" s="152"/>
      <c r="G39" s="153" t="s">
        <v>44</v>
      </c>
      <c r="H39" s="154" t="s">
        <v>45</v>
      </c>
      <c r="I39" s="155"/>
      <c r="J39" s="156">
        <f>SUM(J30:J37)</f>
        <v>0</v>
      </c>
      <c r="K39" s="157"/>
      <c r="L39" s="38"/>
    </row>
    <row r="40" spans="2:12" s="1" customFormat="1" ht="14.4" customHeight="1">
      <c r="B40" s="38"/>
      <c r="I40" s="134"/>
      <c r="L40" s="38"/>
    </row>
    <row r="41" spans="2:12" ht="14.4" customHeight="1">
      <c r="B41" s="15"/>
      <c r="L41" s="15"/>
    </row>
    <row r="42" spans="2:12" ht="14.4" customHeight="1">
      <c r="B42" s="15"/>
      <c r="L42" s="15"/>
    </row>
    <row r="43" spans="2:12" ht="14.4" customHeight="1">
      <c r="B43" s="15"/>
      <c r="L43" s="15"/>
    </row>
    <row r="44" spans="2:12" ht="14.4" customHeight="1">
      <c r="B44" s="15"/>
      <c r="L44" s="15"/>
    </row>
    <row r="45" spans="2:12" ht="14.4" customHeight="1">
      <c r="B45" s="15"/>
      <c r="L45" s="15"/>
    </row>
    <row r="46" spans="2:12" ht="14.4" customHeight="1">
      <c r="B46" s="15"/>
      <c r="L46" s="15"/>
    </row>
    <row r="47" spans="2:12" ht="14.4" customHeight="1">
      <c r="B47" s="15"/>
      <c r="L47" s="15"/>
    </row>
    <row r="48" spans="2:12" ht="14.4" customHeight="1">
      <c r="B48" s="15"/>
      <c r="L48" s="15"/>
    </row>
    <row r="49" spans="2:12" ht="14.4" customHeight="1">
      <c r="B49" s="15"/>
      <c r="L49" s="15"/>
    </row>
    <row r="50" spans="2:12" s="1" customFormat="1" ht="14.4" customHeight="1">
      <c r="B50" s="38"/>
      <c r="D50" s="158" t="s">
        <v>46</v>
      </c>
      <c r="E50" s="159"/>
      <c r="F50" s="159"/>
      <c r="G50" s="158" t="s">
        <v>47</v>
      </c>
      <c r="H50" s="159"/>
      <c r="I50" s="160"/>
      <c r="J50" s="159"/>
      <c r="K50" s="159"/>
      <c r="L50" s="38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1" customFormat="1" ht="12">
      <c r="B61" s="38"/>
      <c r="D61" s="161" t="s">
        <v>48</v>
      </c>
      <c r="E61" s="162"/>
      <c r="F61" s="163" t="s">
        <v>49</v>
      </c>
      <c r="G61" s="161" t="s">
        <v>48</v>
      </c>
      <c r="H61" s="162"/>
      <c r="I61" s="164"/>
      <c r="J61" s="165" t="s">
        <v>49</v>
      </c>
      <c r="K61" s="162"/>
      <c r="L61" s="38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1" customFormat="1" ht="12">
      <c r="B65" s="38"/>
      <c r="D65" s="158" t="s">
        <v>50</v>
      </c>
      <c r="E65" s="159"/>
      <c r="F65" s="159"/>
      <c r="G65" s="158" t="s">
        <v>51</v>
      </c>
      <c r="H65" s="159"/>
      <c r="I65" s="160"/>
      <c r="J65" s="159"/>
      <c r="K65" s="159"/>
      <c r="L65" s="38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1" customFormat="1" ht="12">
      <c r="B76" s="38"/>
      <c r="D76" s="161" t="s">
        <v>48</v>
      </c>
      <c r="E76" s="162"/>
      <c r="F76" s="163" t="s">
        <v>49</v>
      </c>
      <c r="G76" s="161" t="s">
        <v>48</v>
      </c>
      <c r="H76" s="162"/>
      <c r="I76" s="164"/>
      <c r="J76" s="165" t="s">
        <v>49</v>
      </c>
      <c r="K76" s="162"/>
      <c r="L76" s="38"/>
    </row>
    <row r="77" spans="2:12" s="1" customFormat="1" ht="14.4" customHeight="1">
      <c r="B77" s="166"/>
      <c r="C77" s="167"/>
      <c r="D77" s="167"/>
      <c r="E77" s="167"/>
      <c r="F77" s="167"/>
      <c r="G77" s="167"/>
      <c r="H77" s="167"/>
      <c r="I77" s="168"/>
      <c r="J77" s="167"/>
      <c r="K77" s="167"/>
      <c r="L77" s="38"/>
    </row>
    <row r="81" spans="2:12" s="1" customFormat="1" ht="6.95" customHeight="1">
      <c r="B81" s="169"/>
      <c r="C81" s="170"/>
      <c r="D81" s="170"/>
      <c r="E81" s="170"/>
      <c r="F81" s="170"/>
      <c r="G81" s="170"/>
      <c r="H81" s="170"/>
      <c r="I81" s="171"/>
      <c r="J81" s="170"/>
      <c r="K81" s="170"/>
      <c r="L81" s="38"/>
    </row>
    <row r="82" spans="2:12" s="1" customFormat="1" ht="24.95" customHeight="1">
      <c r="B82" s="33"/>
      <c r="C82" s="18" t="s">
        <v>92</v>
      </c>
      <c r="D82" s="34"/>
      <c r="E82" s="34"/>
      <c r="F82" s="34"/>
      <c r="G82" s="34"/>
      <c r="H82" s="34"/>
      <c r="I82" s="134"/>
      <c r="J82" s="34"/>
      <c r="K82" s="34"/>
      <c r="L82" s="38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34"/>
      <c r="J83" s="34"/>
      <c r="K83" s="34"/>
      <c r="L83" s="38"/>
    </row>
    <row r="84" spans="2:12" s="1" customFormat="1" ht="12" customHeight="1">
      <c r="B84" s="33"/>
      <c r="C84" s="27" t="s">
        <v>16</v>
      </c>
      <c r="D84" s="34"/>
      <c r="E84" s="34"/>
      <c r="F84" s="34"/>
      <c r="G84" s="34"/>
      <c r="H84" s="34"/>
      <c r="I84" s="134"/>
      <c r="J84" s="34"/>
      <c r="K84" s="34"/>
      <c r="L84" s="38"/>
    </row>
    <row r="85" spans="2:12" s="1" customFormat="1" ht="16.5" customHeight="1">
      <c r="B85" s="33"/>
      <c r="C85" s="34"/>
      <c r="D85" s="34"/>
      <c r="E85" s="172" t="str">
        <f>E7</f>
        <v>0412017 - Odry, ul Sokolovska</v>
      </c>
      <c r="F85" s="27"/>
      <c r="G85" s="27"/>
      <c r="H85" s="27"/>
      <c r="I85" s="134"/>
      <c r="J85" s="34"/>
      <c r="K85" s="34"/>
      <c r="L85" s="38"/>
    </row>
    <row r="86" spans="2:12" s="1" customFormat="1" ht="12" customHeight="1">
      <c r="B86" s="33"/>
      <c r="C86" s="27" t="s">
        <v>90</v>
      </c>
      <c r="D86" s="34"/>
      <c r="E86" s="34"/>
      <c r="F86" s="34"/>
      <c r="G86" s="34"/>
      <c r="H86" s="34"/>
      <c r="I86" s="134"/>
      <c r="J86" s="34"/>
      <c r="K86" s="34"/>
      <c r="L86" s="38"/>
    </row>
    <row r="87" spans="2:12" s="1" customFormat="1" ht="16.5" customHeight="1">
      <c r="B87" s="33"/>
      <c r="C87" s="34"/>
      <c r="D87" s="34"/>
      <c r="E87" s="66" t="str">
        <f>E9</f>
        <v>SO 03 - Montáže VO a - SO 03 - Montáže VO a..._1</v>
      </c>
      <c r="F87" s="34"/>
      <c r="G87" s="34"/>
      <c r="H87" s="34"/>
      <c r="I87" s="134"/>
      <c r="J87" s="34"/>
      <c r="K87" s="34"/>
      <c r="L87" s="38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34"/>
      <c r="J88" s="34"/>
      <c r="K88" s="34"/>
      <c r="L88" s="38"/>
    </row>
    <row r="89" spans="2:12" s="1" customFormat="1" ht="12" customHeight="1">
      <c r="B89" s="33"/>
      <c r="C89" s="27" t="s">
        <v>20</v>
      </c>
      <c r="D89" s="34"/>
      <c r="E89" s="34"/>
      <c r="F89" s="22" t="str">
        <f>F12</f>
        <v xml:space="preserve"> </v>
      </c>
      <c r="G89" s="34"/>
      <c r="H89" s="34"/>
      <c r="I89" s="137" t="s">
        <v>22</v>
      </c>
      <c r="J89" s="69" t="str">
        <f>IF(J12="","",J12)</f>
        <v>9. 7. 2019</v>
      </c>
      <c r="K89" s="34"/>
      <c r="L89" s="38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34"/>
      <c r="J90" s="34"/>
      <c r="K90" s="34"/>
      <c r="L90" s="38"/>
    </row>
    <row r="91" spans="2:12" s="1" customFormat="1" ht="15.15" customHeight="1">
      <c r="B91" s="33"/>
      <c r="C91" s="27" t="s">
        <v>24</v>
      </c>
      <c r="D91" s="34"/>
      <c r="E91" s="34"/>
      <c r="F91" s="22" t="str">
        <f>E15</f>
        <v xml:space="preserve"> </v>
      </c>
      <c r="G91" s="34"/>
      <c r="H91" s="34"/>
      <c r="I91" s="137" t="s">
        <v>29</v>
      </c>
      <c r="J91" s="31" t="str">
        <f>E21</f>
        <v xml:space="preserve"> </v>
      </c>
      <c r="K91" s="34"/>
      <c r="L91" s="38"/>
    </row>
    <row r="92" spans="2:12" s="1" customFormat="1" ht="15.15" customHeight="1">
      <c r="B92" s="33"/>
      <c r="C92" s="27" t="s">
        <v>27</v>
      </c>
      <c r="D92" s="34"/>
      <c r="E92" s="34"/>
      <c r="F92" s="22" t="str">
        <f>IF(E18="","",E18)</f>
        <v>Vyplň údaj</v>
      </c>
      <c r="G92" s="34"/>
      <c r="H92" s="34"/>
      <c r="I92" s="137" t="s">
        <v>31</v>
      </c>
      <c r="J92" s="31" t="str">
        <f>E24</f>
        <v xml:space="preserve"> </v>
      </c>
      <c r="K92" s="34"/>
      <c r="L92" s="38"/>
    </row>
    <row r="93" spans="2:12" s="1" customFormat="1" ht="10.3" customHeight="1">
      <c r="B93" s="33"/>
      <c r="C93" s="34"/>
      <c r="D93" s="34"/>
      <c r="E93" s="34"/>
      <c r="F93" s="34"/>
      <c r="G93" s="34"/>
      <c r="H93" s="34"/>
      <c r="I93" s="134"/>
      <c r="J93" s="34"/>
      <c r="K93" s="34"/>
      <c r="L93" s="38"/>
    </row>
    <row r="94" spans="2:12" s="1" customFormat="1" ht="29.25" customHeight="1">
      <c r="B94" s="33"/>
      <c r="C94" s="173" t="s">
        <v>93</v>
      </c>
      <c r="D94" s="174"/>
      <c r="E94" s="174"/>
      <c r="F94" s="174"/>
      <c r="G94" s="174"/>
      <c r="H94" s="174"/>
      <c r="I94" s="175"/>
      <c r="J94" s="176" t="s">
        <v>94</v>
      </c>
      <c r="K94" s="174"/>
      <c r="L94" s="38"/>
    </row>
    <row r="95" spans="2:12" s="1" customFormat="1" ht="10.3" customHeight="1">
      <c r="B95" s="33"/>
      <c r="C95" s="34"/>
      <c r="D95" s="34"/>
      <c r="E95" s="34"/>
      <c r="F95" s="34"/>
      <c r="G95" s="34"/>
      <c r="H95" s="34"/>
      <c r="I95" s="134"/>
      <c r="J95" s="34"/>
      <c r="K95" s="34"/>
      <c r="L95" s="38"/>
    </row>
    <row r="96" spans="2:47" s="1" customFormat="1" ht="22.8" customHeight="1">
      <c r="B96" s="33"/>
      <c r="C96" s="177" t="s">
        <v>95</v>
      </c>
      <c r="D96" s="34"/>
      <c r="E96" s="34"/>
      <c r="F96" s="34"/>
      <c r="G96" s="34"/>
      <c r="H96" s="34"/>
      <c r="I96" s="134"/>
      <c r="J96" s="100">
        <f>J119</f>
        <v>0</v>
      </c>
      <c r="K96" s="34"/>
      <c r="L96" s="38"/>
      <c r="AU96" s="12" t="s">
        <v>96</v>
      </c>
    </row>
    <row r="97" spans="2:12" s="8" customFormat="1" ht="24.95" customHeight="1">
      <c r="B97" s="178"/>
      <c r="C97" s="179"/>
      <c r="D97" s="180" t="s">
        <v>439</v>
      </c>
      <c r="E97" s="181"/>
      <c r="F97" s="181"/>
      <c r="G97" s="181"/>
      <c r="H97" s="181"/>
      <c r="I97" s="182"/>
      <c r="J97" s="183">
        <f>J120</f>
        <v>0</v>
      </c>
      <c r="K97" s="179"/>
      <c r="L97" s="184"/>
    </row>
    <row r="98" spans="2:12" s="8" customFormat="1" ht="24.95" customHeight="1">
      <c r="B98" s="178"/>
      <c r="C98" s="179"/>
      <c r="D98" s="180" t="s">
        <v>99</v>
      </c>
      <c r="E98" s="181"/>
      <c r="F98" s="181"/>
      <c r="G98" s="181"/>
      <c r="H98" s="181"/>
      <c r="I98" s="182"/>
      <c r="J98" s="183">
        <f>J123</f>
        <v>0</v>
      </c>
      <c r="K98" s="179"/>
      <c r="L98" s="184"/>
    </row>
    <row r="99" spans="2:12" s="8" customFormat="1" ht="24.95" customHeight="1">
      <c r="B99" s="178"/>
      <c r="C99" s="179"/>
      <c r="D99" s="180" t="s">
        <v>100</v>
      </c>
      <c r="E99" s="181"/>
      <c r="F99" s="181"/>
      <c r="G99" s="181"/>
      <c r="H99" s="181"/>
      <c r="I99" s="182"/>
      <c r="J99" s="183">
        <f>J128</f>
        <v>0</v>
      </c>
      <c r="K99" s="179"/>
      <c r="L99" s="184"/>
    </row>
    <row r="100" spans="2:12" s="1" customFormat="1" ht="21.8" customHeight="1">
      <c r="B100" s="33"/>
      <c r="C100" s="34"/>
      <c r="D100" s="34"/>
      <c r="E100" s="34"/>
      <c r="F100" s="34"/>
      <c r="G100" s="34"/>
      <c r="H100" s="34"/>
      <c r="I100" s="134"/>
      <c r="J100" s="34"/>
      <c r="K100" s="34"/>
      <c r="L100" s="38"/>
    </row>
    <row r="101" spans="2:12" s="1" customFormat="1" ht="6.95" customHeight="1">
      <c r="B101" s="56"/>
      <c r="C101" s="57"/>
      <c r="D101" s="57"/>
      <c r="E101" s="57"/>
      <c r="F101" s="57"/>
      <c r="G101" s="57"/>
      <c r="H101" s="57"/>
      <c r="I101" s="168"/>
      <c r="J101" s="57"/>
      <c r="K101" s="57"/>
      <c r="L101" s="38"/>
    </row>
    <row r="105" spans="2:12" s="1" customFormat="1" ht="6.95" customHeight="1">
      <c r="B105" s="58"/>
      <c r="C105" s="59"/>
      <c r="D105" s="59"/>
      <c r="E105" s="59"/>
      <c r="F105" s="59"/>
      <c r="G105" s="59"/>
      <c r="H105" s="59"/>
      <c r="I105" s="171"/>
      <c r="J105" s="59"/>
      <c r="K105" s="59"/>
      <c r="L105" s="38"/>
    </row>
    <row r="106" spans="2:12" s="1" customFormat="1" ht="24.95" customHeight="1">
      <c r="B106" s="33"/>
      <c r="C106" s="18" t="s">
        <v>101</v>
      </c>
      <c r="D106" s="34"/>
      <c r="E106" s="34"/>
      <c r="F106" s="34"/>
      <c r="G106" s="34"/>
      <c r="H106" s="34"/>
      <c r="I106" s="134"/>
      <c r="J106" s="34"/>
      <c r="K106" s="34"/>
      <c r="L106" s="38"/>
    </row>
    <row r="107" spans="2:12" s="1" customFormat="1" ht="6.95" customHeight="1">
      <c r="B107" s="33"/>
      <c r="C107" s="34"/>
      <c r="D107" s="34"/>
      <c r="E107" s="34"/>
      <c r="F107" s="34"/>
      <c r="G107" s="34"/>
      <c r="H107" s="34"/>
      <c r="I107" s="134"/>
      <c r="J107" s="34"/>
      <c r="K107" s="34"/>
      <c r="L107" s="38"/>
    </row>
    <row r="108" spans="2:12" s="1" customFormat="1" ht="12" customHeight="1">
      <c r="B108" s="33"/>
      <c r="C108" s="27" t="s">
        <v>16</v>
      </c>
      <c r="D108" s="34"/>
      <c r="E108" s="34"/>
      <c r="F108" s="34"/>
      <c r="G108" s="34"/>
      <c r="H108" s="34"/>
      <c r="I108" s="134"/>
      <c r="J108" s="34"/>
      <c r="K108" s="34"/>
      <c r="L108" s="38"/>
    </row>
    <row r="109" spans="2:12" s="1" customFormat="1" ht="16.5" customHeight="1">
      <c r="B109" s="33"/>
      <c r="C109" s="34"/>
      <c r="D109" s="34"/>
      <c r="E109" s="172" t="str">
        <f>E7</f>
        <v>0412017 - Odry, ul Sokolovska</v>
      </c>
      <c r="F109" s="27"/>
      <c r="G109" s="27"/>
      <c r="H109" s="27"/>
      <c r="I109" s="134"/>
      <c r="J109" s="34"/>
      <c r="K109" s="34"/>
      <c r="L109" s="38"/>
    </row>
    <row r="110" spans="2:12" s="1" customFormat="1" ht="12" customHeight="1">
      <c r="B110" s="33"/>
      <c r="C110" s="27" t="s">
        <v>90</v>
      </c>
      <c r="D110" s="34"/>
      <c r="E110" s="34"/>
      <c r="F110" s="34"/>
      <c r="G110" s="34"/>
      <c r="H110" s="34"/>
      <c r="I110" s="134"/>
      <c r="J110" s="34"/>
      <c r="K110" s="34"/>
      <c r="L110" s="38"/>
    </row>
    <row r="111" spans="2:12" s="1" customFormat="1" ht="16.5" customHeight="1">
      <c r="B111" s="33"/>
      <c r="C111" s="34"/>
      <c r="D111" s="34"/>
      <c r="E111" s="66" t="str">
        <f>E9</f>
        <v>SO 03 - Montáže VO a - SO 03 - Montáže VO a..._1</v>
      </c>
      <c r="F111" s="34"/>
      <c r="G111" s="34"/>
      <c r="H111" s="34"/>
      <c r="I111" s="134"/>
      <c r="J111" s="34"/>
      <c r="K111" s="34"/>
      <c r="L111" s="38"/>
    </row>
    <row r="112" spans="2:12" s="1" customFormat="1" ht="6.95" customHeight="1">
      <c r="B112" s="33"/>
      <c r="C112" s="34"/>
      <c r="D112" s="34"/>
      <c r="E112" s="34"/>
      <c r="F112" s="34"/>
      <c r="G112" s="34"/>
      <c r="H112" s="34"/>
      <c r="I112" s="134"/>
      <c r="J112" s="34"/>
      <c r="K112" s="34"/>
      <c r="L112" s="38"/>
    </row>
    <row r="113" spans="2:12" s="1" customFormat="1" ht="12" customHeight="1">
      <c r="B113" s="33"/>
      <c r="C113" s="27" t="s">
        <v>20</v>
      </c>
      <c r="D113" s="34"/>
      <c r="E113" s="34"/>
      <c r="F113" s="22" t="str">
        <f>F12</f>
        <v xml:space="preserve"> </v>
      </c>
      <c r="G113" s="34"/>
      <c r="H113" s="34"/>
      <c r="I113" s="137" t="s">
        <v>22</v>
      </c>
      <c r="J113" s="69" t="str">
        <f>IF(J12="","",J12)</f>
        <v>9. 7. 2019</v>
      </c>
      <c r="K113" s="34"/>
      <c r="L113" s="38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34"/>
      <c r="J114" s="34"/>
      <c r="K114" s="34"/>
      <c r="L114" s="38"/>
    </row>
    <row r="115" spans="2:12" s="1" customFormat="1" ht="15.15" customHeight="1">
      <c r="B115" s="33"/>
      <c r="C115" s="27" t="s">
        <v>24</v>
      </c>
      <c r="D115" s="34"/>
      <c r="E115" s="34"/>
      <c r="F115" s="22" t="str">
        <f>E15</f>
        <v xml:space="preserve"> </v>
      </c>
      <c r="G115" s="34"/>
      <c r="H115" s="34"/>
      <c r="I115" s="137" t="s">
        <v>29</v>
      </c>
      <c r="J115" s="31" t="str">
        <f>E21</f>
        <v xml:space="preserve"> </v>
      </c>
      <c r="K115" s="34"/>
      <c r="L115" s="38"/>
    </row>
    <row r="116" spans="2:12" s="1" customFormat="1" ht="15.15" customHeight="1">
      <c r="B116" s="33"/>
      <c r="C116" s="27" t="s">
        <v>27</v>
      </c>
      <c r="D116" s="34"/>
      <c r="E116" s="34"/>
      <c r="F116" s="22" t="str">
        <f>IF(E18="","",E18)</f>
        <v>Vyplň údaj</v>
      </c>
      <c r="G116" s="34"/>
      <c r="H116" s="34"/>
      <c r="I116" s="137" t="s">
        <v>31</v>
      </c>
      <c r="J116" s="31" t="str">
        <f>E24</f>
        <v xml:space="preserve"> </v>
      </c>
      <c r="K116" s="34"/>
      <c r="L116" s="38"/>
    </row>
    <row r="117" spans="2:12" s="1" customFormat="1" ht="10.3" customHeight="1">
      <c r="B117" s="33"/>
      <c r="C117" s="34"/>
      <c r="D117" s="34"/>
      <c r="E117" s="34"/>
      <c r="F117" s="34"/>
      <c r="G117" s="34"/>
      <c r="H117" s="34"/>
      <c r="I117" s="134"/>
      <c r="J117" s="34"/>
      <c r="K117" s="34"/>
      <c r="L117" s="38"/>
    </row>
    <row r="118" spans="2:20" s="9" customFormat="1" ht="29.25" customHeight="1">
      <c r="B118" s="185"/>
      <c r="C118" s="186" t="s">
        <v>102</v>
      </c>
      <c r="D118" s="187" t="s">
        <v>58</v>
      </c>
      <c r="E118" s="187" t="s">
        <v>54</v>
      </c>
      <c r="F118" s="187" t="s">
        <v>55</v>
      </c>
      <c r="G118" s="187" t="s">
        <v>103</v>
      </c>
      <c r="H118" s="187" t="s">
        <v>104</v>
      </c>
      <c r="I118" s="188" t="s">
        <v>105</v>
      </c>
      <c r="J118" s="189" t="s">
        <v>94</v>
      </c>
      <c r="K118" s="190" t="s">
        <v>106</v>
      </c>
      <c r="L118" s="191"/>
      <c r="M118" s="90" t="s">
        <v>1</v>
      </c>
      <c r="N118" s="91" t="s">
        <v>37</v>
      </c>
      <c r="O118" s="91" t="s">
        <v>107</v>
      </c>
      <c r="P118" s="91" t="s">
        <v>108</v>
      </c>
      <c r="Q118" s="91" t="s">
        <v>109</v>
      </c>
      <c r="R118" s="91" t="s">
        <v>110</v>
      </c>
      <c r="S118" s="91" t="s">
        <v>111</v>
      </c>
      <c r="T118" s="92" t="s">
        <v>112</v>
      </c>
    </row>
    <row r="119" spans="2:63" s="1" customFormat="1" ht="22.8" customHeight="1">
      <c r="B119" s="33"/>
      <c r="C119" s="97" t="s">
        <v>113</v>
      </c>
      <c r="D119" s="34"/>
      <c r="E119" s="34"/>
      <c r="F119" s="34"/>
      <c r="G119" s="34"/>
      <c r="H119" s="34"/>
      <c r="I119" s="134"/>
      <c r="J119" s="192">
        <f>BK119</f>
        <v>0</v>
      </c>
      <c r="K119" s="34"/>
      <c r="L119" s="38"/>
      <c r="M119" s="93"/>
      <c r="N119" s="94"/>
      <c r="O119" s="94"/>
      <c r="P119" s="193">
        <f>P120+P123+P128</f>
        <v>0</v>
      </c>
      <c r="Q119" s="94"/>
      <c r="R119" s="193">
        <f>R120+R123+R128</f>
        <v>0</v>
      </c>
      <c r="S119" s="94"/>
      <c r="T119" s="194">
        <f>T120+T123+T128</f>
        <v>0</v>
      </c>
      <c r="AT119" s="12" t="s">
        <v>72</v>
      </c>
      <c r="AU119" s="12" t="s">
        <v>96</v>
      </c>
      <c r="BK119" s="195">
        <f>BK120+BK123+BK128</f>
        <v>0</v>
      </c>
    </row>
    <row r="120" spans="2:63" s="10" customFormat="1" ht="25.9" customHeight="1">
      <c r="B120" s="196"/>
      <c r="C120" s="197"/>
      <c r="D120" s="198" t="s">
        <v>72</v>
      </c>
      <c r="E120" s="199" t="s">
        <v>440</v>
      </c>
      <c r="F120" s="199" t="s">
        <v>441</v>
      </c>
      <c r="G120" s="197"/>
      <c r="H120" s="197"/>
      <c r="I120" s="200"/>
      <c r="J120" s="201">
        <f>BK120</f>
        <v>0</v>
      </c>
      <c r="K120" s="197"/>
      <c r="L120" s="202"/>
      <c r="M120" s="203"/>
      <c r="N120" s="204"/>
      <c r="O120" s="204"/>
      <c r="P120" s="205">
        <f>SUM(P121:P122)</f>
        <v>0</v>
      </c>
      <c r="Q120" s="204"/>
      <c r="R120" s="205">
        <f>SUM(R121:R122)</f>
        <v>0</v>
      </c>
      <c r="S120" s="204"/>
      <c r="T120" s="206">
        <f>SUM(T121:T122)</f>
        <v>0</v>
      </c>
      <c r="AR120" s="207" t="s">
        <v>80</v>
      </c>
      <c r="AT120" s="208" t="s">
        <v>72</v>
      </c>
      <c r="AU120" s="208" t="s">
        <v>73</v>
      </c>
      <c r="AY120" s="207" t="s">
        <v>116</v>
      </c>
      <c r="BK120" s="209">
        <f>SUM(BK121:BK122)</f>
        <v>0</v>
      </c>
    </row>
    <row r="121" spans="2:65" s="1" customFormat="1" ht="24" customHeight="1">
      <c r="B121" s="33"/>
      <c r="C121" s="210" t="s">
        <v>442</v>
      </c>
      <c r="D121" s="210" t="s">
        <v>117</v>
      </c>
      <c r="E121" s="211" t="s">
        <v>443</v>
      </c>
      <c r="F121" s="212" t="s">
        <v>444</v>
      </c>
      <c r="G121" s="213" t="s">
        <v>155</v>
      </c>
      <c r="H121" s="214">
        <v>10</v>
      </c>
      <c r="I121" s="215"/>
      <c r="J121" s="216">
        <f>ROUND(I121*H121,2)</f>
        <v>0</v>
      </c>
      <c r="K121" s="212" t="s">
        <v>1</v>
      </c>
      <c r="L121" s="38"/>
      <c r="M121" s="217" t="s">
        <v>1</v>
      </c>
      <c r="N121" s="218" t="s">
        <v>38</v>
      </c>
      <c r="O121" s="81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AR121" s="221" t="s">
        <v>121</v>
      </c>
      <c r="AT121" s="221" t="s">
        <v>117</v>
      </c>
      <c r="AU121" s="221" t="s">
        <v>80</v>
      </c>
      <c r="AY121" s="12" t="s">
        <v>116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2" t="s">
        <v>80</v>
      </c>
      <c r="BK121" s="222">
        <f>ROUND(I121*H121,2)</f>
        <v>0</v>
      </c>
      <c r="BL121" s="12" t="s">
        <v>121</v>
      </c>
      <c r="BM121" s="221" t="s">
        <v>82</v>
      </c>
    </row>
    <row r="122" spans="2:65" s="1" customFormat="1" ht="16.5" customHeight="1">
      <c r="B122" s="33"/>
      <c r="C122" s="228" t="s">
        <v>272</v>
      </c>
      <c r="D122" s="228" t="s">
        <v>208</v>
      </c>
      <c r="E122" s="229" t="s">
        <v>445</v>
      </c>
      <c r="F122" s="230" t="s">
        <v>446</v>
      </c>
      <c r="G122" s="231" t="s">
        <v>155</v>
      </c>
      <c r="H122" s="232">
        <v>10</v>
      </c>
      <c r="I122" s="233"/>
      <c r="J122" s="234">
        <f>ROUND(I122*H122,2)</f>
        <v>0</v>
      </c>
      <c r="K122" s="230" t="s">
        <v>1</v>
      </c>
      <c r="L122" s="235"/>
      <c r="M122" s="236" t="s">
        <v>1</v>
      </c>
      <c r="N122" s="237" t="s">
        <v>38</v>
      </c>
      <c r="O122" s="81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AR122" s="221" t="s">
        <v>130</v>
      </c>
      <c r="AT122" s="221" t="s">
        <v>208</v>
      </c>
      <c r="AU122" s="221" t="s">
        <v>80</v>
      </c>
      <c r="AY122" s="12" t="s">
        <v>116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2" t="s">
        <v>80</v>
      </c>
      <c r="BK122" s="222">
        <f>ROUND(I122*H122,2)</f>
        <v>0</v>
      </c>
      <c r="BL122" s="12" t="s">
        <v>121</v>
      </c>
      <c r="BM122" s="221" t="s">
        <v>121</v>
      </c>
    </row>
    <row r="123" spans="2:63" s="10" customFormat="1" ht="25.9" customHeight="1">
      <c r="B123" s="196"/>
      <c r="C123" s="197"/>
      <c r="D123" s="198" t="s">
        <v>72</v>
      </c>
      <c r="E123" s="199" t="s">
        <v>161</v>
      </c>
      <c r="F123" s="199" t="s">
        <v>162</v>
      </c>
      <c r="G123" s="197"/>
      <c r="H123" s="197"/>
      <c r="I123" s="200"/>
      <c r="J123" s="201">
        <f>BK123</f>
        <v>0</v>
      </c>
      <c r="K123" s="197"/>
      <c r="L123" s="202"/>
      <c r="M123" s="203"/>
      <c r="N123" s="204"/>
      <c r="O123" s="204"/>
      <c r="P123" s="205">
        <f>SUM(P124:P127)</f>
        <v>0</v>
      </c>
      <c r="Q123" s="204"/>
      <c r="R123" s="205">
        <f>SUM(R124:R127)</f>
        <v>0</v>
      </c>
      <c r="S123" s="204"/>
      <c r="T123" s="206">
        <f>SUM(T124:T127)</f>
        <v>0</v>
      </c>
      <c r="AR123" s="207" t="s">
        <v>80</v>
      </c>
      <c r="AT123" s="208" t="s">
        <v>72</v>
      </c>
      <c r="AU123" s="208" t="s">
        <v>73</v>
      </c>
      <c r="AY123" s="207" t="s">
        <v>116</v>
      </c>
      <c r="BK123" s="209">
        <f>SUM(BK124:BK127)</f>
        <v>0</v>
      </c>
    </row>
    <row r="124" spans="2:65" s="1" customFormat="1" ht="24" customHeight="1">
      <c r="B124" s="33"/>
      <c r="C124" s="210" t="s">
        <v>80</v>
      </c>
      <c r="D124" s="210" t="s">
        <v>117</v>
      </c>
      <c r="E124" s="211" t="s">
        <v>447</v>
      </c>
      <c r="F124" s="212" t="s">
        <v>448</v>
      </c>
      <c r="G124" s="213" t="s">
        <v>120</v>
      </c>
      <c r="H124" s="214">
        <v>2</v>
      </c>
      <c r="I124" s="215"/>
      <c r="J124" s="216">
        <f>ROUND(I124*H124,2)</f>
        <v>0</v>
      </c>
      <c r="K124" s="212" t="s">
        <v>1</v>
      </c>
      <c r="L124" s="38"/>
      <c r="M124" s="217" t="s">
        <v>1</v>
      </c>
      <c r="N124" s="218" t="s">
        <v>38</v>
      </c>
      <c r="O124" s="81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AR124" s="221" t="s">
        <v>121</v>
      </c>
      <c r="AT124" s="221" t="s">
        <v>117</v>
      </c>
      <c r="AU124" s="221" t="s">
        <v>80</v>
      </c>
      <c r="AY124" s="12" t="s">
        <v>116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2" t="s">
        <v>80</v>
      </c>
      <c r="BK124" s="222">
        <f>ROUND(I124*H124,2)</f>
        <v>0</v>
      </c>
      <c r="BL124" s="12" t="s">
        <v>121</v>
      </c>
      <c r="BM124" s="221" t="s">
        <v>127</v>
      </c>
    </row>
    <row r="125" spans="2:65" s="1" customFormat="1" ht="24" customHeight="1">
      <c r="B125" s="33"/>
      <c r="C125" s="210" t="s">
        <v>278</v>
      </c>
      <c r="D125" s="210" t="s">
        <v>117</v>
      </c>
      <c r="E125" s="211" t="s">
        <v>447</v>
      </c>
      <c r="F125" s="212" t="s">
        <v>448</v>
      </c>
      <c r="G125" s="213" t="s">
        <v>120</v>
      </c>
      <c r="H125" s="214">
        <v>1</v>
      </c>
      <c r="I125" s="215"/>
      <c r="J125" s="216">
        <f>ROUND(I125*H125,2)</f>
        <v>0</v>
      </c>
      <c r="K125" s="212" t="s">
        <v>1</v>
      </c>
      <c r="L125" s="38"/>
      <c r="M125" s="217" t="s">
        <v>1</v>
      </c>
      <c r="N125" s="218" t="s">
        <v>38</v>
      </c>
      <c r="O125" s="81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AR125" s="221" t="s">
        <v>121</v>
      </c>
      <c r="AT125" s="221" t="s">
        <v>117</v>
      </c>
      <c r="AU125" s="221" t="s">
        <v>80</v>
      </c>
      <c r="AY125" s="12" t="s">
        <v>116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2" t="s">
        <v>80</v>
      </c>
      <c r="BK125" s="222">
        <f>ROUND(I125*H125,2)</f>
        <v>0</v>
      </c>
      <c r="BL125" s="12" t="s">
        <v>121</v>
      </c>
      <c r="BM125" s="221" t="s">
        <v>130</v>
      </c>
    </row>
    <row r="126" spans="2:65" s="1" customFormat="1" ht="16.5" customHeight="1">
      <c r="B126" s="33"/>
      <c r="C126" s="228" t="s">
        <v>449</v>
      </c>
      <c r="D126" s="228" t="s">
        <v>208</v>
      </c>
      <c r="E126" s="229" t="s">
        <v>144</v>
      </c>
      <c r="F126" s="230" t="s">
        <v>450</v>
      </c>
      <c r="G126" s="231" t="s">
        <v>146</v>
      </c>
      <c r="H126" s="232">
        <v>1</v>
      </c>
      <c r="I126" s="233"/>
      <c r="J126" s="234">
        <f>ROUND(I126*H126,2)</f>
        <v>0</v>
      </c>
      <c r="K126" s="230" t="s">
        <v>1</v>
      </c>
      <c r="L126" s="235"/>
      <c r="M126" s="236" t="s">
        <v>1</v>
      </c>
      <c r="N126" s="237" t="s">
        <v>38</v>
      </c>
      <c r="O126" s="81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AR126" s="221" t="s">
        <v>130</v>
      </c>
      <c r="AT126" s="221" t="s">
        <v>208</v>
      </c>
      <c r="AU126" s="221" t="s">
        <v>80</v>
      </c>
      <c r="AY126" s="12" t="s">
        <v>116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2" t="s">
        <v>80</v>
      </c>
      <c r="BK126" s="222">
        <f>ROUND(I126*H126,2)</f>
        <v>0</v>
      </c>
      <c r="BL126" s="12" t="s">
        <v>121</v>
      </c>
      <c r="BM126" s="221" t="s">
        <v>135</v>
      </c>
    </row>
    <row r="127" spans="2:65" s="1" customFormat="1" ht="24" customHeight="1">
      <c r="B127" s="33"/>
      <c r="C127" s="210" t="s">
        <v>451</v>
      </c>
      <c r="D127" s="210" t="s">
        <v>117</v>
      </c>
      <c r="E127" s="211" t="s">
        <v>265</v>
      </c>
      <c r="F127" s="212" t="s">
        <v>196</v>
      </c>
      <c r="G127" s="213" t="s">
        <v>120</v>
      </c>
      <c r="H127" s="214">
        <v>3</v>
      </c>
      <c r="I127" s="215"/>
      <c r="J127" s="216">
        <f>ROUND(I127*H127,2)</f>
        <v>0</v>
      </c>
      <c r="K127" s="212" t="s">
        <v>1</v>
      </c>
      <c r="L127" s="38"/>
      <c r="M127" s="217" t="s">
        <v>1</v>
      </c>
      <c r="N127" s="218" t="s">
        <v>38</v>
      </c>
      <c r="O127" s="8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AR127" s="221" t="s">
        <v>121</v>
      </c>
      <c r="AT127" s="221" t="s">
        <v>117</v>
      </c>
      <c r="AU127" s="221" t="s">
        <v>80</v>
      </c>
      <c r="AY127" s="12" t="s">
        <v>116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2" t="s">
        <v>80</v>
      </c>
      <c r="BK127" s="222">
        <f>ROUND(I127*H127,2)</f>
        <v>0</v>
      </c>
      <c r="BL127" s="12" t="s">
        <v>121</v>
      </c>
      <c r="BM127" s="221" t="s">
        <v>138</v>
      </c>
    </row>
    <row r="128" spans="2:63" s="10" customFormat="1" ht="25.9" customHeight="1">
      <c r="B128" s="196"/>
      <c r="C128" s="197"/>
      <c r="D128" s="198" t="s">
        <v>72</v>
      </c>
      <c r="E128" s="199" t="s">
        <v>166</v>
      </c>
      <c r="F128" s="199" t="s">
        <v>167</v>
      </c>
      <c r="G128" s="197"/>
      <c r="H128" s="197"/>
      <c r="I128" s="200"/>
      <c r="J128" s="201">
        <f>BK128</f>
        <v>0</v>
      </c>
      <c r="K128" s="197"/>
      <c r="L128" s="202"/>
      <c r="M128" s="203"/>
      <c r="N128" s="204"/>
      <c r="O128" s="204"/>
      <c r="P128" s="205">
        <f>SUM(P129:P169)</f>
        <v>0</v>
      </c>
      <c r="Q128" s="204"/>
      <c r="R128" s="205">
        <f>SUM(R129:R169)</f>
        <v>0</v>
      </c>
      <c r="S128" s="204"/>
      <c r="T128" s="206">
        <f>SUM(T129:T169)</f>
        <v>0</v>
      </c>
      <c r="AR128" s="207" t="s">
        <v>80</v>
      </c>
      <c r="AT128" s="208" t="s">
        <v>72</v>
      </c>
      <c r="AU128" s="208" t="s">
        <v>73</v>
      </c>
      <c r="AY128" s="207" t="s">
        <v>116</v>
      </c>
      <c r="BK128" s="209">
        <f>SUM(BK129:BK169)</f>
        <v>0</v>
      </c>
    </row>
    <row r="129" spans="2:65" s="1" customFormat="1" ht="16.5" customHeight="1">
      <c r="B129" s="33"/>
      <c r="C129" s="210" t="s">
        <v>124</v>
      </c>
      <c r="D129" s="210" t="s">
        <v>117</v>
      </c>
      <c r="E129" s="211" t="s">
        <v>144</v>
      </c>
      <c r="F129" s="212" t="s">
        <v>452</v>
      </c>
      <c r="G129" s="213" t="s">
        <v>146</v>
      </c>
      <c r="H129" s="214">
        <v>1</v>
      </c>
      <c r="I129" s="215"/>
      <c r="J129" s="216">
        <f>ROUND(I129*H129,2)</f>
        <v>0</v>
      </c>
      <c r="K129" s="212" t="s">
        <v>1</v>
      </c>
      <c r="L129" s="38"/>
      <c r="M129" s="217" t="s">
        <v>1</v>
      </c>
      <c r="N129" s="218" t="s">
        <v>38</v>
      </c>
      <c r="O129" s="81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AR129" s="221" t="s">
        <v>121</v>
      </c>
      <c r="AT129" s="221" t="s">
        <v>117</v>
      </c>
      <c r="AU129" s="221" t="s">
        <v>80</v>
      </c>
      <c r="AY129" s="12" t="s">
        <v>116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2" t="s">
        <v>80</v>
      </c>
      <c r="BK129" s="222">
        <f>ROUND(I129*H129,2)</f>
        <v>0</v>
      </c>
      <c r="BL129" s="12" t="s">
        <v>121</v>
      </c>
      <c r="BM129" s="221" t="s">
        <v>142</v>
      </c>
    </row>
    <row r="130" spans="2:65" s="1" customFormat="1" ht="24" customHeight="1">
      <c r="B130" s="33"/>
      <c r="C130" s="210" t="s">
        <v>157</v>
      </c>
      <c r="D130" s="210" t="s">
        <v>117</v>
      </c>
      <c r="E130" s="211" t="s">
        <v>453</v>
      </c>
      <c r="F130" s="212" t="s">
        <v>454</v>
      </c>
      <c r="G130" s="213" t="s">
        <v>120</v>
      </c>
      <c r="H130" s="214">
        <v>3</v>
      </c>
      <c r="I130" s="215"/>
      <c r="J130" s="216">
        <f>ROUND(I130*H130,2)</f>
        <v>0</v>
      </c>
      <c r="K130" s="212" t="s">
        <v>1</v>
      </c>
      <c r="L130" s="38"/>
      <c r="M130" s="217" t="s">
        <v>1</v>
      </c>
      <c r="N130" s="218" t="s">
        <v>38</v>
      </c>
      <c r="O130" s="81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AR130" s="221" t="s">
        <v>121</v>
      </c>
      <c r="AT130" s="221" t="s">
        <v>117</v>
      </c>
      <c r="AU130" s="221" t="s">
        <v>80</v>
      </c>
      <c r="AY130" s="12" t="s">
        <v>116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2" t="s">
        <v>80</v>
      </c>
      <c r="BK130" s="222">
        <f>ROUND(I130*H130,2)</f>
        <v>0</v>
      </c>
      <c r="BL130" s="12" t="s">
        <v>121</v>
      </c>
      <c r="BM130" s="221" t="s">
        <v>147</v>
      </c>
    </row>
    <row r="131" spans="2:65" s="1" customFormat="1" ht="16.5" customHeight="1">
      <c r="B131" s="33"/>
      <c r="C131" s="210" t="s">
        <v>142</v>
      </c>
      <c r="D131" s="210" t="s">
        <v>117</v>
      </c>
      <c r="E131" s="211" t="s">
        <v>455</v>
      </c>
      <c r="F131" s="212" t="s">
        <v>456</v>
      </c>
      <c r="G131" s="213" t="s">
        <v>120</v>
      </c>
      <c r="H131" s="214">
        <v>2</v>
      </c>
      <c r="I131" s="215"/>
      <c r="J131" s="216">
        <f>ROUND(I131*H131,2)</f>
        <v>0</v>
      </c>
      <c r="K131" s="212" t="s">
        <v>1</v>
      </c>
      <c r="L131" s="38"/>
      <c r="M131" s="217" t="s">
        <v>1</v>
      </c>
      <c r="N131" s="218" t="s">
        <v>38</v>
      </c>
      <c r="O131" s="81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AR131" s="221" t="s">
        <v>121</v>
      </c>
      <c r="AT131" s="221" t="s">
        <v>117</v>
      </c>
      <c r="AU131" s="221" t="s">
        <v>80</v>
      </c>
      <c r="AY131" s="12" t="s">
        <v>116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2" t="s">
        <v>80</v>
      </c>
      <c r="BK131" s="222">
        <f>ROUND(I131*H131,2)</f>
        <v>0</v>
      </c>
      <c r="BL131" s="12" t="s">
        <v>121</v>
      </c>
      <c r="BM131" s="221" t="s">
        <v>150</v>
      </c>
    </row>
    <row r="132" spans="2:65" s="1" customFormat="1" ht="16.5" customHeight="1">
      <c r="B132" s="33"/>
      <c r="C132" s="228" t="s">
        <v>8</v>
      </c>
      <c r="D132" s="228" t="s">
        <v>208</v>
      </c>
      <c r="E132" s="229" t="s">
        <v>212</v>
      </c>
      <c r="F132" s="230" t="s">
        <v>457</v>
      </c>
      <c r="G132" s="231" t="s">
        <v>146</v>
      </c>
      <c r="H132" s="232">
        <v>2</v>
      </c>
      <c r="I132" s="233"/>
      <c r="J132" s="234">
        <f>ROUND(I132*H132,2)</f>
        <v>0</v>
      </c>
      <c r="K132" s="230" t="s">
        <v>1</v>
      </c>
      <c r="L132" s="235"/>
      <c r="M132" s="236" t="s">
        <v>1</v>
      </c>
      <c r="N132" s="237" t="s">
        <v>38</v>
      </c>
      <c r="O132" s="81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AR132" s="221" t="s">
        <v>130</v>
      </c>
      <c r="AT132" s="221" t="s">
        <v>208</v>
      </c>
      <c r="AU132" s="221" t="s">
        <v>80</v>
      </c>
      <c r="AY132" s="12" t="s">
        <v>116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2" t="s">
        <v>80</v>
      </c>
      <c r="BK132" s="222">
        <f>ROUND(I132*H132,2)</f>
        <v>0</v>
      </c>
      <c r="BL132" s="12" t="s">
        <v>121</v>
      </c>
      <c r="BM132" s="221" t="s">
        <v>156</v>
      </c>
    </row>
    <row r="133" spans="2:65" s="1" customFormat="1" ht="24" customHeight="1">
      <c r="B133" s="33"/>
      <c r="C133" s="210" t="s">
        <v>150</v>
      </c>
      <c r="D133" s="210" t="s">
        <v>117</v>
      </c>
      <c r="E133" s="211" t="s">
        <v>265</v>
      </c>
      <c r="F133" s="212" t="s">
        <v>196</v>
      </c>
      <c r="G133" s="213" t="s">
        <v>120</v>
      </c>
      <c r="H133" s="214">
        <v>2</v>
      </c>
      <c r="I133" s="215"/>
      <c r="J133" s="216">
        <f>ROUND(I133*H133,2)</f>
        <v>0</v>
      </c>
      <c r="K133" s="212" t="s">
        <v>1</v>
      </c>
      <c r="L133" s="38"/>
      <c r="M133" s="217" t="s">
        <v>1</v>
      </c>
      <c r="N133" s="218" t="s">
        <v>38</v>
      </c>
      <c r="O133" s="81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AR133" s="221" t="s">
        <v>121</v>
      </c>
      <c r="AT133" s="221" t="s">
        <v>117</v>
      </c>
      <c r="AU133" s="221" t="s">
        <v>80</v>
      </c>
      <c r="AY133" s="12" t="s">
        <v>116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2" t="s">
        <v>80</v>
      </c>
      <c r="BK133" s="222">
        <f>ROUND(I133*H133,2)</f>
        <v>0</v>
      </c>
      <c r="BL133" s="12" t="s">
        <v>121</v>
      </c>
      <c r="BM133" s="221" t="s">
        <v>160</v>
      </c>
    </row>
    <row r="134" spans="2:65" s="1" customFormat="1" ht="24" customHeight="1">
      <c r="B134" s="33"/>
      <c r="C134" s="210" t="s">
        <v>143</v>
      </c>
      <c r="D134" s="210" t="s">
        <v>117</v>
      </c>
      <c r="E134" s="211" t="s">
        <v>458</v>
      </c>
      <c r="F134" s="212" t="s">
        <v>459</v>
      </c>
      <c r="G134" s="213" t="s">
        <v>155</v>
      </c>
      <c r="H134" s="214">
        <v>18</v>
      </c>
      <c r="I134" s="215"/>
      <c r="J134" s="216">
        <f>ROUND(I134*H134,2)</f>
        <v>0</v>
      </c>
      <c r="K134" s="212" t="s">
        <v>1</v>
      </c>
      <c r="L134" s="38"/>
      <c r="M134" s="217" t="s">
        <v>1</v>
      </c>
      <c r="N134" s="218" t="s">
        <v>38</v>
      </c>
      <c r="O134" s="81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AR134" s="221" t="s">
        <v>121</v>
      </c>
      <c r="AT134" s="221" t="s">
        <v>117</v>
      </c>
      <c r="AU134" s="221" t="s">
        <v>80</v>
      </c>
      <c r="AY134" s="12" t="s">
        <v>116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2" t="s">
        <v>80</v>
      </c>
      <c r="BK134" s="222">
        <f>ROUND(I134*H134,2)</f>
        <v>0</v>
      </c>
      <c r="BL134" s="12" t="s">
        <v>121</v>
      </c>
      <c r="BM134" s="221" t="s">
        <v>165</v>
      </c>
    </row>
    <row r="135" spans="2:65" s="1" customFormat="1" ht="16.5" customHeight="1">
      <c r="B135" s="33"/>
      <c r="C135" s="228" t="s">
        <v>460</v>
      </c>
      <c r="D135" s="228" t="s">
        <v>208</v>
      </c>
      <c r="E135" s="229" t="s">
        <v>255</v>
      </c>
      <c r="F135" s="230" t="s">
        <v>461</v>
      </c>
      <c r="G135" s="231" t="s">
        <v>155</v>
      </c>
      <c r="H135" s="232">
        <v>18</v>
      </c>
      <c r="I135" s="233"/>
      <c r="J135" s="234">
        <f>ROUND(I135*H135,2)</f>
        <v>0</v>
      </c>
      <c r="K135" s="230" t="s">
        <v>1</v>
      </c>
      <c r="L135" s="235"/>
      <c r="M135" s="236" t="s">
        <v>1</v>
      </c>
      <c r="N135" s="237" t="s">
        <v>38</v>
      </c>
      <c r="O135" s="81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AR135" s="221" t="s">
        <v>130</v>
      </c>
      <c r="AT135" s="221" t="s">
        <v>208</v>
      </c>
      <c r="AU135" s="221" t="s">
        <v>80</v>
      </c>
      <c r="AY135" s="12" t="s">
        <v>116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2" t="s">
        <v>80</v>
      </c>
      <c r="BK135" s="222">
        <f>ROUND(I135*H135,2)</f>
        <v>0</v>
      </c>
      <c r="BL135" s="12" t="s">
        <v>121</v>
      </c>
      <c r="BM135" s="221" t="s">
        <v>170</v>
      </c>
    </row>
    <row r="136" spans="2:65" s="1" customFormat="1" ht="24" customHeight="1">
      <c r="B136" s="33"/>
      <c r="C136" s="210" t="s">
        <v>263</v>
      </c>
      <c r="D136" s="210" t="s">
        <v>117</v>
      </c>
      <c r="E136" s="211" t="s">
        <v>458</v>
      </c>
      <c r="F136" s="212" t="s">
        <v>459</v>
      </c>
      <c r="G136" s="213" t="s">
        <v>155</v>
      </c>
      <c r="H136" s="214">
        <v>20</v>
      </c>
      <c r="I136" s="215"/>
      <c r="J136" s="216">
        <f>ROUND(I136*H136,2)</f>
        <v>0</v>
      </c>
      <c r="K136" s="212" t="s">
        <v>1</v>
      </c>
      <c r="L136" s="38"/>
      <c r="M136" s="217" t="s">
        <v>1</v>
      </c>
      <c r="N136" s="218" t="s">
        <v>38</v>
      </c>
      <c r="O136" s="8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AR136" s="221" t="s">
        <v>121</v>
      </c>
      <c r="AT136" s="221" t="s">
        <v>117</v>
      </c>
      <c r="AU136" s="221" t="s">
        <v>80</v>
      </c>
      <c r="AY136" s="12" t="s">
        <v>116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2" t="s">
        <v>80</v>
      </c>
      <c r="BK136" s="222">
        <f>ROUND(I136*H136,2)</f>
        <v>0</v>
      </c>
      <c r="BL136" s="12" t="s">
        <v>121</v>
      </c>
      <c r="BM136" s="221" t="s">
        <v>174</v>
      </c>
    </row>
    <row r="137" spans="2:65" s="1" customFormat="1" ht="16.5" customHeight="1">
      <c r="B137" s="33"/>
      <c r="C137" s="228" t="s">
        <v>462</v>
      </c>
      <c r="D137" s="228" t="s">
        <v>208</v>
      </c>
      <c r="E137" s="229" t="s">
        <v>261</v>
      </c>
      <c r="F137" s="230" t="s">
        <v>463</v>
      </c>
      <c r="G137" s="231" t="s">
        <v>155</v>
      </c>
      <c r="H137" s="232">
        <v>20</v>
      </c>
      <c r="I137" s="233"/>
      <c r="J137" s="234">
        <f>ROUND(I137*H137,2)</f>
        <v>0</v>
      </c>
      <c r="K137" s="230" t="s">
        <v>1</v>
      </c>
      <c r="L137" s="235"/>
      <c r="M137" s="236" t="s">
        <v>1</v>
      </c>
      <c r="N137" s="237" t="s">
        <v>38</v>
      </c>
      <c r="O137" s="8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AR137" s="221" t="s">
        <v>130</v>
      </c>
      <c r="AT137" s="221" t="s">
        <v>208</v>
      </c>
      <c r="AU137" s="221" t="s">
        <v>80</v>
      </c>
      <c r="AY137" s="12" t="s">
        <v>116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2" t="s">
        <v>80</v>
      </c>
      <c r="BK137" s="222">
        <f>ROUND(I137*H137,2)</f>
        <v>0</v>
      </c>
      <c r="BL137" s="12" t="s">
        <v>121</v>
      </c>
      <c r="BM137" s="221" t="s">
        <v>176</v>
      </c>
    </row>
    <row r="138" spans="2:65" s="1" customFormat="1" ht="24" customHeight="1">
      <c r="B138" s="33"/>
      <c r="C138" s="210" t="s">
        <v>175</v>
      </c>
      <c r="D138" s="210" t="s">
        <v>117</v>
      </c>
      <c r="E138" s="211" t="s">
        <v>464</v>
      </c>
      <c r="F138" s="212" t="s">
        <v>465</v>
      </c>
      <c r="G138" s="213" t="s">
        <v>120</v>
      </c>
      <c r="H138" s="214">
        <v>4</v>
      </c>
      <c r="I138" s="215"/>
      <c r="J138" s="216">
        <f>ROUND(I138*H138,2)</f>
        <v>0</v>
      </c>
      <c r="K138" s="212" t="s">
        <v>1</v>
      </c>
      <c r="L138" s="38"/>
      <c r="M138" s="217" t="s">
        <v>1</v>
      </c>
      <c r="N138" s="218" t="s">
        <v>38</v>
      </c>
      <c r="O138" s="8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AR138" s="221" t="s">
        <v>121</v>
      </c>
      <c r="AT138" s="221" t="s">
        <v>117</v>
      </c>
      <c r="AU138" s="221" t="s">
        <v>80</v>
      </c>
      <c r="AY138" s="12" t="s">
        <v>116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2" t="s">
        <v>80</v>
      </c>
      <c r="BK138" s="222">
        <f>ROUND(I138*H138,2)</f>
        <v>0</v>
      </c>
      <c r="BL138" s="12" t="s">
        <v>121</v>
      </c>
      <c r="BM138" s="221" t="s">
        <v>179</v>
      </c>
    </row>
    <row r="139" spans="2:65" s="1" customFormat="1" ht="16.5" customHeight="1">
      <c r="B139" s="33"/>
      <c r="C139" s="228" t="s">
        <v>156</v>
      </c>
      <c r="D139" s="228" t="s">
        <v>208</v>
      </c>
      <c r="E139" s="229" t="s">
        <v>270</v>
      </c>
      <c r="F139" s="230" t="s">
        <v>466</v>
      </c>
      <c r="G139" s="231" t="s">
        <v>146</v>
      </c>
      <c r="H139" s="232">
        <v>2</v>
      </c>
      <c r="I139" s="233"/>
      <c r="J139" s="234">
        <f>ROUND(I139*H139,2)</f>
        <v>0</v>
      </c>
      <c r="K139" s="230" t="s">
        <v>1</v>
      </c>
      <c r="L139" s="235"/>
      <c r="M139" s="236" t="s">
        <v>1</v>
      </c>
      <c r="N139" s="237" t="s">
        <v>38</v>
      </c>
      <c r="O139" s="81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AR139" s="221" t="s">
        <v>130</v>
      </c>
      <c r="AT139" s="221" t="s">
        <v>208</v>
      </c>
      <c r="AU139" s="221" t="s">
        <v>80</v>
      </c>
      <c r="AY139" s="12" t="s">
        <v>116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2" t="s">
        <v>80</v>
      </c>
      <c r="BK139" s="222">
        <f>ROUND(I139*H139,2)</f>
        <v>0</v>
      </c>
      <c r="BL139" s="12" t="s">
        <v>121</v>
      </c>
      <c r="BM139" s="221" t="s">
        <v>182</v>
      </c>
    </row>
    <row r="140" spans="2:65" s="1" customFormat="1" ht="16.5" customHeight="1">
      <c r="B140" s="33"/>
      <c r="C140" s="210" t="s">
        <v>197</v>
      </c>
      <c r="D140" s="210" t="s">
        <v>117</v>
      </c>
      <c r="E140" s="211" t="s">
        <v>467</v>
      </c>
      <c r="F140" s="212" t="s">
        <v>468</v>
      </c>
      <c r="G140" s="213" t="s">
        <v>120</v>
      </c>
      <c r="H140" s="214">
        <v>2</v>
      </c>
      <c r="I140" s="215"/>
      <c r="J140" s="216">
        <f>ROUND(I140*H140,2)</f>
        <v>0</v>
      </c>
      <c r="K140" s="212" t="s">
        <v>1</v>
      </c>
      <c r="L140" s="38"/>
      <c r="M140" s="217" t="s">
        <v>1</v>
      </c>
      <c r="N140" s="218" t="s">
        <v>38</v>
      </c>
      <c r="O140" s="81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AR140" s="221" t="s">
        <v>121</v>
      </c>
      <c r="AT140" s="221" t="s">
        <v>117</v>
      </c>
      <c r="AU140" s="221" t="s">
        <v>80</v>
      </c>
      <c r="AY140" s="12" t="s">
        <v>116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2" t="s">
        <v>80</v>
      </c>
      <c r="BK140" s="222">
        <f>ROUND(I140*H140,2)</f>
        <v>0</v>
      </c>
      <c r="BL140" s="12" t="s">
        <v>121</v>
      </c>
      <c r="BM140" s="221" t="s">
        <v>143</v>
      </c>
    </row>
    <row r="141" spans="2:65" s="1" customFormat="1" ht="16.5" customHeight="1">
      <c r="B141" s="33"/>
      <c r="C141" s="228" t="s">
        <v>469</v>
      </c>
      <c r="D141" s="228" t="s">
        <v>208</v>
      </c>
      <c r="E141" s="229" t="s">
        <v>276</v>
      </c>
      <c r="F141" s="230" t="s">
        <v>470</v>
      </c>
      <c r="G141" s="231" t="s">
        <v>146</v>
      </c>
      <c r="H141" s="232">
        <v>2</v>
      </c>
      <c r="I141" s="233"/>
      <c r="J141" s="234">
        <f>ROUND(I141*H141,2)</f>
        <v>0</v>
      </c>
      <c r="K141" s="230" t="s">
        <v>1</v>
      </c>
      <c r="L141" s="235"/>
      <c r="M141" s="236" t="s">
        <v>1</v>
      </c>
      <c r="N141" s="237" t="s">
        <v>38</v>
      </c>
      <c r="O141" s="81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AR141" s="221" t="s">
        <v>130</v>
      </c>
      <c r="AT141" s="221" t="s">
        <v>208</v>
      </c>
      <c r="AU141" s="221" t="s">
        <v>80</v>
      </c>
      <c r="AY141" s="12" t="s">
        <v>116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2" t="s">
        <v>80</v>
      </c>
      <c r="BK141" s="222">
        <f>ROUND(I141*H141,2)</f>
        <v>0</v>
      </c>
      <c r="BL141" s="12" t="s">
        <v>121</v>
      </c>
      <c r="BM141" s="221" t="s">
        <v>171</v>
      </c>
    </row>
    <row r="142" spans="2:65" s="1" customFormat="1" ht="16.5" customHeight="1">
      <c r="B142" s="33"/>
      <c r="C142" s="210" t="s">
        <v>171</v>
      </c>
      <c r="D142" s="210" t="s">
        <v>117</v>
      </c>
      <c r="E142" s="211" t="s">
        <v>471</v>
      </c>
      <c r="F142" s="212" t="s">
        <v>472</v>
      </c>
      <c r="G142" s="213" t="s">
        <v>120</v>
      </c>
      <c r="H142" s="214">
        <v>2</v>
      </c>
      <c r="I142" s="215"/>
      <c r="J142" s="216">
        <f>ROUND(I142*H142,2)</f>
        <v>0</v>
      </c>
      <c r="K142" s="212" t="s">
        <v>1</v>
      </c>
      <c r="L142" s="38"/>
      <c r="M142" s="217" t="s">
        <v>1</v>
      </c>
      <c r="N142" s="218" t="s">
        <v>38</v>
      </c>
      <c r="O142" s="81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AR142" s="221" t="s">
        <v>121</v>
      </c>
      <c r="AT142" s="221" t="s">
        <v>117</v>
      </c>
      <c r="AU142" s="221" t="s">
        <v>80</v>
      </c>
      <c r="AY142" s="12" t="s">
        <v>116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2" t="s">
        <v>80</v>
      </c>
      <c r="BK142" s="222">
        <f>ROUND(I142*H142,2)</f>
        <v>0</v>
      </c>
      <c r="BL142" s="12" t="s">
        <v>121</v>
      </c>
      <c r="BM142" s="221" t="s">
        <v>190</v>
      </c>
    </row>
    <row r="143" spans="2:65" s="1" customFormat="1" ht="24" customHeight="1">
      <c r="B143" s="33"/>
      <c r="C143" s="210" t="s">
        <v>473</v>
      </c>
      <c r="D143" s="210" t="s">
        <v>117</v>
      </c>
      <c r="E143" s="211" t="s">
        <v>474</v>
      </c>
      <c r="F143" s="212" t="s">
        <v>475</v>
      </c>
      <c r="G143" s="213" t="s">
        <v>155</v>
      </c>
      <c r="H143" s="214">
        <v>4</v>
      </c>
      <c r="I143" s="215"/>
      <c r="J143" s="216">
        <f>ROUND(I143*H143,2)</f>
        <v>0</v>
      </c>
      <c r="K143" s="212" t="s">
        <v>1</v>
      </c>
      <c r="L143" s="38"/>
      <c r="M143" s="217" t="s">
        <v>1</v>
      </c>
      <c r="N143" s="218" t="s">
        <v>38</v>
      </c>
      <c r="O143" s="8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AR143" s="221" t="s">
        <v>121</v>
      </c>
      <c r="AT143" s="221" t="s">
        <v>117</v>
      </c>
      <c r="AU143" s="221" t="s">
        <v>80</v>
      </c>
      <c r="AY143" s="12" t="s">
        <v>116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2" t="s">
        <v>80</v>
      </c>
      <c r="BK143" s="222">
        <f>ROUND(I143*H143,2)</f>
        <v>0</v>
      </c>
      <c r="BL143" s="12" t="s">
        <v>121</v>
      </c>
      <c r="BM143" s="221" t="s">
        <v>194</v>
      </c>
    </row>
    <row r="144" spans="2:65" s="1" customFormat="1" ht="24" customHeight="1">
      <c r="B144" s="33"/>
      <c r="C144" s="210" t="s">
        <v>7</v>
      </c>
      <c r="D144" s="210" t="s">
        <v>117</v>
      </c>
      <c r="E144" s="211" t="s">
        <v>476</v>
      </c>
      <c r="F144" s="212" t="s">
        <v>477</v>
      </c>
      <c r="G144" s="213" t="s">
        <v>155</v>
      </c>
      <c r="H144" s="214">
        <v>37</v>
      </c>
      <c r="I144" s="215"/>
      <c r="J144" s="216">
        <f>ROUND(I144*H144,2)</f>
        <v>0</v>
      </c>
      <c r="K144" s="212" t="s">
        <v>1</v>
      </c>
      <c r="L144" s="38"/>
      <c r="M144" s="217" t="s">
        <v>1</v>
      </c>
      <c r="N144" s="218" t="s">
        <v>38</v>
      </c>
      <c r="O144" s="81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AR144" s="221" t="s">
        <v>121</v>
      </c>
      <c r="AT144" s="221" t="s">
        <v>117</v>
      </c>
      <c r="AU144" s="221" t="s">
        <v>80</v>
      </c>
      <c r="AY144" s="12" t="s">
        <v>116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2" t="s">
        <v>80</v>
      </c>
      <c r="BK144" s="222">
        <f>ROUND(I144*H144,2)</f>
        <v>0</v>
      </c>
      <c r="BL144" s="12" t="s">
        <v>121</v>
      </c>
      <c r="BM144" s="221" t="s">
        <v>197</v>
      </c>
    </row>
    <row r="145" spans="2:65" s="1" customFormat="1" ht="24" customHeight="1">
      <c r="B145" s="33"/>
      <c r="C145" s="210" t="s">
        <v>257</v>
      </c>
      <c r="D145" s="210" t="s">
        <v>117</v>
      </c>
      <c r="E145" s="211" t="s">
        <v>478</v>
      </c>
      <c r="F145" s="212" t="s">
        <v>479</v>
      </c>
      <c r="G145" s="213" t="s">
        <v>120</v>
      </c>
      <c r="H145" s="214">
        <v>4</v>
      </c>
      <c r="I145" s="215"/>
      <c r="J145" s="216">
        <f>ROUND(I145*H145,2)</f>
        <v>0</v>
      </c>
      <c r="K145" s="212" t="s">
        <v>1</v>
      </c>
      <c r="L145" s="38"/>
      <c r="M145" s="217" t="s">
        <v>1</v>
      </c>
      <c r="N145" s="218" t="s">
        <v>38</v>
      </c>
      <c r="O145" s="81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AR145" s="221" t="s">
        <v>121</v>
      </c>
      <c r="AT145" s="221" t="s">
        <v>117</v>
      </c>
      <c r="AU145" s="221" t="s">
        <v>80</v>
      </c>
      <c r="AY145" s="12" t="s">
        <v>116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2" t="s">
        <v>80</v>
      </c>
      <c r="BK145" s="222">
        <f>ROUND(I145*H145,2)</f>
        <v>0</v>
      </c>
      <c r="BL145" s="12" t="s">
        <v>121</v>
      </c>
      <c r="BM145" s="221" t="s">
        <v>257</v>
      </c>
    </row>
    <row r="146" spans="2:65" s="1" customFormat="1" ht="24" customHeight="1">
      <c r="B146" s="33"/>
      <c r="C146" s="210" t="s">
        <v>185</v>
      </c>
      <c r="D146" s="210" t="s">
        <v>117</v>
      </c>
      <c r="E146" s="211" t="s">
        <v>480</v>
      </c>
      <c r="F146" s="212" t="s">
        <v>481</v>
      </c>
      <c r="G146" s="213" t="s">
        <v>120</v>
      </c>
      <c r="H146" s="214">
        <v>2</v>
      </c>
      <c r="I146" s="215"/>
      <c r="J146" s="216">
        <f>ROUND(I146*H146,2)</f>
        <v>0</v>
      </c>
      <c r="K146" s="212" t="s">
        <v>1</v>
      </c>
      <c r="L146" s="38"/>
      <c r="M146" s="217" t="s">
        <v>1</v>
      </c>
      <c r="N146" s="218" t="s">
        <v>38</v>
      </c>
      <c r="O146" s="81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AR146" s="221" t="s">
        <v>121</v>
      </c>
      <c r="AT146" s="221" t="s">
        <v>117</v>
      </c>
      <c r="AU146" s="221" t="s">
        <v>80</v>
      </c>
      <c r="AY146" s="12" t="s">
        <v>116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2" t="s">
        <v>80</v>
      </c>
      <c r="BK146" s="222">
        <f>ROUND(I146*H146,2)</f>
        <v>0</v>
      </c>
      <c r="BL146" s="12" t="s">
        <v>121</v>
      </c>
      <c r="BM146" s="221" t="s">
        <v>259</v>
      </c>
    </row>
    <row r="147" spans="2:65" s="1" customFormat="1" ht="24" customHeight="1">
      <c r="B147" s="33"/>
      <c r="C147" s="210" t="s">
        <v>165</v>
      </c>
      <c r="D147" s="210" t="s">
        <v>117</v>
      </c>
      <c r="E147" s="211" t="s">
        <v>482</v>
      </c>
      <c r="F147" s="212" t="s">
        <v>483</v>
      </c>
      <c r="G147" s="213" t="s">
        <v>155</v>
      </c>
      <c r="H147" s="214">
        <v>1</v>
      </c>
      <c r="I147" s="215"/>
      <c r="J147" s="216">
        <f>ROUND(I147*H147,2)</f>
        <v>0</v>
      </c>
      <c r="K147" s="212" t="s">
        <v>1</v>
      </c>
      <c r="L147" s="38"/>
      <c r="M147" s="217" t="s">
        <v>1</v>
      </c>
      <c r="N147" s="218" t="s">
        <v>38</v>
      </c>
      <c r="O147" s="81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AR147" s="221" t="s">
        <v>121</v>
      </c>
      <c r="AT147" s="221" t="s">
        <v>117</v>
      </c>
      <c r="AU147" s="221" t="s">
        <v>80</v>
      </c>
      <c r="AY147" s="12" t="s">
        <v>116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2" t="s">
        <v>80</v>
      </c>
      <c r="BK147" s="222">
        <f>ROUND(I147*H147,2)</f>
        <v>0</v>
      </c>
      <c r="BL147" s="12" t="s">
        <v>121</v>
      </c>
      <c r="BM147" s="221" t="s">
        <v>263</v>
      </c>
    </row>
    <row r="148" spans="2:65" s="1" customFormat="1" ht="16.5" customHeight="1">
      <c r="B148" s="33"/>
      <c r="C148" s="228" t="s">
        <v>191</v>
      </c>
      <c r="D148" s="228" t="s">
        <v>208</v>
      </c>
      <c r="E148" s="229" t="s">
        <v>484</v>
      </c>
      <c r="F148" s="230" t="s">
        <v>485</v>
      </c>
      <c r="G148" s="231" t="s">
        <v>155</v>
      </c>
      <c r="H148" s="232">
        <v>1</v>
      </c>
      <c r="I148" s="233"/>
      <c r="J148" s="234">
        <f>ROUND(I148*H148,2)</f>
        <v>0</v>
      </c>
      <c r="K148" s="230" t="s">
        <v>1</v>
      </c>
      <c r="L148" s="235"/>
      <c r="M148" s="236" t="s">
        <v>1</v>
      </c>
      <c r="N148" s="237" t="s">
        <v>38</v>
      </c>
      <c r="O148" s="81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AR148" s="221" t="s">
        <v>130</v>
      </c>
      <c r="AT148" s="221" t="s">
        <v>208</v>
      </c>
      <c r="AU148" s="221" t="s">
        <v>80</v>
      </c>
      <c r="AY148" s="12" t="s">
        <v>116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2" t="s">
        <v>80</v>
      </c>
      <c r="BK148" s="222">
        <f>ROUND(I148*H148,2)</f>
        <v>0</v>
      </c>
      <c r="BL148" s="12" t="s">
        <v>121</v>
      </c>
      <c r="BM148" s="221" t="s">
        <v>266</v>
      </c>
    </row>
    <row r="149" spans="2:65" s="1" customFormat="1" ht="24" customHeight="1">
      <c r="B149" s="33"/>
      <c r="C149" s="210" t="s">
        <v>170</v>
      </c>
      <c r="D149" s="210" t="s">
        <v>117</v>
      </c>
      <c r="E149" s="211" t="s">
        <v>364</v>
      </c>
      <c r="F149" s="212" t="s">
        <v>365</v>
      </c>
      <c r="G149" s="213" t="s">
        <v>155</v>
      </c>
      <c r="H149" s="214">
        <v>6</v>
      </c>
      <c r="I149" s="215"/>
      <c r="J149" s="216">
        <f>ROUND(I149*H149,2)</f>
        <v>0</v>
      </c>
      <c r="K149" s="212" t="s">
        <v>1</v>
      </c>
      <c r="L149" s="38"/>
      <c r="M149" s="217" t="s">
        <v>1</v>
      </c>
      <c r="N149" s="218" t="s">
        <v>38</v>
      </c>
      <c r="O149" s="8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AR149" s="221" t="s">
        <v>121</v>
      </c>
      <c r="AT149" s="221" t="s">
        <v>117</v>
      </c>
      <c r="AU149" s="221" t="s">
        <v>80</v>
      </c>
      <c r="AY149" s="12" t="s">
        <v>116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2" t="s">
        <v>80</v>
      </c>
      <c r="BK149" s="222">
        <f>ROUND(I149*H149,2)</f>
        <v>0</v>
      </c>
      <c r="BL149" s="12" t="s">
        <v>121</v>
      </c>
      <c r="BM149" s="221" t="s">
        <v>268</v>
      </c>
    </row>
    <row r="150" spans="2:65" s="1" customFormat="1" ht="16.5" customHeight="1">
      <c r="B150" s="33"/>
      <c r="C150" s="228" t="s">
        <v>486</v>
      </c>
      <c r="D150" s="228" t="s">
        <v>208</v>
      </c>
      <c r="E150" s="229" t="s">
        <v>368</v>
      </c>
      <c r="F150" s="230" t="s">
        <v>369</v>
      </c>
      <c r="G150" s="231" t="s">
        <v>155</v>
      </c>
      <c r="H150" s="232">
        <v>6</v>
      </c>
      <c r="I150" s="233"/>
      <c r="J150" s="234">
        <f>ROUND(I150*H150,2)</f>
        <v>0</v>
      </c>
      <c r="K150" s="230" t="s">
        <v>1</v>
      </c>
      <c r="L150" s="235"/>
      <c r="M150" s="236" t="s">
        <v>1</v>
      </c>
      <c r="N150" s="237" t="s">
        <v>38</v>
      </c>
      <c r="O150" s="81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AR150" s="221" t="s">
        <v>130</v>
      </c>
      <c r="AT150" s="221" t="s">
        <v>208</v>
      </c>
      <c r="AU150" s="221" t="s">
        <v>80</v>
      </c>
      <c r="AY150" s="12" t="s">
        <v>116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2" t="s">
        <v>80</v>
      </c>
      <c r="BK150" s="222">
        <f>ROUND(I150*H150,2)</f>
        <v>0</v>
      </c>
      <c r="BL150" s="12" t="s">
        <v>121</v>
      </c>
      <c r="BM150" s="221" t="s">
        <v>272</v>
      </c>
    </row>
    <row r="151" spans="2:65" s="1" customFormat="1" ht="16.5" customHeight="1">
      <c r="B151" s="33"/>
      <c r="C151" s="210" t="s">
        <v>487</v>
      </c>
      <c r="D151" s="210" t="s">
        <v>117</v>
      </c>
      <c r="E151" s="211" t="s">
        <v>212</v>
      </c>
      <c r="F151" s="212" t="s">
        <v>488</v>
      </c>
      <c r="G151" s="213" t="s">
        <v>146</v>
      </c>
      <c r="H151" s="214">
        <v>2</v>
      </c>
      <c r="I151" s="215"/>
      <c r="J151" s="216">
        <f>ROUND(I151*H151,2)</f>
        <v>0</v>
      </c>
      <c r="K151" s="212" t="s">
        <v>1</v>
      </c>
      <c r="L151" s="38"/>
      <c r="M151" s="217" t="s">
        <v>1</v>
      </c>
      <c r="N151" s="218" t="s">
        <v>38</v>
      </c>
      <c r="O151" s="81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AR151" s="221" t="s">
        <v>121</v>
      </c>
      <c r="AT151" s="221" t="s">
        <v>117</v>
      </c>
      <c r="AU151" s="221" t="s">
        <v>80</v>
      </c>
      <c r="AY151" s="12" t="s">
        <v>116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2" t="s">
        <v>80</v>
      </c>
      <c r="BK151" s="222">
        <f>ROUND(I151*H151,2)</f>
        <v>0</v>
      </c>
      <c r="BL151" s="12" t="s">
        <v>121</v>
      </c>
      <c r="BM151" s="221" t="s">
        <v>274</v>
      </c>
    </row>
    <row r="152" spans="2:65" s="1" customFormat="1" ht="16.5" customHeight="1">
      <c r="B152" s="33"/>
      <c r="C152" s="210" t="s">
        <v>176</v>
      </c>
      <c r="D152" s="210" t="s">
        <v>117</v>
      </c>
      <c r="E152" s="211" t="s">
        <v>376</v>
      </c>
      <c r="F152" s="212" t="s">
        <v>377</v>
      </c>
      <c r="G152" s="213" t="s">
        <v>120</v>
      </c>
      <c r="H152" s="214">
        <v>4</v>
      </c>
      <c r="I152" s="215"/>
      <c r="J152" s="216">
        <f>ROUND(I152*H152,2)</f>
        <v>0</v>
      </c>
      <c r="K152" s="212" t="s">
        <v>1</v>
      </c>
      <c r="L152" s="38"/>
      <c r="M152" s="217" t="s">
        <v>1</v>
      </c>
      <c r="N152" s="218" t="s">
        <v>38</v>
      </c>
      <c r="O152" s="81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AR152" s="221" t="s">
        <v>121</v>
      </c>
      <c r="AT152" s="221" t="s">
        <v>117</v>
      </c>
      <c r="AU152" s="221" t="s">
        <v>80</v>
      </c>
      <c r="AY152" s="12" t="s">
        <v>116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2" t="s">
        <v>80</v>
      </c>
      <c r="BK152" s="222">
        <f>ROUND(I152*H152,2)</f>
        <v>0</v>
      </c>
      <c r="BL152" s="12" t="s">
        <v>121</v>
      </c>
      <c r="BM152" s="221" t="s">
        <v>278</v>
      </c>
    </row>
    <row r="153" spans="2:65" s="1" customFormat="1" ht="16.5" customHeight="1">
      <c r="B153" s="33"/>
      <c r="C153" s="228" t="s">
        <v>489</v>
      </c>
      <c r="D153" s="228" t="s">
        <v>208</v>
      </c>
      <c r="E153" s="229" t="s">
        <v>284</v>
      </c>
      <c r="F153" s="230" t="s">
        <v>381</v>
      </c>
      <c r="G153" s="231" t="s">
        <v>146</v>
      </c>
      <c r="H153" s="232">
        <v>4</v>
      </c>
      <c r="I153" s="233"/>
      <c r="J153" s="234">
        <f>ROUND(I153*H153,2)</f>
        <v>0</v>
      </c>
      <c r="K153" s="230" t="s">
        <v>1</v>
      </c>
      <c r="L153" s="235"/>
      <c r="M153" s="236" t="s">
        <v>1</v>
      </c>
      <c r="N153" s="237" t="s">
        <v>38</v>
      </c>
      <c r="O153" s="81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AR153" s="221" t="s">
        <v>130</v>
      </c>
      <c r="AT153" s="221" t="s">
        <v>208</v>
      </c>
      <c r="AU153" s="221" t="s">
        <v>80</v>
      </c>
      <c r="AY153" s="12" t="s">
        <v>116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2" t="s">
        <v>80</v>
      </c>
      <c r="BK153" s="222">
        <f>ROUND(I153*H153,2)</f>
        <v>0</v>
      </c>
      <c r="BL153" s="12" t="s">
        <v>121</v>
      </c>
      <c r="BM153" s="221" t="s">
        <v>282</v>
      </c>
    </row>
    <row r="154" spans="2:65" s="1" customFormat="1" ht="24" customHeight="1">
      <c r="B154" s="33"/>
      <c r="C154" s="210" t="s">
        <v>179</v>
      </c>
      <c r="D154" s="210" t="s">
        <v>117</v>
      </c>
      <c r="E154" s="211" t="s">
        <v>205</v>
      </c>
      <c r="F154" s="212" t="s">
        <v>206</v>
      </c>
      <c r="G154" s="213" t="s">
        <v>120</v>
      </c>
      <c r="H154" s="214">
        <v>3</v>
      </c>
      <c r="I154" s="215"/>
      <c r="J154" s="216">
        <f>ROUND(I154*H154,2)</f>
        <v>0</v>
      </c>
      <c r="K154" s="212" t="s">
        <v>1</v>
      </c>
      <c r="L154" s="38"/>
      <c r="M154" s="217" t="s">
        <v>1</v>
      </c>
      <c r="N154" s="218" t="s">
        <v>38</v>
      </c>
      <c r="O154" s="81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AR154" s="221" t="s">
        <v>121</v>
      </c>
      <c r="AT154" s="221" t="s">
        <v>117</v>
      </c>
      <c r="AU154" s="221" t="s">
        <v>80</v>
      </c>
      <c r="AY154" s="12" t="s">
        <v>116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2" t="s">
        <v>80</v>
      </c>
      <c r="BK154" s="222">
        <f>ROUND(I154*H154,2)</f>
        <v>0</v>
      </c>
      <c r="BL154" s="12" t="s">
        <v>121</v>
      </c>
      <c r="BM154" s="221" t="s">
        <v>286</v>
      </c>
    </row>
    <row r="155" spans="2:65" s="1" customFormat="1" ht="16.5" customHeight="1">
      <c r="B155" s="33"/>
      <c r="C155" s="228" t="s">
        <v>490</v>
      </c>
      <c r="D155" s="228" t="s">
        <v>208</v>
      </c>
      <c r="E155" s="229" t="s">
        <v>290</v>
      </c>
      <c r="F155" s="230" t="s">
        <v>491</v>
      </c>
      <c r="G155" s="231" t="s">
        <v>146</v>
      </c>
      <c r="H155" s="232">
        <v>3</v>
      </c>
      <c r="I155" s="233"/>
      <c r="J155" s="234">
        <f>ROUND(I155*H155,2)</f>
        <v>0</v>
      </c>
      <c r="K155" s="230" t="s">
        <v>1</v>
      </c>
      <c r="L155" s="235"/>
      <c r="M155" s="236" t="s">
        <v>1</v>
      </c>
      <c r="N155" s="237" t="s">
        <v>38</v>
      </c>
      <c r="O155" s="81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AR155" s="221" t="s">
        <v>130</v>
      </c>
      <c r="AT155" s="221" t="s">
        <v>208</v>
      </c>
      <c r="AU155" s="221" t="s">
        <v>80</v>
      </c>
      <c r="AY155" s="12" t="s">
        <v>116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2" t="s">
        <v>80</v>
      </c>
      <c r="BK155" s="222">
        <f>ROUND(I155*H155,2)</f>
        <v>0</v>
      </c>
      <c r="BL155" s="12" t="s">
        <v>121</v>
      </c>
      <c r="BM155" s="221" t="s">
        <v>288</v>
      </c>
    </row>
    <row r="156" spans="2:65" s="1" customFormat="1" ht="24" customHeight="1">
      <c r="B156" s="33"/>
      <c r="C156" s="210" t="s">
        <v>492</v>
      </c>
      <c r="D156" s="210" t="s">
        <v>117</v>
      </c>
      <c r="E156" s="211" t="s">
        <v>252</v>
      </c>
      <c r="F156" s="212" t="s">
        <v>253</v>
      </c>
      <c r="G156" s="213" t="s">
        <v>120</v>
      </c>
      <c r="H156" s="214">
        <v>1</v>
      </c>
      <c r="I156" s="215"/>
      <c r="J156" s="216">
        <f>ROUND(I156*H156,2)</f>
        <v>0</v>
      </c>
      <c r="K156" s="212" t="s">
        <v>1</v>
      </c>
      <c r="L156" s="38"/>
      <c r="M156" s="217" t="s">
        <v>1</v>
      </c>
      <c r="N156" s="218" t="s">
        <v>38</v>
      </c>
      <c r="O156" s="81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AR156" s="221" t="s">
        <v>121</v>
      </c>
      <c r="AT156" s="221" t="s">
        <v>117</v>
      </c>
      <c r="AU156" s="221" t="s">
        <v>80</v>
      </c>
      <c r="AY156" s="12" t="s">
        <v>116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2" t="s">
        <v>80</v>
      </c>
      <c r="BK156" s="222">
        <f>ROUND(I156*H156,2)</f>
        <v>0</v>
      </c>
      <c r="BL156" s="12" t="s">
        <v>121</v>
      </c>
      <c r="BM156" s="221" t="s">
        <v>292</v>
      </c>
    </row>
    <row r="157" spans="2:65" s="1" customFormat="1" ht="16.5" customHeight="1">
      <c r="B157" s="33"/>
      <c r="C157" s="228" t="s">
        <v>274</v>
      </c>
      <c r="D157" s="228" t="s">
        <v>208</v>
      </c>
      <c r="E157" s="229" t="s">
        <v>296</v>
      </c>
      <c r="F157" s="230" t="s">
        <v>493</v>
      </c>
      <c r="G157" s="231" t="s">
        <v>146</v>
      </c>
      <c r="H157" s="232">
        <v>1</v>
      </c>
      <c r="I157" s="233"/>
      <c r="J157" s="234">
        <f>ROUND(I157*H157,2)</f>
        <v>0</v>
      </c>
      <c r="K157" s="230" t="s">
        <v>1</v>
      </c>
      <c r="L157" s="235"/>
      <c r="M157" s="236" t="s">
        <v>1</v>
      </c>
      <c r="N157" s="237" t="s">
        <v>38</v>
      </c>
      <c r="O157" s="81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AR157" s="221" t="s">
        <v>130</v>
      </c>
      <c r="AT157" s="221" t="s">
        <v>208</v>
      </c>
      <c r="AU157" s="221" t="s">
        <v>80</v>
      </c>
      <c r="AY157" s="12" t="s">
        <v>116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2" t="s">
        <v>80</v>
      </c>
      <c r="BK157" s="222">
        <f>ROUND(I157*H157,2)</f>
        <v>0</v>
      </c>
      <c r="BL157" s="12" t="s">
        <v>121</v>
      </c>
      <c r="BM157" s="221" t="s">
        <v>294</v>
      </c>
    </row>
    <row r="158" spans="2:65" s="1" customFormat="1" ht="24" customHeight="1">
      <c r="B158" s="33"/>
      <c r="C158" s="210" t="s">
        <v>182</v>
      </c>
      <c r="D158" s="210" t="s">
        <v>117</v>
      </c>
      <c r="E158" s="211" t="s">
        <v>252</v>
      </c>
      <c r="F158" s="212" t="s">
        <v>253</v>
      </c>
      <c r="G158" s="213" t="s">
        <v>120</v>
      </c>
      <c r="H158" s="214">
        <v>2</v>
      </c>
      <c r="I158" s="215"/>
      <c r="J158" s="216">
        <f>ROUND(I158*H158,2)</f>
        <v>0</v>
      </c>
      <c r="K158" s="212" t="s">
        <v>1</v>
      </c>
      <c r="L158" s="38"/>
      <c r="M158" s="217" t="s">
        <v>1</v>
      </c>
      <c r="N158" s="218" t="s">
        <v>38</v>
      </c>
      <c r="O158" s="81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AR158" s="221" t="s">
        <v>121</v>
      </c>
      <c r="AT158" s="221" t="s">
        <v>117</v>
      </c>
      <c r="AU158" s="221" t="s">
        <v>80</v>
      </c>
      <c r="AY158" s="12" t="s">
        <v>116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2" t="s">
        <v>80</v>
      </c>
      <c r="BK158" s="222">
        <f>ROUND(I158*H158,2)</f>
        <v>0</v>
      </c>
      <c r="BL158" s="12" t="s">
        <v>121</v>
      </c>
      <c r="BM158" s="221" t="s">
        <v>298</v>
      </c>
    </row>
    <row r="159" spans="2:65" s="1" customFormat="1" ht="16.5" customHeight="1">
      <c r="B159" s="33"/>
      <c r="C159" s="228" t="s">
        <v>268</v>
      </c>
      <c r="D159" s="228" t="s">
        <v>208</v>
      </c>
      <c r="E159" s="229" t="s">
        <v>303</v>
      </c>
      <c r="F159" s="230" t="s">
        <v>494</v>
      </c>
      <c r="G159" s="231" t="s">
        <v>146</v>
      </c>
      <c r="H159" s="232">
        <v>2</v>
      </c>
      <c r="I159" s="233"/>
      <c r="J159" s="234">
        <f>ROUND(I159*H159,2)</f>
        <v>0</v>
      </c>
      <c r="K159" s="230" t="s">
        <v>1</v>
      </c>
      <c r="L159" s="235"/>
      <c r="M159" s="236" t="s">
        <v>1</v>
      </c>
      <c r="N159" s="237" t="s">
        <v>38</v>
      </c>
      <c r="O159" s="8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AR159" s="221" t="s">
        <v>130</v>
      </c>
      <c r="AT159" s="221" t="s">
        <v>208</v>
      </c>
      <c r="AU159" s="221" t="s">
        <v>80</v>
      </c>
      <c r="AY159" s="12" t="s">
        <v>116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2" t="s">
        <v>80</v>
      </c>
      <c r="BK159" s="222">
        <f>ROUND(I159*H159,2)</f>
        <v>0</v>
      </c>
      <c r="BL159" s="12" t="s">
        <v>121</v>
      </c>
      <c r="BM159" s="221" t="s">
        <v>301</v>
      </c>
    </row>
    <row r="160" spans="2:65" s="1" customFormat="1" ht="24" customHeight="1">
      <c r="B160" s="33"/>
      <c r="C160" s="210" t="s">
        <v>495</v>
      </c>
      <c r="D160" s="210" t="s">
        <v>117</v>
      </c>
      <c r="E160" s="211" t="s">
        <v>252</v>
      </c>
      <c r="F160" s="212" t="s">
        <v>253</v>
      </c>
      <c r="G160" s="213" t="s">
        <v>120</v>
      </c>
      <c r="H160" s="214">
        <v>1</v>
      </c>
      <c r="I160" s="215"/>
      <c r="J160" s="216">
        <f>ROUND(I160*H160,2)</f>
        <v>0</v>
      </c>
      <c r="K160" s="212" t="s">
        <v>1</v>
      </c>
      <c r="L160" s="38"/>
      <c r="M160" s="217" t="s">
        <v>1</v>
      </c>
      <c r="N160" s="218" t="s">
        <v>38</v>
      </c>
      <c r="O160" s="81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AR160" s="221" t="s">
        <v>121</v>
      </c>
      <c r="AT160" s="221" t="s">
        <v>117</v>
      </c>
      <c r="AU160" s="221" t="s">
        <v>80</v>
      </c>
      <c r="AY160" s="12" t="s">
        <v>116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2" t="s">
        <v>80</v>
      </c>
      <c r="BK160" s="222">
        <f>ROUND(I160*H160,2)</f>
        <v>0</v>
      </c>
      <c r="BL160" s="12" t="s">
        <v>121</v>
      </c>
      <c r="BM160" s="221" t="s">
        <v>305</v>
      </c>
    </row>
    <row r="161" spans="2:65" s="1" customFormat="1" ht="16.5" customHeight="1">
      <c r="B161" s="33"/>
      <c r="C161" s="228" t="s">
        <v>496</v>
      </c>
      <c r="D161" s="228" t="s">
        <v>208</v>
      </c>
      <c r="E161" s="229" t="s">
        <v>311</v>
      </c>
      <c r="F161" s="230" t="s">
        <v>497</v>
      </c>
      <c r="G161" s="231" t="s">
        <v>146</v>
      </c>
      <c r="H161" s="232">
        <v>1</v>
      </c>
      <c r="I161" s="233"/>
      <c r="J161" s="234">
        <f>ROUND(I161*H161,2)</f>
        <v>0</v>
      </c>
      <c r="K161" s="230" t="s">
        <v>1</v>
      </c>
      <c r="L161" s="235"/>
      <c r="M161" s="236" t="s">
        <v>1</v>
      </c>
      <c r="N161" s="237" t="s">
        <v>38</v>
      </c>
      <c r="O161" s="81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AR161" s="221" t="s">
        <v>130</v>
      </c>
      <c r="AT161" s="221" t="s">
        <v>208</v>
      </c>
      <c r="AU161" s="221" t="s">
        <v>80</v>
      </c>
      <c r="AY161" s="12" t="s">
        <v>116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2" t="s">
        <v>80</v>
      </c>
      <c r="BK161" s="222">
        <f>ROUND(I161*H161,2)</f>
        <v>0</v>
      </c>
      <c r="BL161" s="12" t="s">
        <v>121</v>
      </c>
      <c r="BM161" s="221" t="s">
        <v>309</v>
      </c>
    </row>
    <row r="162" spans="2:65" s="1" customFormat="1" ht="36" customHeight="1">
      <c r="B162" s="33"/>
      <c r="C162" s="210" t="s">
        <v>190</v>
      </c>
      <c r="D162" s="210" t="s">
        <v>117</v>
      </c>
      <c r="E162" s="211" t="s">
        <v>498</v>
      </c>
      <c r="F162" s="212" t="s">
        <v>184</v>
      </c>
      <c r="G162" s="213" t="s">
        <v>155</v>
      </c>
      <c r="H162" s="214">
        <v>4</v>
      </c>
      <c r="I162" s="215"/>
      <c r="J162" s="216">
        <f>ROUND(I162*H162,2)</f>
        <v>0</v>
      </c>
      <c r="K162" s="212" t="s">
        <v>1</v>
      </c>
      <c r="L162" s="38"/>
      <c r="M162" s="217" t="s">
        <v>1</v>
      </c>
      <c r="N162" s="218" t="s">
        <v>38</v>
      </c>
      <c r="O162" s="81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AR162" s="221" t="s">
        <v>121</v>
      </c>
      <c r="AT162" s="221" t="s">
        <v>117</v>
      </c>
      <c r="AU162" s="221" t="s">
        <v>80</v>
      </c>
      <c r="AY162" s="12" t="s">
        <v>116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2" t="s">
        <v>80</v>
      </c>
      <c r="BK162" s="222">
        <f>ROUND(I162*H162,2)</f>
        <v>0</v>
      </c>
      <c r="BL162" s="12" t="s">
        <v>121</v>
      </c>
      <c r="BM162" s="221" t="s">
        <v>313</v>
      </c>
    </row>
    <row r="163" spans="2:65" s="1" customFormat="1" ht="16.5" customHeight="1">
      <c r="B163" s="33"/>
      <c r="C163" s="228" t="s">
        <v>499</v>
      </c>
      <c r="D163" s="228" t="s">
        <v>208</v>
      </c>
      <c r="E163" s="229" t="s">
        <v>500</v>
      </c>
      <c r="F163" s="230" t="s">
        <v>501</v>
      </c>
      <c r="G163" s="231" t="s">
        <v>353</v>
      </c>
      <c r="H163" s="232">
        <v>4</v>
      </c>
      <c r="I163" s="233"/>
      <c r="J163" s="234">
        <f>ROUND(I163*H163,2)</f>
        <v>0</v>
      </c>
      <c r="K163" s="230" t="s">
        <v>1</v>
      </c>
      <c r="L163" s="235"/>
      <c r="M163" s="236" t="s">
        <v>1</v>
      </c>
      <c r="N163" s="237" t="s">
        <v>38</v>
      </c>
      <c r="O163" s="81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AR163" s="221" t="s">
        <v>130</v>
      </c>
      <c r="AT163" s="221" t="s">
        <v>208</v>
      </c>
      <c r="AU163" s="221" t="s">
        <v>80</v>
      </c>
      <c r="AY163" s="12" t="s">
        <v>116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2" t="s">
        <v>80</v>
      </c>
      <c r="BK163" s="222">
        <f>ROUND(I163*H163,2)</f>
        <v>0</v>
      </c>
      <c r="BL163" s="12" t="s">
        <v>121</v>
      </c>
      <c r="BM163" s="221" t="s">
        <v>315</v>
      </c>
    </row>
    <row r="164" spans="2:65" s="1" customFormat="1" ht="24" customHeight="1">
      <c r="B164" s="33"/>
      <c r="C164" s="210" t="s">
        <v>194</v>
      </c>
      <c r="D164" s="210" t="s">
        <v>117</v>
      </c>
      <c r="E164" s="211" t="s">
        <v>502</v>
      </c>
      <c r="F164" s="212" t="s">
        <v>187</v>
      </c>
      <c r="G164" s="213" t="s">
        <v>120</v>
      </c>
      <c r="H164" s="214">
        <v>2</v>
      </c>
      <c r="I164" s="215"/>
      <c r="J164" s="216">
        <f>ROUND(I164*H164,2)</f>
        <v>0</v>
      </c>
      <c r="K164" s="212" t="s">
        <v>1</v>
      </c>
      <c r="L164" s="38"/>
      <c r="M164" s="217" t="s">
        <v>1</v>
      </c>
      <c r="N164" s="218" t="s">
        <v>38</v>
      </c>
      <c r="O164" s="81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AR164" s="221" t="s">
        <v>121</v>
      </c>
      <c r="AT164" s="221" t="s">
        <v>117</v>
      </c>
      <c r="AU164" s="221" t="s">
        <v>80</v>
      </c>
      <c r="AY164" s="12" t="s">
        <v>116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2" t="s">
        <v>80</v>
      </c>
      <c r="BK164" s="222">
        <f>ROUND(I164*H164,2)</f>
        <v>0</v>
      </c>
      <c r="BL164" s="12" t="s">
        <v>121</v>
      </c>
      <c r="BM164" s="221" t="s">
        <v>317</v>
      </c>
    </row>
    <row r="165" spans="2:65" s="1" customFormat="1" ht="24" customHeight="1">
      <c r="B165" s="33"/>
      <c r="C165" s="228" t="s">
        <v>503</v>
      </c>
      <c r="D165" s="228" t="s">
        <v>208</v>
      </c>
      <c r="E165" s="229" t="s">
        <v>504</v>
      </c>
      <c r="F165" s="230" t="s">
        <v>505</v>
      </c>
      <c r="G165" s="231" t="s">
        <v>120</v>
      </c>
      <c r="H165" s="232">
        <v>2</v>
      </c>
      <c r="I165" s="233"/>
      <c r="J165" s="234">
        <f>ROUND(I165*H165,2)</f>
        <v>0</v>
      </c>
      <c r="K165" s="230" t="s">
        <v>1</v>
      </c>
      <c r="L165" s="235"/>
      <c r="M165" s="236" t="s">
        <v>1</v>
      </c>
      <c r="N165" s="237" t="s">
        <v>38</v>
      </c>
      <c r="O165" s="81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AR165" s="221" t="s">
        <v>130</v>
      </c>
      <c r="AT165" s="221" t="s">
        <v>208</v>
      </c>
      <c r="AU165" s="221" t="s">
        <v>80</v>
      </c>
      <c r="AY165" s="12" t="s">
        <v>116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2" t="s">
        <v>80</v>
      </c>
      <c r="BK165" s="222">
        <f>ROUND(I165*H165,2)</f>
        <v>0</v>
      </c>
      <c r="BL165" s="12" t="s">
        <v>121</v>
      </c>
      <c r="BM165" s="221" t="s">
        <v>321</v>
      </c>
    </row>
    <row r="166" spans="2:65" s="1" customFormat="1" ht="16.5" customHeight="1">
      <c r="B166" s="33"/>
      <c r="C166" s="210" t="s">
        <v>506</v>
      </c>
      <c r="D166" s="210" t="s">
        <v>117</v>
      </c>
      <c r="E166" s="211" t="s">
        <v>255</v>
      </c>
      <c r="F166" s="212" t="s">
        <v>507</v>
      </c>
      <c r="G166" s="213" t="s">
        <v>146</v>
      </c>
      <c r="H166" s="214">
        <v>3</v>
      </c>
      <c r="I166" s="215"/>
      <c r="J166" s="216">
        <f>ROUND(I166*H166,2)</f>
        <v>0</v>
      </c>
      <c r="K166" s="212" t="s">
        <v>1</v>
      </c>
      <c r="L166" s="38"/>
      <c r="M166" s="217" t="s">
        <v>1</v>
      </c>
      <c r="N166" s="218" t="s">
        <v>38</v>
      </c>
      <c r="O166" s="81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AR166" s="221" t="s">
        <v>121</v>
      </c>
      <c r="AT166" s="221" t="s">
        <v>117</v>
      </c>
      <c r="AU166" s="221" t="s">
        <v>80</v>
      </c>
      <c r="AY166" s="12" t="s">
        <v>116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2" t="s">
        <v>80</v>
      </c>
      <c r="BK166" s="222">
        <f>ROUND(I166*H166,2)</f>
        <v>0</v>
      </c>
      <c r="BL166" s="12" t="s">
        <v>121</v>
      </c>
      <c r="BM166" s="221" t="s">
        <v>325</v>
      </c>
    </row>
    <row r="167" spans="2:65" s="1" customFormat="1" ht="16.5" customHeight="1">
      <c r="B167" s="33"/>
      <c r="C167" s="210" t="s">
        <v>259</v>
      </c>
      <c r="D167" s="210" t="s">
        <v>117</v>
      </c>
      <c r="E167" s="211" t="s">
        <v>261</v>
      </c>
      <c r="F167" s="212" t="s">
        <v>508</v>
      </c>
      <c r="G167" s="213" t="s">
        <v>146</v>
      </c>
      <c r="H167" s="214">
        <v>8</v>
      </c>
      <c r="I167" s="215"/>
      <c r="J167" s="216">
        <f>ROUND(I167*H167,2)</f>
        <v>0</v>
      </c>
      <c r="K167" s="212" t="s">
        <v>1</v>
      </c>
      <c r="L167" s="38"/>
      <c r="M167" s="217" t="s">
        <v>1</v>
      </c>
      <c r="N167" s="218" t="s">
        <v>38</v>
      </c>
      <c r="O167" s="81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AR167" s="221" t="s">
        <v>121</v>
      </c>
      <c r="AT167" s="221" t="s">
        <v>117</v>
      </c>
      <c r="AU167" s="221" t="s">
        <v>80</v>
      </c>
      <c r="AY167" s="12" t="s">
        <v>116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2" t="s">
        <v>80</v>
      </c>
      <c r="BK167" s="222">
        <f>ROUND(I167*H167,2)</f>
        <v>0</v>
      </c>
      <c r="BL167" s="12" t="s">
        <v>121</v>
      </c>
      <c r="BM167" s="221" t="s">
        <v>328</v>
      </c>
    </row>
    <row r="168" spans="2:65" s="1" customFormat="1" ht="16.5" customHeight="1">
      <c r="B168" s="33"/>
      <c r="C168" s="210" t="s">
        <v>509</v>
      </c>
      <c r="D168" s="210" t="s">
        <v>117</v>
      </c>
      <c r="E168" s="211" t="s">
        <v>270</v>
      </c>
      <c r="F168" s="212" t="s">
        <v>510</v>
      </c>
      <c r="G168" s="213" t="s">
        <v>146</v>
      </c>
      <c r="H168" s="214">
        <v>4</v>
      </c>
      <c r="I168" s="215"/>
      <c r="J168" s="216">
        <f>ROUND(I168*H168,2)</f>
        <v>0</v>
      </c>
      <c r="K168" s="212" t="s">
        <v>1</v>
      </c>
      <c r="L168" s="38"/>
      <c r="M168" s="217" t="s">
        <v>1</v>
      </c>
      <c r="N168" s="218" t="s">
        <v>38</v>
      </c>
      <c r="O168" s="81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AR168" s="221" t="s">
        <v>121</v>
      </c>
      <c r="AT168" s="221" t="s">
        <v>117</v>
      </c>
      <c r="AU168" s="221" t="s">
        <v>80</v>
      </c>
      <c r="AY168" s="12" t="s">
        <v>116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2" t="s">
        <v>80</v>
      </c>
      <c r="BK168" s="222">
        <f>ROUND(I168*H168,2)</f>
        <v>0</v>
      </c>
      <c r="BL168" s="12" t="s">
        <v>121</v>
      </c>
      <c r="BM168" s="221" t="s">
        <v>332</v>
      </c>
    </row>
    <row r="169" spans="2:65" s="1" customFormat="1" ht="16.5" customHeight="1">
      <c r="B169" s="33"/>
      <c r="C169" s="210" t="s">
        <v>266</v>
      </c>
      <c r="D169" s="210" t="s">
        <v>117</v>
      </c>
      <c r="E169" s="211" t="s">
        <v>276</v>
      </c>
      <c r="F169" s="212" t="s">
        <v>511</v>
      </c>
      <c r="G169" s="213" t="s">
        <v>146</v>
      </c>
      <c r="H169" s="214">
        <v>4</v>
      </c>
      <c r="I169" s="215"/>
      <c r="J169" s="216">
        <f>ROUND(I169*H169,2)</f>
        <v>0</v>
      </c>
      <c r="K169" s="212" t="s">
        <v>1</v>
      </c>
      <c r="L169" s="38"/>
      <c r="M169" s="223" t="s">
        <v>1</v>
      </c>
      <c r="N169" s="224" t="s">
        <v>38</v>
      </c>
      <c r="O169" s="225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AR169" s="221" t="s">
        <v>121</v>
      </c>
      <c r="AT169" s="221" t="s">
        <v>117</v>
      </c>
      <c r="AU169" s="221" t="s">
        <v>80</v>
      </c>
      <c r="AY169" s="12" t="s">
        <v>116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2" t="s">
        <v>80</v>
      </c>
      <c r="BK169" s="222">
        <f>ROUND(I169*H169,2)</f>
        <v>0</v>
      </c>
      <c r="BL169" s="12" t="s">
        <v>121</v>
      </c>
      <c r="BM169" s="221" t="s">
        <v>336</v>
      </c>
    </row>
    <row r="170" spans="2:12" s="1" customFormat="1" ht="6.95" customHeight="1">
      <c r="B170" s="56"/>
      <c r="C170" s="57"/>
      <c r="D170" s="57"/>
      <c r="E170" s="57"/>
      <c r="F170" s="57"/>
      <c r="G170" s="57"/>
      <c r="H170" s="57"/>
      <c r="I170" s="168"/>
      <c r="J170" s="57"/>
      <c r="K170" s="57"/>
      <c r="L170" s="38"/>
    </row>
  </sheetData>
  <sheetProtection password="CC35" sheet="1" objects="1" scenarios="1" formatColumns="0" formatRows="0" autoFilter="0"/>
  <autoFilter ref="C118:K16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Krotil</dc:creator>
  <cp:keywords/>
  <dc:description/>
  <cp:lastModifiedBy>Milan Krotil</cp:lastModifiedBy>
  <dcterms:created xsi:type="dcterms:W3CDTF">2019-07-31T06:49:40Z</dcterms:created>
  <dcterms:modified xsi:type="dcterms:W3CDTF">2019-07-31T06:49:46Z</dcterms:modified>
  <cp:category/>
  <cp:version/>
  <cp:contentType/>
  <cp:contentStatus/>
</cp:coreProperties>
</file>