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MAS - PRV\VŘ - MŠ Kamenka II\"/>
    </mc:Choice>
  </mc:AlternateContent>
  <xr:revisionPtr revIDLastSave="0" documentId="13_ncr:1_{D5E9F8B7-1161-4CE9-BFE0-725003847C05}" xr6:coauthVersionLast="45" xr6:coauthVersionMax="45" xr10:uidLastSave="{00000000-0000-0000-0000-000000000000}"/>
  <bookViews>
    <workbookView xWindow="-120" yWindow="-120" windowWidth="24240" windowHeight="13140" activeTab="2" xr2:uid="{14A1990D-E837-4CEB-9285-88764F838141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Rekapitulace!$G$23</definedName>
    <definedName name="Dodavka0">Položky!#REF!</definedName>
    <definedName name="HSV">Rekapitulace!$E$23</definedName>
    <definedName name="HSV0">Položky!#REF!</definedName>
    <definedName name="HZS">Rekapitulace!$I$23</definedName>
    <definedName name="HZS0">Položky!#REF!</definedName>
    <definedName name="JKSO">'Krycí list'!$G$2</definedName>
    <definedName name="MJ">'Krycí list'!$G$5</definedName>
    <definedName name="Mont">Rekapitulace!$H$23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Položky!$A$1:$G$208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Rekapitulace!$F$23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4" i="3" l="1"/>
  <c r="G202" i="3"/>
  <c r="D15" i="1" l="1"/>
  <c r="BE204" i="3"/>
  <c r="BD204" i="3"/>
  <c r="BC204" i="3"/>
  <c r="BA204" i="3"/>
  <c r="BE202" i="3"/>
  <c r="BD202" i="3"/>
  <c r="BC202" i="3"/>
  <c r="BA202" i="3"/>
  <c r="BB202" i="3"/>
  <c r="B22" i="2"/>
  <c r="A22" i="2"/>
  <c r="C208" i="3"/>
  <c r="BE199" i="3"/>
  <c r="BD199" i="3"/>
  <c r="BC199" i="3"/>
  <c r="BA199" i="3"/>
  <c r="G199" i="3"/>
  <c r="BB199" i="3" s="1"/>
  <c r="BE197" i="3"/>
  <c r="BD197" i="3"/>
  <c r="BC197" i="3"/>
  <c r="BA197" i="3"/>
  <c r="G197" i="3"/>
  <c r="BE189" i="3"/>
  <c r="BD189" i="3"/>
  <c r="BC189" i="3"/>
  <c r="BA189" i="3"/>
  <c r="G189" i="3"/>
  <c r="BB189" i="3" s="1"/>
  <c r="B21" i="2"/>
  <c r="A21" i="2"/>
  <c r="C200" i="3"/>
  <c r="BE186" i="3"/>
  <c r="BD186" i="3"/>
  <c r="BC186" i="3"/>
  <c r="BA186" i="3"/>
  <c r="G186" i="3"/>
  <c r="BB186" i="3" s="1"/>
  <c r="BE185" i="3"/>
  <c r="BE187" i="3" s="1"/>
  <c r="I20" i="2" s="1"/>
  <c r="BD185" i="3"/>
  <c r="BC185" i="3"/>
  <c r="BA185" i="3"/>
  <c r="G185" i="3"/>
  <c r="B20" i="2"/>
  <c r="A20" i="2"/>
  <c r="C187" i="3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76" i="3"/>
  <c r="BD176" i="3"/>
  <c r="BC176" i="3"/>
  <c r="BA176" i="3"/>
  <c r="G176" i="3"/>
  <c r="BB176" i="3" s="1"/>
  <c r="BE174" i="3"/>
  <c r="BD174" i="3"/>
  <c r="BC174" i="3"/>
  <c r="BA174" i="3"/>
  <c r="G174" i="3"/>
  <c r="BB174" i="3" s="1"/>
  <c r="BE167" i="3"/>
  <c r="BD167" i="3"/>
  <c r="BC167" i="3"/>
  <c r="BA167" i="3"/>
  <c r="G167" i="3"/>
  <c r="BB167" i="3" s="1"/>
  <c r="BE161" i="3"/>
  <c r="BD161" i="3"/>
  <c r="BC161" i="3"/>
  <c r="BA161" i="3"/>
  <c r="G161" i="3"/>
  <c r="BB161" i="3" s="1"/>
  <c r="BE151" i="3"/>
  <c r="BD151" i="3"/>
  <c r="BC151" i="3"/>
  <c r="BA151" i="3"/>
  <c r="G151" i="3"/>
  <c r="BB151" i="3" s="1"/>
  <c r="BE149" i="3"/>
  <c r="BD149" i="3"/>
  <c r="BC149" i="3"/>
  <c r="BA149" i="3"/>
  <c r="G149" i="3"/>
  <c r="BB149" i="3" s="1"/>
  <c r="BE147" i="3"/>
  <c r="BD147" i="3"/>
  <c r="BC147" i="3"/>
  <c r="BA147" i="3"/>
  <c r="G147" i="3"/>
  <c r="BB147" i="3" s="1"/>
  <c r="BE144" i="3"/>
  <c r="BD144" i="3"/>
  <c r="BC144" i="3"/>
  <c r="BA144" i="3"/>
  <c r="G144" i="3"/>
  <c r="BB144" i="3" s="1"/>
  <c r="BE139" i="3"/>
  <c r="BD139" i="3"/>
  <c r="BC139" i="3"/>
  <c r="BA139" i="3"/>
  <c r="G139" i="3"/>
  <c r="BE138" i="3"/>
  <c r="BD138" i="3"/>
  <c r="BC138" i="3"/>
  <c r="BA138" i="3"/>
  <c r="G138" i="3"/>
  <c r="BB138" i="3" s="1"/>
  <c r="B19" i="2"/>
  <c r="A19" i="2"/>
  <c r="C183" i="3"/>
  <c r="BE135" i="3"/>
  <c r="BD135" i="3"/>
  <c r="BC135" i="3"/>
  <c r="BC136" i="3" s="1"/>
  <c r="G18" i="2" s="1"/>
  <c r="BA135" i="3"/>
  <c r="G135" i="3"/>
  <c r="BB135" i="3" s="1"/>
  <c r="BE134" i="3"/>
  <c r="BD134" i="3"/>
  <c r="BC134" i="3"/>
  <c r="BA134" i="3"/>
  <c r="BA136" i="3" s="1"/>
  <c r="E18" i="2" s="1"/>
  <c r="G134" i="3"/>
  <c r="B18" i="2"/>
  <c r="A18" i="2"/>
  <c r="C136" i="3"/>
  <c r="BE131" i="3"/>
  <c r="BE132" i="3" s="1"/>
  <c r="I17" i="2" s="1"/>
  <c r="BD131" i="3"/>
  <c r="BD132" i="3" s="1"/>
  <c r="H17" i="2" s="1"/>
  <c r="BC131" i="3"/>
  <c r="BC132" i="3" s="1"/>
  <c r="G17" i="2" s="1"/>
  <c r="BB131" i="3"/>
  <c r="BB132" i="3" s="1"/>
  <c r="F17" i="2" s="1"/>
  <c r="G131" i="3"/>
  <c r="B17" i="2"/>
  <c r="A17" i="2"/>
  <c r="C132" i="3"/>
  <c r="BE127" i="3"/>
  <c r="BD127" i="3"/>
  <c r="BC127" i="3"/>
  <c r="BB127" i="3"/>
  <c r="G127" i="3"/>
  <c r="BA127" i="3" s="1"/>
  <c r="BE125" i="3"/>
  <c r="BD125" i="3"/>
  <c r="BC125" i="3"/>
  <c r="BB125" i="3"/>
  <c r="G125" i="3"/>
  <c r="BA125" i="3" s="1"/>
  <c r="B16" i="2"/>
  <c r="A16" i="2"/>
  <c r="C129" i="3"/>
  <c r="BE121" i="3"/>
  <c r="BE123" i="3" s="1"/>
  <c r="I15" i="2" s="1"/>
  <c r="BD121" i="3"/>
  <c r="BD123" i="3" s="1"/>
  <c r="H15" i="2" s="1"/>
  <c r="BC121" i="3"/>
  <c r="BC123" i="3" s="1"/>
  <c r="G15" i="2" s="1"/>
  <c r="BB121" i="3"/>
  <c r="BB123" i="3" s="1"/>
  <c r="F15" i="2" s="1"/>
  <c r="G121" i="3"/>
  <c r="BA121" i="3" s="1"/>
  <c r="BA123" i="3" s="1"/>
  <c r="E15" i="2" s="1"/>
  <c r="B15" i="2"/>
  <c r="A15" i="2"/>
  <c r="C123" i="3"/>
  <c r="BE110" i="3"/>
  <c r="BD110" i="3"/>
  <c r="BC110" i="3"/>
  <c r="BB110" i="3"/>
  <c r="G110" i="3"/>
  <c r="BA110" i="3" s="1"/>
  <c r="BE101" i="3"/>
  <c r="BD101" i="3"/>
  <c r="BC101" i="3"/>
  <c r="BB101" i="3"/>
  <c r="BA101" i="3"/>
  <c r="G101" i="3"/>
  <c r="BE98" i="3"/>
  <c r="BD98" i="3"/>
  <c r="BC98" i="3"/>
  <c r="BB98" i="3"/>
  <c r="G98" i="3"/>
  <c r="BA98" i="3" s="1"/>
  <c r="B14" i="2"/>
  <c r="A14" i="2"/>
  <c r="C119" i="3"/>
  <c r="BE95" i="3"/>
  <c r="BE96" i="3" s="1"/>
  <c r="I13" i="2" s="1"/>
  <c r="BD95" i="3"/>
  <c r="BD96" i="3" s="1"/>
  <c r="H13" i="2" s="1"/>
  <c r="BC95" i="3"/>
  <c r="BC96" i="3" s="1"/>
  <c r="G13" i="2" s="1"/>
  <c r="BB95" i="3"/>
  <c r="BB96" i="3" s="1"/>
  <c r="F13" i="2" s="1"/>
  <c r="G95" i="3"/>
  <c r="BA95" i="3" s="1"/>
  <c r="BA96" i="3" s="1"/>
  <c r="E13" i="2" s="1"/>
  <c r="B13" i="2"/>
  <c r="A13" i="2"/>
  <c r="C96" i="3"/>
  <c r="BE92" i="3"/>
  <c r="BD92" i="3"/>
  <c r="BC92" i="3"/>
  <c r="BB92" i="3"/>
  <c r="G92" i="3"/>
  <c r="BA92" i="3" s="1"/>
  <c r="BE87" i="3"/>
  <c r="BD87" i="3"/>
  <c r="BC87" i="3"/>
  <c r="BB87" i="3"/>
  <c r="G87" i="3"/>
  <c r="BA87" i="3" s="1"/>
  <c r="BE82" i="3"/>
  <c r="BD82" i="3"/>
  <c r="BC82" i="3"/>
  <c r="BB82" i="3"/>
  <c r="G82" i="3"/>
  <c r="BA82" i="3" s="1"/>
  <c r="BE77" i="3"/>
  <c r="BD77" i="3"/>
  <c r="BC77" i="3"/>
  <c r="BB77" i="3"/>
  <c r="G77" i="3"/>
  <c r="BA77" i="3" s="1"/>
  <c r="BE73" i="3"/>
  <c r="BD73" i="3"/>
  <c r="BC73" i="3"/>
  <c r="BB73" i="3"/>
  <c r="G73" i="3"/>
  <c r="BA73" i="3" s="1"/>
  <c r="BE69" i="3"/>
  <c r="BD69" i="3"/>
  <c r="BC69" i="3"/>
  <c r="BB69" i="3"/>
  <c r="G69" i="3"/>
  <c r="BA69" i="3" s="1"/>
  <c r="BE66" i="3"/>
  <c r="BD66" i="3"/>
  <c r="BC66" i="3"/>
  <c r="BB66" i="3"/>
  <c r="G66" i="3"/>
  <c r="BA66" i="3" s="1"/>
  <c r="BE63" i="3"/>
  <c r="BD63" i="3"/>
  <c r="BC63" i="3"/>
  <c r="BB63" i="3"/>
  <c r="G63" i="3"/>
  <c r="BA63" i="3" s="1"/>
  <c r="BE59" i="3"/>
  <c r="BD59" i="3"/>
  <c r="BC59" i="3"/>
  <c r="BB59" i="3"/>
  <c r="G59" i="3"/>
  <c r="BA59" i="3" s="1"/>
  <c r="BE57" i="3"/>
  <c r="BD57" i="3"/>
  <c r="BC57" i="3"/>
  <c r="BB57" i="3"/>
  <c r="G57" i="3"/>
  <c r="BA57" i="3" s="1"/>
  <c r="BE55" i="3"/>
  <c r="BD55" i="3"/>
  <c r="BC55" i="3"/>
  <c r="BB55" i="3"/>
  <c r="G55" i="3"/>
  <c r="BA55" i="3" s="1"/>
  <c r="B12" i="2"/>
  <c r="A12" i="2"/>
  <c r="C93" i="3"/>
  <c r="BE51" i="3"/>
  <c r="BD51" i="3"/>
  <c r="BC51" i="3"/>
  <c r="BB51" i="3"/>
  <c r="G51" i="3"/>
  <c r="BA51" i="3" s="1"/>
  <c r="BE49" i="3"/>
  <c r="BE53" i="3" s="1"/>
  <c r="I11" i="2" s="1"/>
  <c r="BD49" i="3"/>
  <c r="BC49" i="3"/>
  <c r="BB49" i="3"/>
  <c r="G49" i="3"/>
  <c r="BA49" i="3" s="1"/>
  <c r="BE47" i="3"/>
  <c r="BD47" i="3"/>
  <c r="BC47" i="3"/>
  <c r="BB47" i="3"/>
  <c r="G47" i="3"/>
  <c r="BA47" i="3" s="1"/>
  <c r="B11" i="2"/>
  <c r="A11" i="2"/>
  <c r="C53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10" i="2"/>
  <c r="A10" i="2"/>
  <c r="C45" i="3"/>
  <c r="BE37" i="3"/>
  <c r="BE38" i="3" s="1"/>
  <c r="I9" i="2" s="1"/>
  <c r="BD37" i="3"/>
  <c r="BD38" i="3" s="1"/>
  <c r="H9" i="2" s="1"/>
  <c r="BC37" i="3"/>
  <c r="BB37" i="3"/>
  <c r="BB38" i="3" s="1"/>
  <c r="F9" i="2" s="1"/>
  <c r="G37" i="3"/>
  <c r="BA37" i="3" s="1"/>
  <c r="BA38" i="3" s="1"/>
  <c r="E9" i="2" s="1"/>
  <c r="B9" i="2"/>
  <c r="A9" i="2"/>
  <c r="BC38" i="3"/>
  <c r="G9" i="2" s="1"/>
  <c r="C38" i="3"/>
  <c r="BE32" i="3"/>
  <c r="BD32" i="3"/>
  <c r="BC32" i="3"/>
  <c r="BB32" i="3"/>
  <c r="G32" i="3"/>
  <c r="BA32" i="3" s="1"/>
  <c r="BE30" i="3"/>
  <c r="BE35" i="3" s="1"/>
  <c r="I8" i="2" s="1"/>
  <c r="BD30" i="3"/>
  <c r="BC30" i="3"/>
  <c r="BB30" i="3"/>
  <c r="G30" i="3"/>
  <c r="BA30" i="3" s="1"/>
  <c r="B8" i="2"/>
  <c r="A8" i="2"/>
  <c r="BC35" i="3"/>
  <c r="G8" i="2" s="1"/>
  <c r="C35" i="3"/>
  <c r="BE26" i="3"/>
  <c r="BD26" i="3"/>
  <c r="BC26" i="3"/>
  <c r="BB26" i="3"/>
  <c r="G26" i="3"/>
  <c r="BA26" i="3" s="1"/>
  <c r="BE25" i="3"/>
  <c r="BD25" i="3"/>
  <c r="BC25" i="3"/>
  <c r="BB25" i="3"/>
  <c r="G25" i="3"/>
  <c r="BA25" i="3" s="1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8" i="3"/>
  <c r="BD8" i="3"/>
  <c r="BC8" i="3"/>
  <c r="BB8" i="3"/>
  <c r="G8" i="3"/>
  <c r="BA8" i="3" s="1"/>
  <c r="B7" i="2"/>
  <c r="A7" i="2"/>
  <c r="C28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C53" i="3" l="1"/>
  <c r="G11" i="2" s="1"/>
  <c r="BC129" i="3"/>
  <c r="G16" i="2" s="1"/>
  <c r="BE136" i="3"/>
  <c r="I18" i="2" s="1"/>
  <c r="BD129" i="3"/>
  <c r="H16" i="2" s="1"/>
  <c r="BA119" i="3"/>
  <c r="E14" i="2" s="1"/>
  <c r="BE200" i="3"/>
  <c r="I21" i="2" s="1"/>
  <c r="BA187" i="3"/>
  <c r="E20" i="2" s="1"/>
  <c r="BB45" i="3"/>
  <c r="F10" i="2" s="1"/>
  <c r="BC200" i="3"/>
  <c r="G21" i="2" s="1"/>
  <c r="BB35" i="3"/>
  <c r="F8" i="2" s="1"/>
  <c r="BD136" i="3"/>
  <c r="H18" i="2" s="1"/>
  <c r="BD119" i="3"/>
  <c r="H14" i="2" s="1"/>
  <c r="BC208" i="3"/>
  <c r="G22" i="2" s="1"/>
  <c r="G119" i="3"/>
  <c r="BB129" i="3"/>
  <c r="F16" i="2" s="1"/>
  <c r="BD35" i="3"/>
  <c r="H8" i="2" s="1"/>
  <c r="BE129" i="3"/>
  <c r="I16" i="2" s="1"/>
  <c r="BD200" i="3"/>
  <c r="H21" i="2" s="1"/>
  <c r="BC187" i="3"/>
  <c r="G20" i="2" s="1"/>
  <c r="BC45" i="3"/>
  <c r="G10" i="2" s="1"/>
  <c r="G96" i="3"/>
  <c r="BC119" i="3"/>
  <c r="G14" i="2" s="1"/>
  <c r="BE208" i="3"/>
  <c r="I22" i="2" s="1"/>
  <c r="BA208" i="3"/>
  <c r="E22" i="2" s="1"/>
  <c r="BC93" i="3"/>
  <c r="G12" i="2" s="1"/>
  <c r="BC28" i="3"/>
  <c r="G7" i="2" s="1"/>
  <c r="BE28" i="3"/>
  <c r="I7" i="2" s="1"/>
  <c r="G129" i="3"/>
  <c r="BD187" i="3"/>
  <c r="H20" i="2" s="1"/>
  <c r="BD28" i="3"/>
  <c r="H7" i="2" s="1"/>
  <c r="BA28" i="3"/>
  <c r="E7" i="2" s="1"/>
  <c r="BA35" i="3"/>
  <c r="E8" i="2" s="1"/>
  <c r="BD53" i="3"/>
  <c r="H11" i="2" s="1"/>
  <c r="G123" i="3"/>
  <c r="BA200" i="3"/>
  <c r="E21" i="2" s="1"/>
  <c r="BD208" i="3"/>
  <c r="H22" i="2" s="1"/>
  <c r="BB53" i="3"/>
  <c r="F11" i="2" s="1"/>
  <c r="BE119" i="3"/>
  <c r="I14" i="2" s="1"/>
  <c r="BD45" i="3"/>
  <c r="H10" i="2" s="1"/>
  <c r="BC183" i="3"/>
  <c r="G19" i="2" s="1"/>
  <c r="BD183" i="3"/>
  <c r="H19" i="2" s="1"/>
  <c r="BA183" i="3"/>
  <c r="E19" i="2" s="1"/>
  <c r="BE183" i="3"/>
  <c r="I19" i="2" s="1"/>
  <c r="BD93" i="3"/>
  <c r="H12" i="2" s="1"/>
  <c r="G93" i="3"/>
  <c r="G28" i="3"/>
  <c r="BB28" i="3"/>
  <c r="F7" i="2" s="1"/>
  <c r="G45" i="3"/>
  <c r="BA45" i="3"/>
  <c r="E10" i="2" s="1"/>
  <c r="G53" i="3"/>
  <c r="BA53" i="3"/>
  <c r="E11" i="2" s="1"/>
  <c r="G136" i="3"/>
  <c r="BB134" i="3"/>
  <c r="BB136" i="3" s="1"/>
  <c r="F18" i="2" s="1"/>
  <c r="G187" i="3"/>
  <c r="BB185" i="3"/>
  <c r="BB187" i="3" s="1"/>
  <c r="F20" i="2" s="1"/>
  <c r="BB204" i="3"/>
  <c r="BB208" i="3" s="1"/>
  <c r="G208" i="3"/>
  <c r="F22" i="2" s="1"/>
  <c r="BA93" i="3"/>
  <c r="E12" i="2" s="1"/>
  <c r="BA129" i="3"/>
  <c r="E16" i="2" s="1"/>
  <c r="G132" i="3"/>
  <c r="BA131" i="3"/>
  <c r="BA132" i="3" s="1"/>
  <c r="E17" i="2" s="1"/>
  <c r="BE45" i="3"/>
  <c r="I10" i="2" s="1"/>
  <c r="BB93" i="3"/>
  <c r="F12" i="2" s="1"/>
  <c r="BB119" i="3"/>
  <c r="F14" i="2" s="1"/>
  <c r="BB139" i="3"/>
  <c r="BB183" i="3" s="1"/>
  <c r="F19" i="2" s="1"/>
  <c r="G183" i="3"/>
  <c r="BB197" i="3"/>
  <c r="BB200" i="3" s="1"/>
  <c r="F21" i="2" s="1"/>
  <c r="G200" i="3"/>
  <c r="G35" i="3"/>
  <c r="G38" i="3"/>
  <c r="BE93" i="3"/>
  <c r="I12" i="2" s="1"/>
  <c r="G23" i="2" l="1"/>
  <c r="C18" i="1" s="1"/>
  <c r="H23" i="2"/>
  <c r="C17" i="1" s="1"/>
  <c r="I23" i="2"/>
  <c r="C21" i="1" s="1"/>
  <c r="E23" i="2"/>
  <c r="C15" i="1" s="1"/>
  <c r="F23" i="2"/>
  <c r="C16" i="1" s="1"/>
  <c r="C19" i="1" l="1"/>
  <c r="C22" i="1" s="1"/>
  <c r="G28" i="2"/>
  <c r="I28" i="2" s="1"/>
  <c r="H29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<sst xmlns="http://schemas.openxmlformats.org/spreadsheetml/2006/main" count="550" uniqueCount="320">
  <si>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</si>
  <si>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</si>
  <si>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</si>
  <si>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</si>
  <si>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</si>
  <si>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</si>
  <si>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</si>
  <si>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</si>
  <si>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</si>
  <si>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</si>
  <si>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</si>
  <si>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</si>
  <si>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</si>
  <si>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</si>
  <si>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</si>
  <si>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</si>
  <si>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</si>
  <si>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</si>
  <si>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</si>
  <si>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</si>
  <si>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</si>
  <si>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</si>
  <si>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</si>
  <si>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</si>
  <si>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</si>
  <si>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</si>
  <si>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</si>
  <si>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</si>
  <si>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</si>
  <si>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</si>
  <si>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</si>
  <si>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</si>
  <si>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</si>
  <si>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</si>
  <si>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</si>
  <si>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</si>
  <si>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</si>
  <si>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</si>
  <si>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</si>
  <si>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</si>
  <si>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</si>
  <si>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</si>
  <si>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</si>
  <si>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</si>
  <si>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</si>
  <si>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</si>
  <si>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</si>
  <si>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</si>
  <si>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</si>
  <si>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</si>
  <si>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</si>
  <si>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</si>
  <si>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</si>
  <si>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</si>
  <si>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</si>
  <si>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</si>
  <si>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</si>
  <si>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</si>
  <si>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</si>
  <si>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</si>
  <si>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</si>
  <si>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</si>
  <si>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</si>
  <si>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</si>
  <si>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</si>
  <si>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</si>
  <si>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</si>
  <si>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</si>
  <si>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</si>
  <si>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</si>
  <si>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</si>
  <si>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</si>
  <si>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</si>
  <si>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</si>
  <si>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</si>
  <si>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</si>
  <si>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</si>
  <si>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</si>
  <si>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Š9-2019</t>
  </si>
  <si>
    <t>MŠ v Odrách - Kaménka</t>
  </si>
  <si>
    <t>01</t>
  </si>
  <si>
    <t>Úprava zahrady</t>
  </si>
  <si>
    <t>2</t>
  </si>
  <si>
    <t>Architektonicko-stavební řešení</t>
  </si>
  <si>
    <t>122101101R00</t>
  </si>
  <si>
    <t xml:space="preserve">Odkopávky nezapažené v hor. 2 do 100 m3 </t>
  </si>
  <si>
    <t>m3</t>
  </si>
  <si>
    <t>vč. vodorovného přemístěni do vzd. cca 5 m:70*0,2</t>
  </si>
  <si>
    <t>Mezisoučet</t>
  </si>
  <si>
    <t>40*0,25+2</t>
  </si>
  <si>
    <t>132201110R00</t>
  </si>
  <si>
    <t xml:space="preserve">Hloubení rýh š.do 60 cm v hor.3 do 50 m3, STROJNĚ </t>
  </si>
  <si>
    <t>(3,409+3,779+3,776+3,779+3,409)*0,7*0,3</t>
  </si>
  <si>
    <t>162701105R00</t>
  </si>
  <si>
    <t xml:space="preserve">Vodorovné přemístění výkopku z hor.1-4 do 10000 m </t>
  </si>
  <si>
    <t>12+3,8119</t>
  </si>
  <si>
    <t>162701109R00</t>
  </si>
  <si>
    <t xml:space="preserve">Příplatek k vod. přemístění hor.1-4 za další 1 km </t>
  </si>
  <si>
    <t>15,8119*5</t>
  </si>
  <si>
    <t>171206111R00</t>
  </si>
  <si>
    <t>Uložení zemin do násypů předeps. tvarů s urovnáním (na kopec)</t>
  </si>
  <si>
    <t>174201101R00</t>
  </si>
  <si>
    <t xml:space="preserve">Zásyp jam, rýh, šachet bez zhutnění </t>
  </si>
  <si>
    <t>14,7*0,25</t>
  </si>
  <si>
    <t>180402112R00</t>
  </si>
  <si>
    <t xml:space="preserve">Založení trávníku parkového výsevem </t>
  </si>
  <si>
    <t>m2</t>
  </si>
  <si>
    <t>183403213R00</t>
  </si>
  <si>
    <t xml:space="preserve">Obdělání půdy frézováním </t>
  </si>
  <si>
    <t>183403252R00</t>
  </si>
  <si>
    <t xml:space="preserve">Obdělání půdy vláčením </t>
  </si>
  <si>
    <t>199000002R00</t>
  </si>
  <si>
    <t xml:space="preserve">Poplatek za skládku horniny 1- 4 </t>
  </si>
  <si>
    <t>00572400</t>
  </si>
  <si>
    <t>Směs travní parková</t>
  </si>
  <si>
    <t>kg</t>
  </si>
  <si>
    <t>58380654</t>
  </si>
  <si>
    <t>Kámen lomový 31-50</t>
  </si>
  <si>
    <t>t</t>
  </si>
  <si>
    <t>3,675*1,9</t>
  </si>
  <si>
    <t>18</t>
  </si>
  <si>
    <t>Povrchové úpravy terénu</t>
  </si>
  <si>
    <t>18-02.RXX</t>
  </si>
  <si>
    <t xml:space="preserve">Výsadba stromů list. s balem </t>
  </si>
  <si>
    <t>kus</t>
  </si>
  <si>
    <t>(jamka, výsadba, tvarování zalévací mísy, trojitý kůl, bandáž kmene, zálivka, přihnojení, mulčování štěpkou)</t>
  </si>
  <si>
    <t>18-07.RXX</t>
  </si>
  <si>
    <t xml:space="preserve">Výsadba keřů 40-60 cm, kontejnér </t>
  </si>
  <si>
    <t>(jamka, výsadba,zálivka, přihnojení)</t>
  </si>
  <si>
    <t>4+4+2+2+1</t>
  </si>
  <si>
    <t>184</t>
  </si>
  <si>
    <t>Rostlinný materiál - stromy</t>
  </si>
  <si>
    <t>184-001.RXX</t>
  </si>
  <si>
    <t>185</t>
  </si>
  <si>
    <t>Rostlinný materiál - keře</t>
  </si>
  <si>
    <t>185-001.RXX</t>
  </si>
  <si>
    <t>Dodávka keře v kontejnéru Kalina - Viburnum opulus 40-60 cm</t>
  </si>
  <si>
    <t>185-002.RXX</t>
  </si>
  <si>
    <t>Dodávka keře v kontej. Arónie - Arónia melanocarpa 40-60 cm</t>
  </si>
  <si>
    <t>185-003.RXX</t>
  </si>
  <si>
    <t>Dodávka keře v kontej. Skalník - Cotoneaster dielsianus, 40-60 cm</t>
  </si>
  <si>
    <t>185-004.RXX</t>
  </si>
  <si>
    <t>Dodávka keře v kontej. Ptačí zob - Ligusturm vulgare, 40-60 cm</t>
  </si>
  <si>
    <t>185-005.RXX</t>
  </si>
  <si>
    <t>Dodávka keře v kontej. Svída bílá - Cornus alba Sibirica, 40-60 cm</t>
  </si>
  <si>
    <t>Základy a zvláštní zakládání</t>
  </si>
  <si>
    <t>271571111R00</t>
  </si>
  <si>
    <t xml:space="preserve">Polštář základu ze štěrkopísku tříděného </t>
  </si>
  <si>
    <t>1,5*0,3*0,1</t>
  </si>
  <si>
    <t>274272140RT4</t>
  </si>
  <si>
    <t>Zdivo základové z bednicích tvárnic, tl. 30 cm výplň tvárnic betonem C 20/25</t>
  </si>
  <si>
    <t>(3,409+3,779+3,776+3,779+3,409)*1,45</t>
  </si>
  <si>
    <t>274361214R00</t>
  </si>
  <si>
    <t xml:space="preserve">Výztuž základových pasů do 12 mm z oceli 10505 (R) </t>
  </si>
  <si>
    <t>R10:330*0,617/1000</t>
  </si>
  <si>
    <t>38-2</t>
  </si>
  <si>
    <t>Mobiliář</t>
  </si>
  <si>
    <t>38-2-001.RXX</t>
  </si>
  <si>
    <t>dle PD</t>
  </si>
  <si>
    <t>38-2-002.RXX</t>
  </si>
  <si>
    <t>38-2-003.RXX</t>
  </si>
  <si>
    <t>D+M dřevěný domeček cca 1100 x 1300 mm vč. nátěru - odstín buk + střecha třešen</t>
  </si>
  <si>
    <t>Nosná kce akát, výplň a střecha smrk, lavička, 1x okno.</t>
  </si>
  <si>
    <t>38-2-004.RXX</t>
  </si>
  <si>
    <t>vč. zabudování</t>
  </si>
  <si>
    <t>38-2-005.RXX</t>
  </si>
  <si>
    <t xml:space="preserve">D+M akustických prvků - gong </t>
  </si>
  <si>
    <t>38-2-006.RXX</t>
  </si>
  <si>
    <t xml:space="preserve">D+M akustických prvků - zvonkohra </t>
  </si>
  <si>
    <t>38-2-007.RXX</t>
  </si>
  <si>
    <t xml:space="preserve">D+M akustických prvků - xylofon </t>
  </si>
  <si>
    <t>38-2-008.RXX</t>
  </si>
  <si>
    <t>D+M vodní hry - délka 6 m vč. instalace</t>
  </si>
  <si>
    <t>soub</t>
  </si>
  <si>
    <t xml:space="preserve">Sestava 3 dřevěných korýtek na podporách, hradla,1 mlýnek. </t>
  </si>
  <si>
    <t>38-2-009.RXX</t>
  </si>
  <si>
    <t xml:space="preserve">Lemování čela betonové skruže dřevěným rámem </t>
  </si>
  <si>
    <t>Úprava čela tunelu</t>
  </si>
  <si>
    <t>38-2-010.RXX</t>
  </si>
  <si>
    <t>Nátěr vnitřního prostoru tunelu hydrofobním nátěrem</t>
  </si>
  <si>
    <t>38-2-011.RXX</t>
  </si>
  <si>
    <t xml:space="preserve">Doprava herních prvků </t>
  </si>
  <si>
    <t>4</t>
  </si>
  <si>
    <t>Vodorovné konstrukce</t>
  </si>
  <si>
    <t>434212111R00</t>
  </si>
  <si>
    <t xml:space="preserve">Schody z lom. kamene na MC 10 v opěrných zídkách </t>
  </si>
  <si>
    <t>m</t>
  </si>
  <si>
    <t>5</t>
  </si>
  <si>
    <t>Komunikace</t>
  </si>
  <si>
    <t>564831111R00</t>
  </si>
  <si>
    <t>Podklad z kameniva po zhutnění tloušťky 10 cm fr. 16-32 mm</t>
  </si>
  <si>
    <t>podlaha v altánu:20,17</t>
  </si>
  <si>
    <t>dráha pro drážedla:55*1</t>
  </si>
  <si>
    <t>564922105RT1</t>
  </si>
  <si>
    <t>Mlatový kryt z mech.zpevněného kameniva tl. 5 cm prosívka</t>
  </si>
  <si>
    <t>fr. 0-4 mm:</t>
  </si>
  <si>
    <t>fr. 0-16 mm:</t>
  </si>
  <si>
    <t>5-001.RXX</t>
  </si>
  <si>
    <t xml:space="preserve">Dovoz materiálu do staveniště </t>
  </si>
  <si>
    <t>- žulové kostky</t>
  </si>
  <si>
    <t>- odřezky prken</t>
  </si>
  <si>
    <t>- odřezky hranolů</t>
  </si>
  <si>
    <t>- špalíky</t>
  </si>
  <si>
    <t>- šamotové cihly</t>
  </si>
  <si>
    <t>- ploché kameny</t>
  </si>
  <si>
    <t>- valouny</t>
  </si>
  <si>
    <t>- apod...</t>
  </si>
  <si>
    <t>63</t>
  </si>
  <si>
    <t>Podlahy a podlahové konstrukce</t>
  </si>
  <si>
    <t>631571005R00</t>
  </si>
  <si>
    <t xml:space="preserve">Násyp z oblázků fr. 6-12 mm </t>
  </si>
  <si>
    <t>staveniště:12+3,7</t>
  </si>
  <si>
    <t>91</t>
  </si>
  <si>
    <t>Ostatní práce na komunikaci</t>
  </si>
  <si>
    <t>916581112R00</t>
  </si>
  <si>
    <t xml:space="preserve">Osazení plast. zahradního obrubníku zapuštěného </t>
  </si>
  <si>
    <t>dráha pro odrážedla:55*2</t>
  </si>
  <si>
    <t>28324411</t>
  </si>
  <si>
    <t xml:space="preserve">Obrubník zahradní plastový tl. 5 mm, v. 100 mm </t>
  </si>
  <si>
    <t>110*1,02</t>
  </si>
  <si>
    <t>99</t>
  </si>
  <si>
    <t>Staveništní přesun hmot</t>
  </si>
  <si>
    <t>998222011R00</t>
  </si>
  <si>
    <t xml:space="preserve">Přesun hmot </t>
  </si>
  <si>
    <t>712</t>
  </si>
  <si>
    <t>Živičné krytiny</t>
  </si>
  <si>
    <t>712431101RZ3</t>
  </si>
  <si>
    <t>Povlaková krytina střech do 30°, AIP na sucho 1 vrstva - včetně dodávky nepískované lepenky</t>
  </si>
  <si>
    <t>998712101R00</t>
  </si>
  <si>
    <t xml:space="preserve">Přesun hmot pro povlakové krytiny, výšky do 6 m </t>
  </si>
  <si>
    <t>762</t>
  </si>
  <si>
    <t>Konstrukce tesařské</t>
  </si>
  <si>
    <t>762086113R00</t>
  </si>
  <si>
    <t xml:space="preserve">Loupání kmenů prům. 15-25 cm </t>
  </si>
  <si>
    <t>762731120RT2</t>
  </si>
  <si>
    <t>Montáž vázaných konstrukcí z kulatiny do 224 cm2 včetně dodávky řeziva, kulatina D 16 cm</t>
  </si>
  <si>
    <t>kulatina bude loupaná</t>
  </si>
  <si>
    <t>vč. spojovacích a kotevních prvků</t>
  </si>
  <si>
    <t>sloupek S1:1,7*10</t>
  </si>
  <si>
    <t>762731120RXX</t>
  </si>
  <si>
    <t>kulatina je dodávkou investora</t>
  </si>
  <si>
    <t>762795000R00</t>
  </si>
  <si>
    <t xml:space="preserve">Spojovací prostředky pro vázané konstrukce </t>
  </si>
  <si>
    <t>0,39</t>
  </si>
  <si>
    <t>762911121R00</t>
  </si>
  <si>
    <t xml:space="preserve">Impregnace řeziva </t>
  </si>
  <si>
    <t>0,39*1,1</t>
  </si>
  <si>
    <t>762330110RAB</t>
  </si>
  <si>
    <t>Konstrukce krovu z řeziva plochy 120 cm2, impregn. hranoly 8 x 12 cm, včetně dodávky</t>
  </si>
  <si>
    <t>krokev 80/120:</t>
  </si>
  <si>
    <t>K1:2,35*2</t>
  </si>
  <si>
    <t>K2:2,9*2</t>
  </si>
  <si>
    <t>K3:1,9*2</t>
  </si>
  <si>
    <t>K4:0,9*2</t>
  </si>
  <si>
    <t>K5:2,26*4</t>
  </si>
  <si>
    <t>K6:1,23*2</t>
  </si>
  <si>
    <t>K7:2,57*2</t>
  </si>
  <si>
    <t>762330112RAA</t>
  </si>
  <si>
    <t>Konstrukce krovu z řeziva plochy 224 cm2, impregn. hranoly 12 x 12 cm, včetně dodávky</t>
  </si>
  <si>
    <t>nárožní krokev 120/120:</t>
  </si>
  <si>
    <t>NK1:5,2*2</t>
  </si>
  <si>
    <t>NK2:3,85*2</t>
  </si>
  <si>
    <t>NK3:4,05*2</t>
  </si>
  <si>
    <t>762330114RAB</t>
  </si>
  <si>
    <t>Konstrukce krovu z řeziva plochy 288 cm2, impregn. hranoly 16 x 16 cm, včetně dodávky</t>
  </si>
  <si>
    <t>vaznice 160/160:</t>
  </si>
  <si>
    <t>V1:3*2</t>
  </si>
  <si>
    <t>V2:2,018*1</t>
  </si>
  <si>
    <t>V3:3,668*2</t>
  </si>
  <si>
    <t>V4:3,693*1</t>
  </si>
  <si>
    <t>762340110RAB</t>
  </si>
  <si>
    <t>Bednění střech z prken na sraz, impregnace prkna tloušťky 25 mm, včetně dodávky</t>
  </si>
  <si>
    <t>762-001.RXX</t>
  </si>
  <si>
    <t>D+M proutěných výpletů hladké altánu - vrba odnímatelný panel</t>
  </si>
  <si>
    <t>2,175*0,8*2</t>
  </si>
  <si>
    <t>1,61*0,8*2</t>
  </si>
  <si>
    <t>1,61*1,7*2</t>
  </si>
  <si>
    <t>1,64*1,7*2</t>
  </si>
  <si>
    <t>762-002.RXX</t>
  </si>
  <si>
    <t xml:space="preserve">D+M patka dřevěného pilíře </t>
  </si>
  <si>
    <t>998762102R00</t>
  </si>
  <si>
    <t xml:space="preserve">Přesun hmot pro tesařské konstrukce, výšky do 12 m </t>
  </si>
  <si>
    <t>765</t>
  </si>
  <si>
    <t>Krytiny tvrdé</t>
  </si>
  <si>
    <t>765366111R00</t>
  </si>
  <si>
    <t>Krytina z plastové břidlice 340x340 mm vč. hřebene a nároží</t>
  </si>
  <si>
    <t>998765101R00</t>
  </si>
  <si>
    <t xml:space="preserve">Přesun hmot pro krytiny tvrdé, výšky do 6 m </t>
  </si>
  <si>
    <t>782</t>
  </si>
  <si>
    <t>Konstrukce z přírodního kamene</t>
  </si>
  <si>
    <t>782-001.RXX</t>
  </si>
  <si>
    <t xml:space="preserve">Obklad stěn kamenem vč. spárování </t>
  </si>
  <si>
    <t>vnitřní část:(2,942+3,303+3,424+3,303+2,942)*0,55</t>
  </si>
  <si>
    <t>vrchní část:(3,409+3,779+3,776+3,779+3,409)*0,3</t>
  </si>
  <si>
    <t>vnější část:3,409*0,4125</t>
  </si>
  <si>
    <t>3,779*0,275</t>
  </si>
  <si>
    <t>3,776*0,275</t>
  </si>
  <si>
    <t>3,779*0,4125</t>
  </si>
  <si>
    <t>3,409*0,55</t>
  </si>
  <si>
    <t>58384102a</t>
  </si>
  <si>
    <t xml:space="preserve">Obkladový kámen </t>
  </si>
  <si>
    <t>21,1159*1,08</t>
  </si>
  <si>
    <t>998782101R00</t>
  </si>
  <si>
    <t xml:space="preserve">Přesun hmot pro obklady z kamene, výšky do 6 m </t>
  </si>
  <si>
    <t>783</t>
  </si>
  <si>
    <t>Nátěry</t>
  </si>
  <si>
    <t>783626001R00</t>
  </si>
  <si>
    <t xml:space="preserve">Nátěr truhlářských výrobků impregnační 1x </t>
  </si>
  <si>
    <t>kulatina:26</t>
  </si>
  <si>
    <t>783626840R00</t>
  </si>
  <si>
    <t>Nátěr lazurovací truhlářských výrobků 3 x odstín ořech</t>
  </si>
  <si>
    <t>altán:33,8</t>
  </si>
  <si>
    <t>8,16+13,096+12,576+12,19</t>
  </si>
  <si>
    <t>Vytýčení prvků</t>
  </si>
  <si>
    <t xml:space="preserve">Dodávka hrušně, prostokořenné, výška 1,8-2 m </t>
  </si>
  <si>
    <t>D+M dětský set -větší děti - vč. nátěru - odstín buk</t>
  </si>
  <si>
    <t>D+M dětský set - pro nejmenší vč. nátěru - odstín buk</t>
  </si>
  <si>
    <t>D+M lanová dráha, délka 3 m sloupky, akát</t>
  </si>
  <si>
    <t>kulatina - dřevo modřín je součásti dodávky</t>
  </si>
  <si>
    <t>Montáž obrubníků a čel tunelu z kulatiny prům. 15-25 cm vč.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</si>
</sst>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8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7" fillId="3" borderId="62" xfId="1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9" fontId="27" fillId="3" borderId="60" xfId="1" applyNumberFormat="1" applyFont="1" applyFill="1" applyBorder="1" applyAlignment="1">
      <alignment horizontal="left"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</cellXfs>
  <cellStyles count="2">
    <cellStyle name="Normální" xfId="0" builtinId="0"/>
    <cellStyle name="normální_POL.XLS" xfId="1" xr:uid="{EB54F5EC-AE66-48D5-9EEA-7C59482075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E2F81-FFB6-41BE-BB0F-BAD58883335B}">
  <sheetPr codeName="List21"/>
  <dimension ref="A1:BE55"/>
  <sheetViews>
    <sheetView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7"/>
      <c r="D8" s="207"/>
      <c r="E8" s="208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7">
        <f>Projektant</f>
        <v>0</v>
      </c>
      <c r="D9" s="207"/>
      <c r="E9" s="208"/>
      <c r="F9" s="13"/>
      <c r="G9" s="34"/>
      <c r="H9" s="35"/>
    </row>
    <row r="10" spans="1:57" x14ac:dyDescent="0.2">
      <c r="A10" s="29" t="s">
        <v>14</v>
      </c>
      <c r="B10" s="13"/>
      <c r="C10" s="207"/>
      <c r="D10" s="207"/>
      <c r="E10" s="207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7"/>
      <c r="D11" s="207"/>
      <c r="E11" s="207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9"/>
      <c r="D12" s="209"/>
      <c r="E12" s="209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Rekapitulace!A28</f>
        <v>Vytýčení prvků</v>
      </c>
      <c r="E15" s="58"/>
      <c r="F15" s="59"/>
      <c r="G15" s="56">
        <f>Rekapitulace!I28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0" t="s">
        <v>33</v>
      </c>
      <c r="B23" s="211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12">
        <f>C23-F32</f>
        <v>0</v>
      </c>
      <c r="G30" s="213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12">
        <f>ROUND(PRODUCT(F30,C31/100),0)</f>
        <v>0</v>
      </c>
      <c r="G31" s="213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2">
        <v>0</v>
      </c>
      <c r="G32" s="213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2">
        <f>ROUND(PRODUCT(F32,C33/100),0)</f>
        <v>0</v>
      </c>
      <c r="G33" s="213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4">
        <f>ROUND(SUM(F30:F33),0)</f>
        <v>0</v>
      </c>
      <c r="G34" s="215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 x14ac:dyDescent="0.2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 x14ac:dyDescent="0.2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 x14ac:dyDescent="0.2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 x14ac:dyDescent="0.2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 x14ac:dyDescent="0.2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 x14ac:dyDescent="0.2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 x14ac:dyDescent="0.2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 x14ac:dyDescent="0.2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 x14ac:dyDescent="0.2">
      <c r="B46" s="216"/>
      <c r="C46" s="216"/>
      <c r="D46" s="216"/>
      <c r="E46" s="216"/>
      <c r="F46" s="216"/>
      <c r="G46" s="216"/>
    </row>
    <row r="47" spans="1:8" x14ac:dyDescent="0.2">
      <c r="B47" s="216"/>
      <c r="C47" s="216"/>
      <c r="D47" s="216"/>
      <c r="E47" s="216"/>
      <c r="F47" s="216"/>
      <c r="G47" s="216"/>
    </row>
    <row r="48" spans="1:8" x14ac:dyDescent="0.2">
      <c r="B48" s="216"/>
      <c r="C48" s="216"/>
      <c r="D48" s="216"/>
      <c r="E48" s="216"/>
      <c r="F48" s="216"/>
      <c r="G48" s="216"/>
    </row>
    <row r="49" spans="2:7" x14ac:dyDescent="0.2">
      <c r="B49" s="216"/>
      <c r="C49" s="216"/>
      <c r="D49" s="216"/>
      <c r="E49" s="216"/>
      <c r="F49" s="216"/>
      <c r="G49" s="216"/>
    </row>
    <row r="50" spans="2:7" x14ac:dyDescent="0.2">
      <c r="B50" s="216"/>
      <c r="C50" s="216"/>
      <c r="D50" s="216"/>
      <c r="E50" s="216"/>
      <c r="F50" s="216"/>
      <c r="G50" s="216"/>
    </row>
    <row r="51" spans="2:7" x14ac:dyDescent="0.2">
      <c r="B51" s="216"/>
      <c r="C51" s="216"/>
      <c r="D51" s="216"/>
      <c r="E51" s="216"/>
      <c r="F51" s="216"/>
      <c r="G51" s="216"/>
    </row>
    <row r="52" spans="2:7" x14ac:dyDescent="0.2">
      <c r="B52" s="216"/>
      <c r="C52" s="216"/>
      <c r="D52" s="216"/>
      <c r="E52" s="216"/>
      <c r="F52" s="216"/>
      <c r="G52" s="216"/>
    </row>
    <row r="53" spans="2:7" x14ac:dyDescent="0.2">
      <c r="B53" s="216"/>
      <c r="C53" s="216"/>
      <c r="D53" s="216"/>
      <c r="E53" s="216"/>
      <c r="F53" s="216"/>
      <c r="G53" s="216"/>
    </row>
    <row r="54" spans="2:7" x14ac:dyDescent="0.2">
      <c r="B54" s="216"/>
      <c r="C54" s="216"/>
      <c r="D54" s="216"/>
      <c r="E54" s="216"/>
      <c r="F54" s="216"/>
      <c r="G54" s="216"/>
    </row>
    <row r="55" spans="2:7" x14ac:dyDescent="0.2">
      <c r="B55" s="216"/>
      <c r="C55" s="216"/>
      <c r="D55" s="216"/>
      <c r="E55" s="216"/>
      <c r="F55" s="216"/>
      <c r="G55" s="21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59A52-9F6D-467E-A96A-7BE7B6A3D4F7}">
  <sheetPr codeName="List31"/>
  <dimension ref="A1:IV80"/>
  <sheetViews>
    <sheetView workbookViewId="0">
      <selection activeCell="F23" sqref="F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217" t="s">
        <v>48</v>
      </c>
      <c r="B1" s="218"/>
      <c r="C1" s="97" t="str">
        <f>CONCATENATE(cislostavby," ",nazevstavby)</f>
        <v>Š9-2019 MŠ v Odrách - Kaménka</v>
      </c>
      <c r="D1" s="98"/>
      <c r="E1" s="99"/>
      <c r="F1" s="98"/>
      <c r="G1" s="100" t="s">
        <v>49</v>
      </c>
      <c r="H1" s="101" t="s">
        <v>82</v>
      </c>
      <c r="I1" s="102"/>
    </row>
    <row r="2" spans="1:9" ht="13.5" thickBot="1" x14ac:dyDescent="0.25">
      <c r="A2" s="219" t="s">
        <v>50</v>
      </c>
      <c r="B2" s="220"/>
      <c r="C2" s="103" t="str">
        <f>CONCATENATE(cisloobjektu," ",nazevobjektu)</f>
        <v>01 Úprava zahrady</v>
      </c>
      <c r="D2" s="104"/>
      <c r="E2" s="105"/>
      <c r="F2" s="104"/>
      <c r="G2" s="221" t="s">
        <v>83</v>
      </c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1" t="str">
        <f>Položky!B7</f>
        <v>1</v>
      </c>
      <c r="B7" s="115" t="str">
        <f>Položky!C7</f>
        <v>Zemní práce</v>
      </c>
      <c r="C7" s="66"/>
      <c r="D7" s="116"/>
      <c r="E7" s="202">
        <f>Položky!BA28</f>
        <v>0</v>
      </c>
      <c r="F7" s="203">
        <f>Položky!BB28</f>
        <v>0</v>
      </c>
      <c r="G7" s="203">
        <f>Položky!BC28</f>
        <v>0</v>
      </c>
      <c r="H7" s="203">
        <f>Položky!BD28</f>
        <v>0</v>
      </c>
      <c r="I7" s="204">
        <f>Položky!BE28</f>
        <v>0</v>
      </c>
    </row>
    <row r="8" spans="1:9" s="35" customFormat="1" x14ac:dyDescent="0.2">
      <c r="A8" s="201" t="str">
        <f>Položky!B29</f>
        <v>18</v>
      </c>
      <c r="B8" s="115" t="str">
        <f>Položky!C29</f>
        <v>Povrchové úpravy terénu</v>
      </c>
      <c r="C8" s="66"/>
      <c r="D8" s="116"/>
      <c r="E8" s="202">
        <f>Položky!BA35</f>
        <v>0</v>
      </c>
      <c r="F8" s="203">
        <f>Položky!BB35</f>
        <v>0</v>
      </c>
      <c r="G8" s="203">
        <f>Položky!BC35</f>
        <v>0</v>
      </c>
      <c r="H8" s="203">
        <f>Položky!BD35</f>
        <v>0</v>
      </c>
      <c r="I8" s="204">
        <f>Položky!BE35</f>
        <v>0</v>
      </c>
    </row>
    <row r="9" spans="1:9" s="35" customFormat="1" x14ac:dyDescent="0.2">
      <c r="A9" s="201" t="str">
        <f>Položky!B36</f>
        <v>184</v>
      </c>
      <c r="B9" s="115" t="str">
        <f>Položky!C36</f>
        <v>Rostlinný materiál - stromy</v>
      </c>
      <c r="C9" s="66"/>
      <c r="D9" s="116"/>
      <c r="E9" s="202">
        <f>Položky!BA38</f>
        <v>0</v>
      </c>
      <c r="F9" s="203">
        <f>Položky!BB38</f>
        <v>0</v>
      </c>
      <c r="G9" s="203">
        <f>Položky!BC38</f>
        <v>0</v>
      </c>
      <c r="H9" s="203">
        <f>Položky!BD38</f>
        <v>0</v>
      </c>
      <c r="I9" s="204">
        <f>Položky!BE38</f>
        <v>0</v>
      </c>
    </row>
    <row r="10" spans="1:9" s="35" customFormat="1" x14ac:dyDescent="0.2">
      <c r="A10" s="201" t="str">
        <f>Položky!B39</f>
        <v>185</v>
      </c>
      <c r="B10" s="115" t="str">
        <f>Položky!C39</f>
        <v>Rostlinný materiál - keře</v>
      </c>
      <c r="C10" s="66"/>
      <c r="D10" s="116"/>
      <c r="E10" s="202">
        <f>Položky!BA45</f>
        <v>0</v>
      </c>
      <c r="F10" s="203">
        <f>Položky!BB45</f>
        <v>0</v>
      </c>
      <c r="G10" s="203">
        <f>Položky!BC45</f>
        <v>0</v>
      </c>
      <c r="H10" s="203">
        <f>Položky!BD45</f>
        <v>0</v>
      </c>
      <c r="I10" s="204">
        <f>Položky!BE45</f>
        <v>0</v>
      </c>
    </row>
    <row r="11" spans="1:9" s="35" customFormat="1" x14ac:dyDescent="0.2">
      <c r="A11" s="201" t="str">
        <f>Položky!B46</f>
        <v>2</v>
      </c>
      <c r="B11" s="115" t="str">
        <f>Položky!C46</f>
        <v>Základy a zvláštní zakládání</v>
      </c>
      <c r="C11" s="66"/>
      <c r="D11" s="116"/>
      <c r="E11" s="202">
        <f>Položky!BA53</f>
        <v>0</v>
      </c>
      <c r="F11" s="203">
        <f>Položky!BB53</f>
        <v>0</v>
      </c>
      <c r="G11" s="203">
        <f>Položky!BC53</f>
        <v>0</v>
      </c>
      <c r="H11" s="203">
        <f>Položky!BD53</f>
        <v>0</v>
      </c>
      <c r="I11" s="204">
        <f>Položky!BE53</f>
        <v>0</v>
      </c>
    </row>
    <row r="12" spans="1:9" s="35" customFormat="1" x14ac:dyDescent="0.2">
      <c r="A12" s="201" t="str">
        <f>Položky!B54</f>
        <v>38-2</v>
      </c>
      <c r="B12" s="115" t="str">
        <f>Položky!C54</f>
        <v>Mobiliář</v>
      </c>
      <c r="C12" s="66"/>
      <c r="D12" s="116"/>
      <c r="E12" s="202">
        <f>Položky!BA93</f>
        <v>0</v>
      </c>
      <c r="F12" s="203">
        <f>Položky!BB93</f>
        <v>0</v>
      </c>
      <c r="G12" s="203">
        <f>Položky!BC93</f>
        <v>0</v>
      </c>
      <c r="H12" s="203">
        <f>Položky!BD93</f>
        <v>0</v>
      </c>
      <c r="I12" s="204">
        <f>Položky!BE93</f>
        <v>0</v>
      </c>
    </row>
    <row r="13" spans="1:9" s="35" customFormat="1" x14ac:dyDescent="0.2">
      <c r="A13" s="201" t="str">
        <f>Položky!B94</f>
        <v>4</v>
      </c>
      <c r="B13" s="115" t="str">
        <f>Položky!C94</f>
        <v>Vodorovné konstrukce</v>
      </c>
      <c r="C13" s="66"/>
      <c r="D13" s="116"/>
      <c r="E13" s="202">
        <f>Položky!BA96</f>
        <v>0</v>
      </c>
      <c r="F13" s="203">
        <f>Položky!BB96</f>
        <v>0</v>
      </c>
      <c r="G13" s="203">
        <f>Položky!BC96</f>
        <v>0</v>
      </c>
      <c r="H13" s="203">
        <f>Položky!BD96</f>
        <v>0</v>
      </c>
      <c r="I13" s="204">
        <f>Položky!BE96</f>
        <v>0</v>
      </c>
    </row>
    <row r="14" spans="1:9" s="35" customFormat="1" x14ac:dyDescent="0.2">
      <c r="A14" s="201" t="str">
        <f>Položky!B97</f>
        <v>5</v>
      </c>
      <c r="B14" s="115" t="str">
        <f>Položky!C97</f>
        <v>Komunikace</v>
      </c>
      <c r="C14" s="66"/>
      <c r="D14" s="116"/>
      <c r="E14" s="202">
        <f>Položky!BA119</f>
        <v>0</v>
      </c>
      <c r="F14" s="203">
        <f>Položky!BB119</f>
        <v>0</v>
      </c>
      <c r="G14" s="203">
        <f>Položky!BC119</f>
        <v>0</v>
      </c>
      <c r="H14" s="203">
        <f>Položky!BD119</f>
        <v>0</v>
      </c>
      <c r="I14" s="204">
        <f>Položky!BE119</f>
        <v>0</v>
      </c>
    </row>
    <row r="15" spans="1:9" s="35" customFormat="1" x14ac:dyDescent="0.2">
      <c r="A15" s="201" t="str">
        <f>Položky!B120</f>
        <v>63</v>
      </c>
      <c r="B15" s="115" t="str">
        <f>Položky!C120</f>
        <v>Podlahy a podlahové konstrukce</v>
      </c>
      <c r="C15" s="66"/>
      <c r="D15" s="116"/>
      <c r="E15" s="202">
        <f>Položky!BA123</f>
        <v>0</v>
      </c>
      <c r="F15" s="203">
        <f>Položky!BB123</f>
        <v>0</v>
      </c>
      <c r="G15" s="203">
        <f>Položky!BC123</f>
        <v>0</v>
      </c>
      <c r="H15" s="203">
        <f>Položky!BD123</f>
        <v>0</v>
      </c>
      <c r="I15" s="204">
        <f>Položky!BE123</f>
        <v>0</v>
      </c>
    </row>
    <row r="16" spans="1:9" s="35" customFormat="1" x14ac:dyDescent="0.2">
      <c r="A16" s="201" t="str">
        <f>Položky!B124</f>
        <v>91</v>
      </c>
      <c r="B16" s="115" t="str">
        <f>Položky!C124</f>
        <v>Ostatní práce na komunikaci</v>
      </c>
      <c r="C16" s="66"/>
      <c r="D16" s="116"/>
      <c r="E16" s="202">
        <f>Položky!BA129</f>
        <v>0</v>
      </c>
      <c r="F16" s="203">
        <f>Položky!BB129</f>
        <v>0</v>
      </c>
      <c r="G16" s="203">
        <f>Položky!BC129</f>
        <v>0</v>
      </c>
      <c r="H16" s="203">
        <f>Položky!BD129</f>
        <v>0</v>
      </c>
      <c r="I16" s="204">
        <f>Položky!BE129</f>
        <v>0</v>
      </c>
    </row>
    <row r="17" spans="1:256" s="35" customFormat="1" x14ac:dyDescent="0.2">
      <c r="A17" s="201" t="str">
        <f>Položky!B130</f>
        <v>99</v>
      </c>
      <c r="B17" s="115" t="str">
        <f>Položky!C130</f>
        <v>Staveništní přesun hmot</v>
      </c>
      <c r="C17" s="66"/>
      <c r="D17" s="116"/>
      <c r="E17" s="202">
        <f>Položky!BA132</f>
        <v>0</v>
      </c>
      <c r="F17" s="203">
        <f>Položky!BB132</f>
        <v>0</v>
      </c>
      <c r="G17" s="203">
        <f>Položky!BC132</f>
        <v>0</v>
      </c>
      <c r="H17" s="203">
        <f>Položky!BD132</f>
        <v>0</v>
      </c>
      <c r="I17" s="204">
        <f>Položky!BE132</f>
        <v>0</v>
      </c>
    </row>
    <row r="18" spans="1:256" s="35" customFormat="1" x14ac:dyDescent="0.2">
      <c r="A18" s="201" t="str">
        <f>Položky!B133</f>
        <v>712</v>
      </c>
      <c r="B18" s="115" t="str">
        <f>Položky!C133</f>
        <v>Živičné krytiny</v>
      </c>
      <c r="C18" s="66"/>
      <c r="D18" s="116"/>
      <c r="E18" s="202">
        <f>Položky!BA136</f>
        <v>0</v>
      </c>
      <c r="F18" s="203">
        <f>Položky!BB136</f>
        <v>0</v>
      </c>
      <c r="G18" s="203">
        <f>Položky!BC136</f>
        <v>0</v>
      </c>
      <c r="H18" s="203">
        <f>Položky!BD136</f>
        <v>0</v>
      </c>
      <c r="I18" s="204">
        <f>Položky!BE136</f>
        <v>0</v>
      </c>
    </row>
    <row r="19" spans="1:256" s="35" customFormat="1" x14ac:dyDescent="0.2">
      <c r="A19" s="201" t="str">
        <f>Položky!B137</f>
        <v>762</v>
      </c>
      <c r="B19" s="115" t="str">
        <f>Položky!C137</f>
        <v>Konstrukce tesařské</v>
      </c>
      <c r="C19" s="66"/>
      <c r="D19" s="116"/>
      <c r="E19" s="202">
        <f>Položky!BA183</f>
        <v>0</v>
      </c>
      <c r="F19" s="203">
        <f>Položky!BB183</f>
        <v>0</v>
      </c>
      <c r="G19" s="203">
        <f>Položky!BC183</f>
        <v>0</v>
      </c>
      <c r="H19" s="203">
        <f>Položky!BD183</f>
        <v>0</v>
      </c>
      <c r="I19" s="204">
        <f>Položky!BE183</f>
        <v>0</v>
      </c>
    </row>
    <row r="20" spans="1:256" s="35" customFormat="1" x14ac:dyDescent="0.2">
      <c r="A20" s="201" t="str">
        <f>Položky!B184</f>
        <v>765</v>
      </c>
      <c r="B20" s="115" t="str">
        <f>Položky!C184</f>
        <v>Krytiny tvrdé</v>
      </c>
      <c r="C20" s="66"/>
      <c r="D20" s="116"/>
      <c r="E20" s="202">
        <f>Položky!BA187</f>
        <v>0</v>
      </c>
      <c r="F20" s="203">
        <f>Položky!BB187</f>
        <v>0</v>
      </c>
      <c r="G20" s="203">
        <f>Položky!BC187</f>
        <v>0</v>
      </c>
      <c r="H20" s="203">
        <f>Položky!BD187</f>
        <v>0</v>
      </c>
      <c r="I20" s="204">
        <f>Položky!BE187</f>
        <v>0</v>
      </c>
    </row>
    <row r="21" spans="1:256" s="35" customFormat="1" x14ac:dyDescent="0.2">
      <c r="A21" s="201" t="str">
        <f>Položky!B188</f>
        <v>782</v>
      </c>
      <c r="B21" s="115" t="str">
        <f>Položky!C188</f>
        <v>Konstrukce z přírodního kamene</v>
      </c>
      <c r="C21" s="66"/>
      <c r="D21" s="116"/>
      <c r="E21" s="202">
        <f>Položky!BA200</f>
        <v>0</v>
      </c>
      <c r="F21" s="203">
        <f>Položky!BB200</f>
        <v>0</v>
      </c>
      <c r="G21" s="203">
        <f>Položky!BC200</f>
        <v>0</v>
      </c>
      <c r="H21" s="203">
        <f>Položky!BD200</f>
        <v>0</v>
      </c>
      <c r="I21" s="204">
        <f>Položky!BE200</f>
        <v>0</v>
      </c>
    </row>
    <row r="22" spans="1:256" s="35" customFormat="1" ht="13.5" thickBot="1" x14ac:dyDescent="0.25">
      <c r="A22" s="201" t="str">
        <f>Položky!B201</f>
        <v>783</v>
      </c>
      <c r="B22" s="115" t="str">
        <f>Položky!C201</f>
        <v>Nátěry</v>
      </c>
      <c r="C22" s="66"/>
      <c r="D22" s="116"/>
      <c r="E22" s="202">
        <f>Položky!BA208</f>
        <v>0</v>
      </c>
      <c r="F22" s="203">
        <f>Položky!G208</f>
        <v>0</v>
      </c>
      <c r="G22" s="203">
        <f>Položky!BC208</f>
        <v>0</v>
      </c>
      <c r="H22" s="203">
        <f>Položky!BD208</f>
        <v>0</v>
      </c>
      <c r="I22" s="204">
        <f>Položky!BE208</f>
        <v>0</v>
      </c>
    </row>
    <row r="23" spans="1:256" ht="13.5" thickBot="1" x14ac:dyDescent="0.25">
      <c r="A23" s="117"/>
      <c r="B23" s="118" t="s">
        <v>57</v>
      </c>
      <c r="C23" s="118"/>
      <c r="D23" s="119"/>
      <c r="E23" s="120">
        <f>SUM(E7:E22)</f>
        <v>0</v>
      </c>
      <c r="F23" s="121">
        <f>SUM(F7:F22)</f>
        <v>0</v>
      </c>
      <c r="G23" s="121">
        <f>SUM(G7:G22)</f>
        <v>0</v>
      </c>
      <c r="H23" s="121">
        <f>SUM(H7:H22)</f>
        <v>0</v>
      </c>
      <c r="I23" s="122">
        <f>SUM(I7:I22)</f>
        <v>0</v>
      </c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T23" s="123"/>
      <c r="BU23" s="123"/>
      <c r="BV23" s="123"/>
      <c r="BW23" s="123"/>
      <c r="BX23" s="123"/>
      <c r="BY23" s="123"/>
      <c r="BZ23" s="123"/>
      <c r="CA23" s="123"/>
      <c r="CB23" s="123"/>
      <c r="CC23" s="123"/>
      <c r="CD23" s="123"/>
      <c r="CE23" s="123"/>
      <c r="CF23" s="123"/>
      <c r="CG23" s="123"/>
      <c r="CH23" s="123"/>
      <c r="CI23" s="123"/>
      <c r="CJ23" s="123"/>
      <c r="CK23" s="123"/>
      <c r="CL23" s="123"/>
      <c r="CM23" s="123"/>
      <c r="CN23" s="123"/>
      <c r="CO23" s="123"/>
      <c r="CP23" s="123"/>
      <c r="CQ23" s="123"/>
      <c r="CR23" s="123"/>
      <c r="CS23" s="123"/>
      <c r="CT23" s="123"/>
      <c r="CU23" s="123"/>
      <c r="CV23" s="123"/>
      <c r="CW23" s="123"/>
      <c r="CX23" s="123"/>
      <c r="CY23" s="123"/>
      <c r="CZ23" s="123"/>
      <c r="DA23" s="123"/>
      <c r="DB23" s="123"/>
      <c r="DC23" s="123"/>
      <c r="DD23" s="123"/>
      <c r="DE23" s="123"/>
      <c r="DF23" s="123"/>
      <c r="DG23" s="123"/>
      <c r="DH23" s="123"/>
      <c r="DI23" s="123"/>
      <c r="DJ23" s="123"/>
      <c r="DK23" s="123"/>
      <c r="DL23" s="123"/>
      <c r="DM23" s="123"/>
      <c r="DN23" s="123"/>
      <c r="DO23" s="123"/>
      <c r="DP23" s="123"/>
      <c r="DQ23" s="123"/>
      <c r="DR23" s="123"/>
      <c r="DS23" s="123"/>
      <c r="DT23" s="123"/>
      <c r="DU23" s="123"/>
      <c r="DV23" s="123"/>
      <c r="DW23" s="123"/>
      <c r="DX23" s="123"/>
      <c r="DY23" s="123"/>
      <c r="DZ23" s="123"/>
      <c r="EA23" s="123"/>
      <c r="EB23" s="123"/>
      <c r="EC23" s="123"/>
      <c r="ED23" s="123"/>
      <c r="EE23" s="123"/>
      <c r="EF23" s="123"/>
      <c r="EG23" s="123"/>
      <c r="EH23" s="123"/>
      <c r="EI23" s="123"/>
      <c r="EJ23" s="123"/>
      <c r="EK23" s="123"/>
      <c r="EL23" s="123"/>
      <c r="EM23" s="123"/>
      <c r="EN23" s="123"/>
      <c r="EO23" s="123"/>
      <c r="EP23" s="123"/>
      <c r="EQ23" s="123"/>
      <c r="ER23" s="123"/>
      <c r="ES23" s="123"/>
      <c r="ET23" s="123"/>
      <c r="EU23" s="123"/>
      <c r="EV23" s="123"/>
      <c r="EW23" s="123"/>
      <c r="EX23" s="123"/>
      <c r="EY23" s="123"/>
      <c r="EZ23" s="123"/>
      <c r="FA23" s="123"/>
      <c r="FB23" s="123"/>
      <c r="FC23" s="123"/>
      <c r="FD23" s="123"/>
      <c r="FE23" s="123"/>
      <c r="FF23" s="123"/>
      <c r="FG23" s="123"/>
      <c r="FH23" s="123"/>
      <c r="FI23" s="123"/>
      <c r="FJ23" s="123"/>
      <c r="FK23" s="123"/>
      <c r="FL23" s="123"/>
      <c r="FM23" s="123"/>
      <c r="FN23" s="123"/>
      <c r="FO23" s="123"/>
      <c r="FP23" s="123"/>
      <c r="FQ23" s="123"/>
      <c r="FR23" s="123"/>
      <c r="FS23" s="123"/>
      <c r="FT23" s="123"/>
      <c r="FU23" s="123"/>
      <c r="FV23" s="123"/>
      <c r="FW23" s="123"/>
      <c r="FX23" s="123"/>
      <c r="FY23" s="123"/>
      <c r="FZ23" s="123"/>
      <c r="GA23" s="123"/>
      <c r="GB23" s="123"/>
      <c r="GC23" s="123"/>
      <c r="GD23" s="123"/>
      <c r="GE23" s="123"/>
      <c r="GF23" s="123"/>
      <c r="GG23" s="123"/>
      <c r="GH23" s="123"/>
      <c r="GI23" s="123"/>
      <c r="GJ23" s="123"/>
      <c r="GK23" s="123"/>
      <c r="GL23" s="123"/>
      <c r="GM23" s="123"/>
      <c r="GN23" s="123"/>
      <c r="GO23" s="123"/>
      <c r="GP23" s="123"/>
      <c r="GQ23" s="123"/>
      <c r="GR23" s="123"/>
      <c r="GS23" s="123"/>
      <c r="GT23" s="123"/>
      <c r="GU23" s="123"/>
      <c r="GV23" s="123"/>
      <c r="GW23" s="123"/>
      <c r="GX23" s="123"/>
      <c r="GY23" s="123"/>
      <c r="GZ23" s="123"/>
      <c r="HA23" s="123"/>
      <c r="HB23" s="123"/>
      <c r="HC23" s="123"/>
      <c r="HD23" s="123"/>
      <c r="HE23" s="123"/>
      <c r="HF23" s="123"/>
      <c r="HG23" s="123"/>
      <c r="HH23" s="123"/>
      <c r="HI23" s="123"/>
      <c r="HJ23" s="123"/>
      <c r="HK23" s="123"/>
      <c r="HL23" s="123"/>
      <c r="HM23" s="123"/>
      <c r="HN23" s="123"/>
      <c r="HO23" s="123"/>
      <c r="HP23" s="123"/>
      <c r="HQ23" s="123"/>
      <c r="HR23" s="123"/>
      <c r="HS23" s="123"/>
      <c r="HT23" s="123"/>
      <c r="HU23" s="123"/>
      <c r="HV23" s="123"/>
      <c r="HW23" s="123"/>
      <c r="HX23" s="123"/>
      <c r="HY23" s="123"/>
      <c r="HZ23" s="123"/>
      <c r="IA23" s="123"/>
      <c r="IB23" s="123"/>
      <c r="IC23" s="123"/>
      <c r="ID23" s="123"/>
      <c r="IE23" s="123"/>
      <c r="IF23" s="123"/>
      <c r="IG23" s="123"/>
      <c r="IH23" s="123"/>
      <c r="II23" s="123"/>
      <c r="IJ23" s="123"/>
      <c r="IK23" s="123"/>
      <c r="IL23" s="123"/>
      <c r="IM23" s="123"/>
      <c r="IN23" s="123"/>
      <c r="IO23" s="123"/>
      <c r="IP23" s="123"/>
      <c r="IQ23" s="123"/>
      <c r="IR23" s="123"/>
      <c r="IS23" s="123"/>
      <c r="IT23" s="123"/>
      <c r="IU23" s="123"/>
      <c r="IV23" s="123"/>
    </row>
    <row r="24" spans="1:256" x14ac:dyDescent="0.2">
      <c r="A24" s="66"/>
      <c r="B24" s="66"/>
      <c r="C24" s="66"/>
      <c r="D24" s="66"/>
      <c r="E24" s="66"/>
      <c r="F24" s="66"/>
      <c r="G24" s="66"/>
      <c r="H24" s="66"/>
      <c r="I24" s="66"/>
    </row>
    <row r="25" spans="1:256" ht="18" x14ac:dyDescent="0.25">
      <c r="A25" s="107" t="s">
        <v>58</v>
      </c>
      <c r="B25" s="107"/>
      <c r="C25" s="107"/>
      <c r="D25" s="107"/>
      <c r="E25" s="107"/>
      <c r="F25" s="107"/>
      <c r="G25" s="124"/>
      <c r="H25" s="107"/>
      <c r="I25" s="107"/>
      <c r="BA25" s="41"/>
      <c r="BB25" s="41"/>
      <c r="BC25" s="41"/>
      <c r="BD25" s="41"/>
      <c r="BE25" s="41"/>
    </row>
    <row r="26" spans="1:256" ht="13.5" thickBot="1" x14ac:dyDescent="0.25">
      <c r="A26" s="77"/>
      <c r="B26" s="77"/>
      <c r="C26" s="77"/>
      <c r="D26" s="77"/>
      <c r="E26" s="77"/>
      <c r="F26" s="77"/>
      <c r="G26" s="77"/>
      <c r="H26" s="77"/>
      <c r="I26" s="77"/>
    </row>
    <row r="27" spans="1:256" x14ac:dyDescent="0.2">
      <c r="A27" s="71" t="s">
        <v>59</v>
      </c>
      <c r="B27" s="72"/>
      <c r="C27" s="72"/>
      <c r="D27" s="125"/>
      <c r="E27" s="126" t="s">
        <v>60</v>
      </c>
      <c r="F27" s="127" t="s">
        <v>61</v>
      </c>
      <c r="G27" s="128" t="s">
        <v>62</v>
      </c>
      <c r="H27" s="129"/>
      <c r="I27" s="130" t="s">
        <v>60</v>
      </c>
    </row>
    <row r="28" spans="1:256" x14ac:dyDescent="0.2">
      <c r="A28" s="64" t="s">
        <v>313</v>
      </c>
      <c r="B28" s="55"/>
      <c r="C28" s="55"/>
      <c r="D28" s="131"/>
      <c r="E28" s="132"/>
      <c r="F28" s="133"/>
      <c r="G28" s="134">
        <f>CHOOSE(BA28+1,HSV+PSV,HSV+PSV+Mont,HSV+PSV+Dodavka+Mont,HSV,PSV,Mont,Dodavka,Mont+Dodavka,0)</f>
        <v>0</v>
      </c>
      <c r="H28" s="135"/>
      <c r="I28" s="136">
        <f>E28+F28*G28/100</f>
        <v>0</v>
      </c>
      <c r="BA28">
        <v>2</v>
      </c>
    </row>
    <row r="29" spans="1:256" ht="13.5" thickBot="1" x14ac:dyDescent="0.25">
      <c r="A29" s="137"/>
      <c r="B29" s="138" t="s">
        <v>63</v>
      </c>
      <c r="C29" s="139"/>
      <c r="D29" s="140"/>
      <c r="E29" s="141"/>
      <c r="F29" s="142"/>
      <c r="G29" s="142"/>
      <c r="H29" s="224">
        <f>SUM(I28:I28)</f>
        <v>0</v>
      </c>
      <c r="I29" s="225"/>
    </row>
    <row r="31" spans="1:256" x14ac:dyDescent="0.2">
      <c r="B31" s="123"/>
      <c r="F31" s="143"/>
      <c r="G31" s="144"/>
      <c r="H31" s="144"/>
      <c r="I31" s="145"/>
    </row>
    <row r="32" spans="1:256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F2D28-831D-4781-AC0D-E7374AF42D81}">
  <sheetPr codeName="List2"/>
  <dimension ref="A1:CZ281"/>
  <sheetViews>
    <sheetView showGridLines="0" showZeros="0" tabSelected="1" topLeftCell="A10" zoomScaleNormal="100" workbookViewId="0">
      <selection activeCell="E26" sqref="E26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256" width="9.140625" style="146"/>
    <col min="257" max="257" width="4.42578125" style="146" customWidth="1"/>
    <col min="258" max="258" width="11.5703125" style="146" customWidth="1"/>
    <col min="259" max="259" width="40.42578125" style="146" customWidth="1"/>
    <col min="260" max="260" width="5.5703125" style="146" customWidth="1"/>
    <col min="261" max="261" width="8.5703125" style="146" customWidth="1"/>
    <col min="262" max="262" width="9.85546875" style="146" customWidth="1"/>
    <col min="263" max="263" width="13.85546875" style="146" customWidth="1"/>
    <col min="264" max="267" width="9.140625" style="146"/>
    <col min="268" max="268" width="75.28515625" style="146" customWidth="1"/>
    <col min="269" max="269" width="45.28515625" style="146" customWidth="1"/>
    <col min="270" max="512" width="9.140625" style="146"/>
    <col min="513" max="513" width="4.42578125" style="146" customWidth="1"/>
    <col min="514" max="514" width="11.5703125" style="146" customWidth="1"/>
    <col min="515" max="515" width="40.42578125" style="146" customWidth="1"/>
    <col min="516" max="516" width="5.5703125" style="146" customWidth="1"/>
    <col min="517" max="517" width="8.5703125" style="146" customWidth="1"/>
    <col min="518" max="518" width="9.85546875" style="146" customWidth="1"/>
    <col min="519" max="519" width="13.85546875" style="146" customWidth="1"/>
    <col min="520" max="523" width="9.140625" style="146"/>
    <col min="524" max="524" width="75.28515625" style="146" customWidth="1"/>
    <col min="525" max="525" width="45.28515625" style="146" customWidth="1"/>
    <col min="526" max="768" width="9.140625" style="146"/>
    <col min="769" max="769" width="4.42578125" style="146" customWidth="1"/>
    <col min="770" max="770" width="11.5703125" style="146" customWidth="1"/>
    <col min="771" max="771" width="40.42578125" style="146" customWidth="1"/>
    <col min="772" max="772" width="5.5703125" style="146" customWidth="1"/>
    <col min="773" max="773" width="8.5703125" style="146" customWidth="1"/>
    <col min="774" max="774" width="9.85546875" style="146" customWidth="1"/>
    <col min="775" max="775" width="13.85546875" style="146" customWidth="1"/>
    <col min="776" max="779" width="9.140625" style="146"/>
    <col min="780" max="780" width="75.28515625" style="146" customWidth="1"/>
    <col min="781" max="781" width="45.28515625" style="146" customWidth="1"/>
    <col min="782" max="1024" width="9.140625" style="146"/>
    <col min="1025" max="1025" width="4.42578125" style="146" customWidth="1"/>
    <col min="1026" max="1026" width="11.5703125" style="146" customWidth="1"/>
    <col min="1027" max="1027" width="40.42578125" style="146" customWidth="1"/>
    <col min="1028" max="1028" width="5.5703125" style="146" customWidth="1"/>
    <col min="1029" max="1029" width="8.5703125" style="146" customWidth="1"/>
    <col min="1030" max="1030" width="9.85546875" style="146" customWidth="1"/>
    <col min="1031" max="1031" width="13.85546875" style="146" customWidth="1"/>
    <col min="1032" max="1035" width="9.140625" style="146"/>
    <col min="1036" max="1036" width="75.28515625" style="146" customWidth="1"/>
    <col min="1037" max="1037" width="45.28515625" style="146" customWidth="1"/>
    <col min="1038" max="1280" width="9.140625" style="146"/>
    <col min="1281" max="1281" width="4.42578125" style="146" customWidth="1"/>
    <col min="1282" max="1282" width="11.5703125" style="146" customWidth="1"/>
    <col min="1283" max="1283" width="40.42578125" style="146" customWidth="1"/>
    <col min="1284" max="1284" width="5.5703125" style="146" customWidth="1"/>
    <col min="1285" max="1285" width="8.5703125" style="146" customWidth="1"/>
    <col min="1286" max="1286" width="9.85546875" style="146" customWidth="1"/>
    <col min="1287" max="1287" width="13.85546875" style="146" customWidth="1"/>
    <col min="1288" max="1291" width="9.140625" style="146"/>
    <col min="1292" max="1292" width="75.28515625" style="146" customWidth="1"/>
    <col min="1293" max="1293" width="45.28515625" style="146" customWidth="1"/>
    <col min="1294" max="1536" width="9.140625" style="146"/>
    <col min="1537" max="1537" width="4.42578125" style="146" customWidth="1"/>
    <col min="1538" max="1538" width="11.5703125" style="146" customWidth="1"/>
    <col min="1539" max="1539" width="40.42578125" style="146" customWidth="1"/>
    <col min="1540" max="1540" width="5.5703125" style="146" customWidth="1"/>
    <col min="1541" max="1541" width="8.5703125" style="146" customWidth="1"/>
    <col min="1542" max="1542" width="9.85546875" style="146" customWidth="1"/>
    <col min="1543" max="1543" width="13.85546875" style="146" customWidth="1"/>
    <col min="1544" max="1547" width="9.140625" style="146"/>
    <col min="1548" max="1548" width="75.28515625" style="146" customWidth="1"/>
    <col min="1549" max="1549" width="45.28515625" style="146" customWidth="1"/>
    <col min="1550" max="1792" width="9.140625" style="146"/>
    <col min="1793" max="1793" width="4.42578125" style="146" customWidth="1"/>
    <col min="1794" max="1794" width="11.5703125" style="146" customWidth="1"/>
    <col min="1795" max="1795" width="40.42578125" style="146" customWidth="1"/>
    <col min="1796" max="1796" width="5.5703125" style="146" customWidth="1"/>
    <col min="1797" max="1797" width="8.5703125" style="146" customWidth="1"/>
    <col min="1798" max="1798" width="9.85546875" style="146" customWidth="1"/>
    <col min="1799" max="1799" width="13.85546875" style="146" customWidth="1"/>
    <col min="1800" max="1803" width="9.140625" style="146"/>
    <col min="1804" max="1804" width="75.28515625" style="146" customWidth="1"/>
    <col min="1805" max="1805" width="45.28515625" style="146" customWidth="1"/>
    <col min="1806" max="2048" width="9.140625" style="146"/>
    <col min="2049" max="2049" width="4.42578125" style="146" customWidth="1"/>
    <col min="2050" max="2050" width="11.5703125" style="146" customWidth="1"/>
    <col min="2051" max="2051" width="40.42578125" style="146" customWidth="1"/>
    <col min="2052" max="2052" width="5.5703125" style="146" customWidth="1"/>
    <col min="2053" max="2053" width="8.5703125" style="146" customWidth="1"/>
    <col min="2054" max="2054" width="9.85546875" style="146" customWidth="1"/>
    <col min="2055" max="2055" width="13.85546875" style="146" customWidth="1"/>
    <col min="2056" max="2059" width="9.140625" style="146"/>
    <col min="2060" max="2060" width="75.28515625" style="146" customWidth="1"/>
    <col min="2061" max="2061" width="45.28515625" style="146" customWidth="1"/>
    <col min="2062" max="2304" width="9.140625" style="146"/>
    <col min="2305" max="2305" width="4.42578125" style="146" customWidth="1"/>
    <col min="2306" max="2306" width="11.5703125" style="146" customWidth="1"/>
    <col min="2307" max="2307" width="40.42578125" style="146" customWidth="1"/>
    <col min="2308" max="2308" width="5.5703125" style="146" customWidth="1"/>
    <col min="2309" max="2309" width="8.5703125" style="146" customWidth="1"/>
    <col min="2310" max="2310" width="9.85546875" style="146" customWidth="1"/>
    <col min="2311" max="2311" width="13.85546875" style="146" customWidth="1"/>
    <col min="2312" max="2315" width="9.140625" style="146"/>
    <col min="2316" max="2316" width="75.28515625" style="146" customWidth="1"/>
    <col min="2317" max="2317" width="45.28515625" style="146" customWidth="1"/>
    <col min="2318" max="2560" width="9.140625" style="146"/>
    <col min="2561" max="2561" width="4.42578125" style="146" customWidth="1"/>
    <col min="2562" max="2562" width="11.5703125" style="146" customWidth="1"/>
    <col min="2563" max="2563" width="40.42578125" style="146" customWidth="1"/>
    <col min="2564" max="2564" width="5.5703125" style="146" customWidth="1"/>
    <col min="2565" max="2565" width="8.5703125" style="146" customWidth="1"/>
    <col min="2566" max="2566" width="9.85546875" style="146" customWidth="1"/>
    <col min="2567" max="2567" width="13.85546875" style="146" customWidth="1"/>
    <col min="2568" max="2571" width="9.140625" style="146"/>
    <col min="2572" max="2572" width="75.28515625" style="146" customWidth="1"/>
    <col min="2573" max="2573" width="45.28515625" style="146" customWidth="1"/>
    <col min="2574" max="2816" width="9.140625" style="146"/>
    <col min="2817" max="2817" width="4.42578125" style="146" customWidth="1"/>
    <col min="2818" max="2818" width="11.5703125" style="146" customWidth="1"/>
    <col min="2819" max="2819" width="40.42578125" style="146" customWidth="1"/>
    <col min="2820" max="2820" width="5.5703125" style="146" customWidth="1"/>
    <col min="2821" max="2821" width="8.5703125" style="146" customWidth="1"/>
    <col min="2822" max="2822" width="9.85546875" style="146" customWidth="1"/>
    <col min="2823" max="2823" width="13.85546875" style="146" customWidth="1"/>
    <col min="2824" max="2827" width="9.140625" style="146"/>
    <col min="2828" max="2828" width="75.28515625" style="146" customWidth="1"/>
    <col min="2829" max="2829" width="45.28515625" style="146" customWidth="1"/>
    <col min="2830" max="3072" width="9.140625" style="146"/>
    <col min="3073" max="3073" width="4.42578125" style="146" customWidth="1"/>
    <col min="3074" max="3074" width="11.5703125" style="146" customWidth="1"/>
    <col min="3075" max="3075" width="40.42578125" style="146" customWidth="1"/>
    <col min="3076" max="3076" width="5.5703125" style="146" customWidth="1"/>
    <col min="3077" max="3077" width="8.5703125" style="146" customWidth="1"/>
    <col min="3078" max="3078" width="9.85546875" style="146" customWidth="1"/>
    <col min="3079" max="3079" width="13.85546875" style="146" customWidth="1"/>
    <col min="3080" max="3083" width="9.140625" style="146"/>
    <col min="3084" max="3084" width="75.28515625" style="146" customWidth="1"/>
    <col min="3085" max="3085" width="45.28515625" style="146" customWidth="1"/>
    <col min="3086" max="3328" width="9.140625" style="146"/>
    <col min="3329" max="3329" width="4.42578125" style="146" customWidth="1"/>
    <col min="3330" max="3330" width="11.5703125" style="146" customWidth="1"/>
    <col min="3331" max="3331" width="40.42578125" style="146" customWidth="1"/>
    <col min="3332" max="3332" width="5.5703125" style="146" customWidth="1"/>
    <col min="3333" max="3333" width="8.5703125" style="146" customWidth="1"/>
    <col min="3334" max="3334" width="9.85546875" style="146" customWidth="1"/>
    <col min="3335" max="3335" width="13.85546875" style="146" customWidth="1"/>
    <col min="3336" max="3339" width="9.140625" style="146"/>
    <col min="3340" max="3340" width="75.28515625" style="146" customWidth="1"/>
    <col min="3341" max="3341" width="45.28515625" style="146" customWidth="1"/>
    <col min="3342" max="3584" width="9.140625" style="146"/>
    <col min="3585" max="3585" width="4.42578125" style="146" customWidth="1"/>
    <col min="3586" max="3586" width="11.5703125" style="146" customWidth="1"/>
    <col min="3587" max="3587" width="40.42578125" style="146" customWidth="1"/>
    <col min="3588" max="3588" width="5.5703125" style="146" customWidth="1"/>
    <col min="3589" max="3589" width="8.5703125" style="146" customWidth="1"/>
    <col min="3590" max="3590" width="9.85546875" style="146" customWidth="1"/>
    <col min="3591" max="3591" width="13.85546875" style="146" customWidth="1"/>
    <col min="3592" max="3595" width="9.140625" style="146"/>
    <col min="3596" max="3596" width="75.28515625" style="146" customWidth="1"/>
    <col min="3597" max="3597" width="45.28515625" style="146" customWidth="1"/>
    <col min="3598" max="3840" width="9.140625" style="146"/>
    <col min="3841" max="3841" width="4.42578125" style="146" customWidth="1"/>
    <col min="3842" max="3842" width="11.5703125" style="146" customWidth="1"/>
    <col min="3843" max="3843" width="40.42578125" style="146" customWidth="1"/>
    <col min="3844" max="3844" width="5.5703125" style="146" customWidth="1"/>
    <col min="3845" max="3845" width="8.5703125" style="146" customWidth="1"/>
    <col min="3846" max="3846" width="9.85546875" style="146" customWidth="1"/>
    <col min="3847" max="3847" width="13.85546875" style="146" customWidth="1"/>
    <col min="3848" max="3851" width="9.140625" style="146"/>
    <col min="3852" max="3852" width="75.28515625" style="146" customWidth="1"/>
    <col min="3853" max="3853" width="45.28515625" style="146" customWidth="1"/>
    <col min="3854" max="4096" width="9.140625" style="146"/>
    <col min="4097" max="4097" width="4.42578125" style="146" customWidth="1"/>
    <col min="4098" max="4098" width="11.5703125" style="146" customWidth="1"/>
    <col min="4099" max="4099" width="40.42578125" style="146" customWidth="1"/>
    <col min="4100" max="4100" width="5.5703125" style="146" customWidth="1"/>
    <col min="4101" max="4101" width="8.5703125" style="146" customWidth="1"/>
    <col min="4102" max="4102" width="9.85546875" style="146" customWidth="1"/>
    <col min="4103" max="4103" width="13.85546875" style="146" customWidth="1"/>
    <col min="4104" max="4107" width="9.140625" style="146"/>
    <col min="4108" max="4108" width="75.28515625" style="146" customWidth="1"/>
    <col min="4109" max="4109" width="45.28515625" style="146" customWidth="1"/>
    <col min="4110" max="4352" width="9.140625" style="146"/>
    <col min="4353" max="4353" width="4.42578125" style="146" customWidth="1"/>
    <col min="4354" max="4354" width="11.5703125" style="146" customWidth="1"/>
    <col min="4355" max="4355" width="40.42578125" style="146" customWidth="1"/>
    <col min="4356" max="4356" width="5.5703125" style="146" customWidth="1"/>
    <col min="4357" max="4357" width="8.5703125" style="146" customWidth="1"/>
    <col min="4358" max="4358" width="9.85546875" style="146" customWidth="1"/>
    <col min="4359" max="4359" width="13.85546875" style="146" customWidth="1"/>
    <col min="4360" max="4363" width="9.140625" style="146"/>
    <col min="4364" max="4364" width="75.28515625" style="146" customWidth="1"/>
    <col min="4365" max="4365" width="45.28515625" style="146" customWidth="1"/>
    <col min="4366" max="4608" width="9.140625" style="146"/>
    <col min="4609" max="4609" width="4.42578125" style="146" customWidth="1"/>
    <col min="4610" max="4610" width="11.5703125" style="146" customWidth="1"/>
    <col min="4611" max="4611" width="40.42578125" style="146" customWidth="1"/>
    <col min="4612" max="4612" width="5.5703125" style="146" customWidth="1"/>
    <col min="4613" max="4613" width="8.5703125" style="146" customWidth="1"/>
    <col min="4614" max="4614" width="9.85546875" style="146" customWidth="1"/>
    <col min="4615" max="4615" width="13.85546875" style="146" customWidth="1"/>
    <col min="4616" max="4619" width="9.140625" style="146"/>
    <col min="4620" max="4620" width="75.28515625" style="146" customWidth="1"/>
    <col min="4621" max="4621" width="45.28515625" style="146" customWidth="1"/>
    <col min="4622" max="4864" width="9.140625" style="146"/>
    <col min="4865" max="4865" width="4.42578125" style="146" customWidth="1"/>
    <col min="4866" max="4866" width="11.5703125" style="146" customWidth="1"/>
    <col min="4867" max="4867" width="40.42578125" style="146" customWidth="1"/>
    <col min="4868" max="4868" width="5.5703125" style="146" customWidth="1"/>
    <col min="4869" max="4869" width="8.5703125" style="146" customWidth="1"/>
    <col min="4870" max="4870" width="9.85546875" style="146" customWidth="1"/>
    <col min="4871" max="4871" width="13.85546875" style="146" customWidth="1"/>
    <col min="4872" max="4875" width="9.140625" style="146"/>
    <col min="4876" max="4876" width="75.28515625" style="146" customWidth="1"/>
    <col min="4877" max="4877" width="45.28515625" style="146" customWidth="1"/>
    <col min="4878" max="5120" width="9.140625" style="146"/>
    <col min="5121" max="5121" width="4.42578125" style="146" customWidth="1"/>
    <col min="5122" max="5122" width="11.5703125" style="146" customWidth="1"/>
    <col min="5123" max="5123" width="40.42578125" style="146" customWidth="1"/>
    <col min="5124" max="5124" width="5.5703125" style="146" customWidth="1"/>
    <col min="5125" max="5125" width="8.5703125" style="146" customWidth="1"/>
    <col min="5126" max="5126" width="9.85546875" style="146" customWidth="1"/>
    <col min="5127" max="5127" width="13.85546875" style="146" customWidth="1"/>
    <col min="5128" max="5131" width="9.140625" style="146"/>
    <col min="5132" max="5132" width="75.28515625" style="146" customWidth="1"/>
    <col min="5133" max="5133" width="45.28515625" style="146" customWidth="1"/>
    <col min="5134" max="5376" width="9.140625" style="146"/>
    <col min="5377" max="5377" width="4.42578125" style="146" customWidth="1"/>
    <col min="5378" max="5378" width="11.5703125" style="146" customWidth="1"/>
    <col min="5379" max="5379" width="40.42578125" style="146" customWidth="1"/>
    <col min="5380" max="5380" width="5.5703125" style="146" customWidth="1"/>
    <col min="5381" max="5381" width="8.5703125" style="146" customWidth="1"/>
    <col min="5382" max="5382" width="9.85546875" style="146" customWidth="1"/>
    <col min="5383" max="5383" width="13.85546875" style="146" customWidth="1"/>
    <col min="5384" max="5387" width="9.140625" style="146"/>
    <col min="5388" max="5388" width="75.28515625" style="146" customWidth="1"/>
    <col min="5389" max="5389" width="45.28515625" style="146" customWidth="1"/>
    <col min="5390" max="5632" width="9.140625" style="146"/>
    <col min="5633" max="5633" width="4.42578125" style="146" customWidth="1"/>
    <col min="5634" max="5634" width="11.5703125" style="146" customWidth="1"/>
    <col min="5635" max="5635" width="40.42578125" style="146" customWidth="1"/>
    <col min="5636" max="5636" width="5.5703125" style="146" customWidth="1"/>
    <col min="5637" max="5637" width="8.5703125" style="146" customWidth="1"/>
    <col min="5638" max="5638" width="9.85546875" style="146" customWidth="1"/>
    <col min="5639" max="5639" width="13.85546875" style="146" customWidth="1"/>
    <col min="5640" max="5643" width="9.140625" style="146"/>
    <col min="5644" max="5644" width="75.28515625" style="146" customWidth="1"/>
    <col min="5645" max="5645" width="45.28515625" style="146" customWidth="1"/>
    <col min="5646" max="5888" width="9.140625" style="146"/>
    <col min="5889" max="5889" width="4.42578125" style="146" customWidth="1"/>
    <col min="5890" max="5890" width="11.5703125" style="146" customWidth="1"/>
    <col min="5891" max="5891" width="40.42578125" style="146" customWidth="1"/>
    <col min="5892" max="5892" width="5.5703125" style="146" customWidth="1"/>
    <col min="5893" max="5893" width="8.5703125" style="146" customWidth="1"/>
    <col min="5894" max="5894" width="9.85546875" style="146" customWidth="1"/>
    <col min="5895" max="5895" width="13.85546875" style="146" customWidth="1"/>
    <col min="5896" max="5899" width="9.140625" style="146"/>
    <col min="5900" max="5900" width="75.28515625" style="146" customWidth="1"/>
    <col min="5901" max="5901" width="45.28515625" style="146" customWidth="1"/>
    <col min="5902" max="6144" width="9.140625" style="146"/>
    <col min="6145" max="6145" width="4.42578125" style="146" customWidth="1"/>
    <col min="6146" max="6146" width="11.5703125" style="146" customWidth="1"/>
    <col min="6147" max="6147" width="40.42578125" style="146" customWidth="1"/>
    <col min="6148" max="6148" width="5.5703125" style="146" customWidth="1"/>
    <col min="6149" max="6149" width="8.5703125" style="146" customWidth="1"/>
    <col min="6150" max="6150" width="9.85546875" style="146" customWidth="1"/>
    <col min="6151" max="6151" width="13.85546875" style="146" customWidth="1"/>
    <col min="6152" max="6155" width="9.140625" style="146"/>
    <col min="6156" max="6156" width="75.28515625" style="146" customWidth="1"/>
    <col min="6157" max="6157" width="45.28515625" style="146" customWidth="1"/>
    <col min="6158" max="6400" width="9.140625" style="146"/>
    <col min="6401" max="6401" width="4.42578125" style="146" customWidth="1"/>
    <col min="6402" max="6402" width="11.5703125" style="146" customWidth="1"/>
    <col min="6403" max="6403" width="40.42578125" style="146" customWidth="1"/>
    <col min="6404" max="6404" width="5.5703125" style="146" customWidth="1"/>
    <col min="6405" max="6405" width="8.5703125" style="146" customWidth="1"/>
    <col min="6406" max="6406" width="9.85546875" style="146" customWidth="1"/>
    <col min="6407" max="6407" width="13.85546875" style="146" customWidth="1"/>
    <col min="6408" max="6411" width="9.140625" style="146"/>
    <col min="6412" max="6412" width="75.28515625" style="146" customWidth="1"/>
    <col min="6413" max="6413" width="45.28515625" style="146" customWidth="1"/>
    <col min="6414" max="6656" width="9.140625" style="146"/>
    <col min="6657" max="6657" width="4.42578125" style="146" customWidth="1"/>
    <col min="6658" max="6658" width="11.5703125" style="146" customWidth="1"/>
    <col min="6659" max="6659" width="40.42578125" style="146" customWidth="1"/>
    <col min="6660" max="6660" width="5.5703125" style="146" customWidth="1"/>
    <col min="6661" max="6661" width="8.5703125" style="146" customWidth="1"/>
    <col min="6662" max="6662" width="9.85546875" style="146" customWidth="1"/>
    <col min="6663" max="6663" width="13.85546875" style="146" customWidth="1"/>
    <col min="6664" max="6667" width="9.140625" style="146"/>
    <col min="6668" max="6668" width="75.28515625" style="146" customWidth="1"/>
    <col min="6669" max="6669" width="45.28515625" style="146" customWidth="1"/>
    <col min="6670" max="6912" width="9.140625" style="146"/>
    <col min="6913" max="6913" width="4.42578125" style="146" customWidth="1"/>
    <col min="6914" max="6914" width="11.5703125" style="146" customWidth="1"/>
    <col min="6915" max="6915" width="40.42578125" style="146" customWidth="1"/>
    <col min="6916" max="6916" width="5.5703125" style="146" customWidth="1"/>
    <col min="6917" max="6917" width="8.5703125" style="146" customWidth="1"/>
    <col min="6918" max="6918" width="9.85546875" style="146" customWidth="1"/>
    <col min="6919" max="6919" width="13.85546875" style="146" customWidth="1"/>
    <col min="6920" max="6923" width="9.140625" style="146"/>
    <col min="6924" max="6924" width="75.28515625" style="146" customWidth="1"/>
    <col min="6925" max="6925" width="45.28515625" style="146" customWidth="1"/>
    <col min="6926" max="7168" width="9.140625" style="146"/>
    <col min="7169" max="7169" width="4.42578125" style="146" customWidth="1"/>
    <col min="7170" max="7170" width="11.5703125" style="146" customWidth="1"/>
    <col min="7171" max="7171" width="40.42578125" style="146" customWidth="1"/>
    <col min="7172" max="7172" width="5.5703125" style="146" customWidth="1"/>
    <col min="7173" max="7173" width="8.5703125" style="146" customWidth="1"/>
    <col min="7174" max="7174" width="9.85546875" style="146" customWidth="1"/>
    <col min="7175" max="7175" width="13.85546875" style="146" customWidth="1"/>
    <col min="7176" max="7179" width="9.140625" style="146"/>
    <col min="7180" max="7180" width="75.28515625" style="146" customWidth="1"/>
    <col min="7181" max="7181" width="45.28515625" style="146" customWidth="1"/>
    <col min="7182" max="7424" width="9.140625" style="146"/>
    <col min="7425" max="7425" width="4.42578125" style="146" customWidth="1"/>
    <col min="7426" max="7426" width="11.5703125" style="146" customWidth="1"/>
    <col min="7427" max="7427" width="40.42578125" style="146" customWidth="1"/>
    <col min="7428" max="7428" width="5.5703125" style="146" customWidth="1"/>
    <col min="7429" max="7429" width="8.5703125" style="146" customWidth="1"/>
    <col min="7430" max="7430" width="9.85546875" style="146" customWidth="1"/>
    <col min="7431" max="7431" width="13.85546875" style="146" customWidth="1"/>
    <col min="7432" max="7435" width="9.140625" style="146"/>
    <col min="7436" max="7436" width="75.28515625" style="146" customWidth="1"/>
    <col min="7437" max="7437" width="45.28515625" style="146" customWidth="1"/>
    <col min="7438" max="7680" width="9.140625" style="146"/>
    <col min="7681" max="7681" width="4.42578125" style="146" customWidth="1"/>
    <col min="7682" max="7682" width="11.5703125" style="146" customWidth="1"/>
    <col min="7683" max="7683" width="40.42578125" style="146" customWidth="1"/>
    <col min="7684" max="7684" width="5.5703125" style="146" customWidth="1"/>
    <col min="7685" max="7685" width="8.5703125" style="146" customWidth="1"/>
    <col min="7686" max="7686" width="9.85546875" style="146" customWidth="1"/>
    <col min="7687" max="7687" width="13.85546875" style="146" customWidth="1"/>
    <col min="7688" max="7691" width="9.140625" style="146"/>
    <col min="7692" max="7692" width="75.28515625" style="146" customWidth="1"/>
    <col min="7693" max="7693" width="45.28515625" style="146" customWidth="1"/>
    <col min="7694" max="7936" width="9.140625" style="146"/>
    <col min="7937" max="7937" width="4.42578125" style="146" customWidth="1"/>
    <col min="7938" max="7938" width="11.5703125" style="146" customWidth="1"/>
    <col min="7939" max="7939" width="40.42578125" style="146" customWidth="1"/>
    <col min="7940" max="7940" width="5.5703125" style="146" customWidth="1"/>
    <col min="7941" max="7941" width="8.5703125" style="146" customWidth="1"/>
    <col min="7942" max="7942" width="9.85546875" style="146" customWidth="1"/>
    <col min="7943" max="7943" width="13.85546875" style="146" customWidth="1"/>
    <col min="7944" max="7947" width="9.140625" style="146"/>
    <col min="7948" max="7948" width="75.28515625" style="146" customWidth="1"/>
    <col min="7949" max="7949" width="45.28515625" style="146" customWidth="1"/>
    <col min="7950" max="8192" width="9.140625" style="146"/>
    <col min="8193" max="8193" width="4.42578125" style="146" customWidth="1"/>
    <col min="8194" max="8194" width="11.5703125" style="146" customWidth="1"/>
    <col min="8195" max="8195" width="40.42578125" style="146" customWidth="1"/>
    <col min="8196" max="8196" width="5.5703125" style="146" customWidth="1"/>
    <col min="8197" max="8197" width="8.5703125" style="146" customWidth="1"/>
    <col min="8198" max="8198" width="9.85546875" style="146" customWidth="1"/>
    <col min="8199" max="8199" width="13.85546875" style="146" customWidth="1"/>
    <col min="8200" max="8203" width="9.140625" style="146"/>
    <col min="8204" max="8204" width="75.28515625" style="146" customWidth="1"/>
    <col min="8205" max="8205" width="45.28515625" style="146" customWidth="1"/>
    <col min="8206" max="8448" width="9.140625" style="146"/>
    <col min="8449" max="8449" width="4.42578125" style="146" customWidth="1"/>
    <col min="8450" max="8450" width="11.5703125" style="146" customWidth="1"/>
    <col min="8451" max="8451" width="40.42578125" style="146" customWidth="1"/>
    <col min="8452" max="8452" width="5.5703125" style="146" customWidth="1"/>
    <col min="8453" max="8453" width="8.5703125" style="146" customWidth="1"/>
    <col min="8454" max="8454" width="9.85546875" style="146" customWidth="1"/>
    <col min="8455" max="8455" width="13.85546875" style="146" customWidth="1"/>
    <col min="8456" max="8459" width="9.140625" style="146"/>
    <col min="8460" max="8460" width="75.28515625" style="146" customWidth="1"/>
    <col min="8461" max="8461" width="45.28515625" style="146" customWidth="1"/>
    <col min="8462" max="8704" width="9.140625" style="146"/>
    <col min="8705" max="8705" width="4.42578125" style="146" customWidth="1"/>
    <col min="8706" max="8706" width="11.5703125" style="146" customWidth="1"/>
    <col min="8707" max="8707" width="40.42578125" style="146" customWidth="1"/>
    <col min="8708" max="8708" width="5.5703125" style="146" customWidth="1"/>
    <col min="8709" max="8709" width="8.5703125" style="146" customWidth="1"/>
    <col min="8710" max="8710" width="9.85546875" style="146" customWidth="1"/>
    <col min="8711" max="8711" width="13.85546875" style="146" customWidth="1"/>
    <col min="8712" max="8715" width="9.140625" style="146"/>
    <col min="8716" max="8716" width="75.28515625" style="146" customWidth="1"/>
    <col min="8717" max="8717" width="45.28515625" style="146" customWidth="1"/>
    <col min="8718" max="8960" width="9.140625" style="146"/>
    <col min="8961" max="8961" width="4.42578125" style="146" customWidth="1"/>
    <col min="8962" max="8962" width="11.5703125" style="146" customWidth="1"/>
    <col min="8963" max="8963" width="40.42578125" style="146" customWidth="1"/>
    <col min="8964" max="8964" width="5.5703125" style="146" customWidth="1"/>
    <col min="8965" max="8965" width="8.5703125" style="146" customWidth="1"/>
    <col min="8966" max="8966" width="9.85546875" style="146" customWidth="1"/>
    <col min="8967" max="8967" width="13.85546875" style="146" customWidth="1"/>
    <col min="8968" max="8971" width="9.140625" style="146"/>
    <col min="8972" max="8972" width="75.28515625" style="146" customWidth="1"/>
    <col min="8973" max="8973" width="45.28515625" style="146" customWidth="1"/>
    <col min="8974" max="9216" width="9.140625" style="146"/>
    <col min="9217" max="9217" width="4.42578125" style="146" customWidth="1"/>
    <col min="9218" max="9218" width="11.5703125" style="146" customWidth="1"/>
    <col min="9219" max="9219" width="40.42578125" style="146" customWidth="1"/>
    <col min="9220" max="9220" width="5.5703125" style="146" customWidth="1"/>
    <col min="9221" max="9221" width="8.5703125" style="146" customWidth="1"/>
    <col min="9222" max="9222" width="9.85546875" style="146" customWidth="1"/>
    <col min="9223" max="9223" width="13.85546875" style="146" customWidth="1"/>
    <col min="9224" max="9227" width="9.140625" style="146"/>
    <col min="9228" max="9228" width="75.28515625" style="146" customWidth="1"/>
    <col min="9229" max="9229" width="45.28515625" style="146" customWidth="1"/>
    <col min="9230" max="9472" width="9.140625" style="146"/>
    <col min="9473" max="9473" width="4.42578125" style="146" customWidth="1"/>
    <col min="9474" max="9474" width="11.5703125" style="146" customWidth="1"/>
    <col min="9475" max="9475" width="40.42578125" style="146" customWidth="1"/>
    <col min="9476" max="9476" width="5.5703125" style="146" customWidth="1"/>
    <col min="9477" max="9477" width="8.5703125" style="146" customWidth="1"/>
    <col min="9478" max="9478" width="9.85546875" style="146" customWidth="1"/>
    <col min="9479" max="9479" width="13.85546875" style="146" customWidth="1"/>
    <col min="9480" max="9483" width="9.140625" style="146"/>
    <col min="9484" max="9484" width="75.28515625" style="146" customWidth="1"/>
    <col min="9485" max="9485" width="45.28515625" style="146" customWidth="1"/>
    <col min="9486" max="9728" width="9.140625" style="146"/>
    <col min="9729" max="9729" width="4.42578125" style="146" customWidth="1"/>
    <col min="9730" max="9730" width="11.5703125" style="146" customWidth="1"/>
    <col min="9731" max="9731" width="40.42578125" style="146" customWidth="1"/>
    <col min="9732" max="9732" width="5.5703125" style="146" customWidth="1"/>
    <col min="9733" max="9733" width="8.5703125" style="146" customWidth="1"/>
    <col min="9734" max="9734" width="9.85546875" style="146" customWidth="1"/>
    <col min="9735" max="9735" width="13.85546875" style="146" customWidth="1"/>
    <col min="9736" max="9739" width="9.140625" style="146"/>
    <col min="9740" max="9740" width="75.28515625" style="146" customWidth="1"/>
    <col min="9741" max="9741" width="45.28515625" style="146" customWidth="1"/>
    <col min="9742" max="9984" width="9.140625" style="146"/>
    <col min="9985" max="9985" width="4.42578125" style="146" customWidth="1"/>
    <col min="9986" max="9986" width="11.5703125" style="146" customWidth="1"/>
    <col min="9987" max="9987" width="40.42578125" style="146" customWidth="1"/>
    <col min="9988" max="9988" width="5.5703125" style="146" customWidth="1"/>
    <col min="9989" max="9989" width="8.5703125" style="146" customWidth="1"/>
    <col min="9990" max="9990" width="9.85546875" style="146" customWidth="1"/>
    <col min="9991" max="9991" width="13.85546875" style="146" customWidth="1"/>
    <col min="9992" max="9995" width="9.140625" style="146"/>
    <col min="9996" max="9996" width="75.28515625" style="146" customWidth="1"/>
    <col min="9997" max="9997" width="45.28515625" style="146" customWidth="1"/>
    <col min="9998" max="10240" width="9.140625" style="146"/>
    <col min="10241" max="10241" width="4.42578125" style="146" customWidth="1"/>
    <col min="10242" max="10242" width="11.5703125" style="146" customWidth="1"/>
    <col min="10243" max="10243" width="40.42578125" style="146" customWidth="1"/>
    <col min="10244" max="10244" width="5.5703125" style="146" customWidth="1"/>
    <col min="10245" max="10245" width="8.5703125" style="146" customWidth="1"/>
    <col min="10246" max="10246" width="9.85546875" style="146" customWidth="1"/>
    <col min="10247" max="10247" width="13.85546875" style="146" customWidth="1"/>
    <col min="10248" max="10251" width="9.140625" style="146"/>
    <col min="10252" max="10252" width="75.28515625" style="146" customWidth="1"/>
    <col min="10253" max="10253" width="45.28515625" style="146" customWidth="1"/>
    <col min="10254" max="10496" width="9.140625" style="146"/>
    <col min="10497" max="10497" width="4.42578125" style="146" customWidth="1"/>
    <col min="10498" max="10498" width="11.5703125" style="146" customWidth="1"/>
    <col min="10499" max="10499" width="40.42578125" style="146" customWidth="1"/>
    <col min="10500" max="10500" width="5.5703125" style="146" customWidth="1"/>
    <col min="10501" max="10501" width="8.5703125" style="146" customWidth="1"/>
    <col min="10502" max="10502" width="9.85546875" style="146" customWidth="1"/>
    <col min="10503" max="10503" width="13.85546875" style="146" customWidth="1"/>
    <col min="10504" max="10507" width="9.140625" style="146"/>
    <col min="10508" max="10508" width="75.28515625" style="146" customWidth="1"/>
    <col min="10509" max="10509" width="45.28515625" style="146" customWidth="1"/>
    <col min="10510" max="10752" width="9.140625" style="146"/>
    <col min="10753" max="10753" width="4.42578125" style="146" customWidth="1"/>
    <col min="10754" max="10754" width="11.5703125" style="146" customWidth="1"/>
    <col min="10755" max="10755" width="40.42578125" style="146" customWidth="1"/>
    <col min="10756" max="10756" width="5.5703125" style="146" customWidth="1"/>
    <col min="10757" max="10757" width="8.5703125" style="146" customWidth="1"/>
    <col min="10758" max="10758" width="9.85546875" style="146" customWidth="1"/>
    <col min="10759" max="10759" width="13.85546875" style="146" customWidth="1"/>
    <col min="10760" max="10763" width="9.140625" style="146"/>
    <col min="10764" max="10764" width="75.28515625" style="146" customWidth="1"/>
    <col min="10765" max="10765" width="45.28515625" style="146" customWidth="1"/>
    <col min="10766" max="11008" width="9.140625" style="146"/>
    <col min="11009" max="11009" width="4.42578125" style="146" customWidth="1"/>
    <col min="11010" max="11010" width="11.5703125" style="146" customWidth="1"/>
    <col min="11011" max="11011" width="40.42578125" style="146" customWidth="1"/>
    <col min="11012" max="11012" width="5.5703125" style="146" customWidth="1"/>
    <col min="11013" max="11013" width="8.5703125" style="146" customWidth="1"/>
    <col min="11014" max="11014" width="9.85546875" style="146" customWidth="1"/>
    <col min="11015" max="11015" width="13.85546875" style="146" customWidth="1"/>
    <col min="11016" max="11019" width="9.140625" style="146"/>
    <col min="11020" max="11020" width="75.28515625" style="146" customWidth="1"/>
    <col min="11021" max="11021" width="45.28515625" style="146" customWidth="1"/>
    <col min="11022" max="11264" width="9.140625" style="146"/>
    <col min="11265" max="11265" width="4.42578125" style="146" customWidth="1"/>
    <col min="11266" max="11266" width="11.5703125" style="146" customWidth="1"/>
    <col min="11267" max="11267" width="40.42578125" style="146" customWidth="1"/>
    <col min="11268" max="11268" width="5.5703125" style="146" customWidth="1"/>
    <col min="11269" max="11269" width="8.5703125" style="146" customWidth="1"/>
    <col min="11270" max="11270" width="9.85546875" style="146" customWidth="1"/>
    <col min="11271" max="11271" width="13.85546875" style="146" customWidth="1"/>
    <col min="11272" max="11275" width="9.140625" style="146"/>
    <col min="11276" max="11276" width="75.28515625" style="146" customWidth="1"/>
    <col min="11277" max="11277" width="45.28515625" style="146" customWidth="1"/>
    <col min="11278" max="11520" width="9.140625" style="146"/>
    <col min="11521" max="11521" width="4.42578125" style="146" customWidth="1"/>
    <col min="11522" max="11522" width="11.5703125" style="146" customWidth="1"/>
    <col min="11523" max="11523" width="40.42578125" style="146" customWidth="1"/>
    <col min="11524" max="11524" width="5.5703125" style="146" customWidth="1"/>
    <col min="11525" max="11525" width="8.5703125" style="146" customWidth="1"/>
    <col min="11526" max="11526" width="9.85546875" style="146" customWidth="1"/>
    <col min="11527" max="11527" width="13.85546875" style="146" customWidth="1"/>
    <col min="11528" max="11531" width="9.140625" style="146"/>
    <col min="11532" max="11532" width="75.28515625" style="146" customWidth="1"/>
    <col min="11533" max="11533" width="45.28515625" style="146" customWidth="1"/>
    <col min="11534" max="11776" width="9.140625" style="146"/>
    <col min="11777" max="11777" width="4.42578125" style="146" customWidth="1"/>
    <col min="11778" max="11778" width="11.5703125" style="146" customWidth="1"/>
    <col min="11779" max="11779" width="40.42578125" style="146" customWidth="1"/>
    <col min="11780" max="11780" width="5.5703125" style="146" customWidth="1"/>
    <col min="11781" max="11781" width="8.5703125" style="146" customWidth="1"/>
    <col min="11782" max="11782" width="9.85546875" style="146" customWidth="1"/>
    <col min="11783" max="11783" width="13.85546875" style="146" customWidth="1"/>
    <col min="11784" max="11787" width="9.140625" style="146"/>
    <col min="11788" max="11788" width="75.28515625" style="146" customWidth="1"/>
    <col min="11789" max="11789" width="45.28515625" style="146" customWidth="1"/>
    <col min="11790" max="12032" width="9.140625" style="146"/>
    <col min="12033" max="12033" width="4.42578125" style="146" customWidth="1"/>
    <col min="12034" max="12034" width="11.5703125" style="146" customWidth="1"/>
    <col min="12035" max="12035" width="40.42578125" style="146" customWidth="1"/>
    <col min="12036" max="12036" width="5.5703125" style="146" customWidth="1"/>
    <col min="12037" max="12037" width="8.5703125" style="146" customWidth="1"/>
    <col min="12038" max="12038" width="9.85546875" style="146" customWidth="1"/>
    <col min="12039" max="12039" width="13.85546875" style="146" customWidth="1"/>
    <col min="12040" max="12043" width="9.140625" style="146"/>
    <col min="12044" max="12044" width="75.28515625" style="146" customWidth="1"/>
    <col min="12045" max="12045" width="45.28515625" style="146" customWidth="1"/>
    <col min="12046" max="12288" width="9.140625" style="146"/>
    <col min="12289" max="12289" width="4.42578125" style="146" customWidth="1"/>
    <col min="12290" max="12290" width="11.5703125" style="146" customWidth="1"/>
    <col min="12291" max="12291" width="40.42578125" style="146" customWidth="1"/>
    <col min="12292" max="12292" width="5.5703125" style="146" customWidth="1"/>
    <col min="12293" max="12293" width="8.5703125" style="146" customWidth="1"/>
    <col min="12294" max="12294" width="9.85546875" style="146" customWidth="1"/>
    <col min="12295" max="12295" width="13.85546875" style="146" customWidth="1"/>
    <col min="12296" max="12299" width="9.140625" style="146"/>
    <col min="12300" max="12300" width="75.28515625" style="146" customWidth="1"/>
    <col min="12301" max="12301" width="45.28515625" style="146" customWidth="1"/>
    <col min="12302" max="12544" width="9.140625" style="146"/>
    <col min="12545" max="12545" width="4.42578125" style="146" customWidth="1"/>
    <col min="12546" max="12546" width="11.5703125" style="146" customWidth="1"/>
    <col min="12547" max="12547" width="40.42578125" style="146" customWidth="1"/>
    <col min="12548" max="12548" width="5.5703125" style="146" customWidth="1"/>
    <col min="12549" max="12549" width="8.5703125" style="146" customWidth="1"/>
    <col min="12550" max="12550" width="9.85546875" style="146" customWidth="1"/>
    <col min="12551" max="12551" width="13.85546875" style="146" customWidth="1"/>
    <col min="12552" max="12555" width="9.140625" style="146"/>
    <col min="12556" max="12556" width="75.28515625" style="146" customWidth="1"/>
    <col min="12557" max="12557" width="45.28515625" style="146" customWidth="1"/>
    <col min="12558" max="12800" width="9.140625" style="146"/>
    <col min="12801" max="12801" width="4.42578125" style="146" customWidth="1"/>
    <col min="12802" max="12802" width="11.5703125" style="146" customWidth="1"/>
    <col min="12803" max="12803" width="40.42578125" style="146" customWidth="1"/>
    <col min="12804" max="12804" width="5.5703125" style="146" customWidth="1"/>
    <col min="12805" max="12805" width="8.5703125" style="146" customWidth="1"/>
    <col min="12806" max="12806" width="9.85546875" style="146" customWidth="1"/>
    <col min="12807" max="12807" width="13.85546875" style="146" customWidth="1"/>
    <col min="12808" max="12811" width="9.140625" style="146"/>
    <col min="12812" max="12812" width="75.28515625" style="146" customWidth="1"/>
    <col min="12813" max="12813" width="45.28515625" style="146" customWidth="1"/>
    <col min="12814" max="13056" width="9.140625" style="146"/>
    <col min="13057" max="13057" width="4.42578125" style="146" customWidth="1"/>
    <col min="13058" max="13058" width="11.5703125" style="146" customWidth="1"/>
    <col min="13059" max="13059" width="40.42578125" style="146" customWidth="1"/>
    <col min="13060" max="13060" width="5.5703125" style="146" customWidth="1"/>
    <col min="13061" max="13061" width="8.5703125" style="146" customWidth="1"/>
    <col min="13062" max="13062" width="9.85546875" style="146" customWidth="1"/>
    <col min="13063" max="13063" width="13.85546875" style="146" customWidth="1"/>
    <col min="13064" max="13067" width="9.140625" style="146"/>
    <col min="13068" max="13068" width="75.28515625" style="146" customWidth="1"/>
    <col min="13069" max="13069" width="45.28515625" style="146" customWidth="1"/>
    <col min="13070" max="13312" width="9.140625" style="146"/>
    <col min="13313" max="13313" width="4.42578125" style="146" customWidth="1"/>
    <col min="13314" max="13314" width="11.5703125" style="146" customWidth="1"/>
    <col min="13315" max="13315" width="40.42578125" style="146" customWidth="1"/>
    <col min="13316" max="13316" width="5.5703125" style="146" customWidth="1"/>
    <col min="13317" max="13317" width="8.5703125" style="146" customWidth="1"/>
    <col min="13318" max="13318" width="9.85546875" style="146" customWidth="1"/>
    <col min="13319" max="13319" width="13.85546875" style="146" customWidth="1"/>
    <col min="13320" max="13323" width="9.140625" style="146"/>
    <col min="13324" max="13324" width="75.28515625" style="146" customWidth="1"/>
    <col min="13325" max="13325" width="45.28515625" style="146" customWidth="1"/>
    <col min="13326" max="13568" width="9.140625" style="146"/>
    <col min="13569" max="13569" width="4.42578125" style="146" customWidth="1"/>
    <col min="13570" max="13570" width="11.5703125" style="146" customWidth="1"/>
    <col min="13571" max="13571" width="40.42578125" style="146" customWidth="1"/>
    <col min="13572" max="13572" width="5.5703125" style="146" customWidth="1"/>
    <col min="13573" max="13573" width="8.5703125" style="146" customWidth="1"/>
    <col min="13574" max="13574" width="9.85546875" style="146" customWidth="1"/>
    <col min="13575" max="13575" width="13.85546875" style="146" customWidth="1"/>
    <col min="13576" max="13579" width="9.140625" style="146"/>
    <col min="13580" max="13580" width="75.28515625" style="146" customWidth="1"/>
    <col min="13581" max="13581" width="45.28515625" style="146" customWidth="1"/>
    <col min="13582" max="13824" width="9.140625" style="146"/>
    <col min="13825" max="13825" width="4.42578125" style="146" customWidth="1"/>
    <col min="13826" max="13826" width="11.5703125" style="146" customWidth="1"/>
    <col min="13827" max="13827" width="40.42578125" style="146" customWidth="1"/>
    <col min="13828" max="13828" width="5.5703125" style="146" customWidth="1"/>
    <col min="13829" max="13829" width="8.5703125" style="146" customWidth="1"/>
    <col min="13830" max="13830" width="9.85546875" style="146" customWidth="1"/>
    <col min="13831" max="13831" width="13.85546875" style="146" customWidth="1"/>
    <col min="13832" max="13835" width="9.140625" style="146"/>
    <col min="13836" max="13836" width="75.28515625" style="146" customWidth="1"/>
    <col min="13837" max="13837" width="45.28515625" style="146" customWidth="1"/>
    <col min="13838" max="14080" width="9.140625" style="146"/>
    <col min="14081" max="14081" width="4.42578125" style="146" customWidth="1"/>
    <col min="14082" max="14082" width="11.5703125" style="146" customWidth="1"/>
    <col min="14083" max="14083" width="40.42578125" style="146" customWidth="1"/>
    <col min="14084" max="14084" width="5.5703125" style="146" customWidth="1"/>
    <col min="14085" max="14085" width="8.5703125" style="146" customWidth="1"/>
    <col min="14086" max="14086" width="9.85546875" style="146" customWidth="1"/>
    <col min="14087" max="14087" width="13.85546875" style="146" customWidth="1"/>
    <col min="14088" max="14091" width="9.140625" style="146"/>
    <col min="14092" max="14092" width="75.28515625" style="146" customWidth="1"/>
    <col min="14093" max="14093" width="45.28515625" style="146" customWidth="1"/>
    <col min="14094" max="14336" width="9.140625" style="146"/>
    <col min="14337" max="14337" width="4.42578125" style="146" customWidth="1"/>
    <col min="14338" max="14338" width="11.5703125" style="146" customWidth="1"/>
    <col min="14339" max="14339" width="40.42578125" style="146" customWidth="1"/>
    <col min="14340" max="14340" width="5.5703125" style="146" customWidth="1"/>
    <col min="14341" max="14341" width="8.5703125" style="146" customWidth="1"/>
    <col min="14342" max="14342" width="9.85546875" style="146" customWidth="1"/>
    <col min="14343" max="14343" width="13.85546875" style="146" customWidth="1"/>
    <col min="14344" max="14347" width="9.140625" style="146"/>
    <col min="14348" max="14348" width="75.28515625" style="146" customWidth="1"/>
    <col min="14349" max="14349" width="45.28515625" style="146" customWidth="1"/>
    <col min="14350" max="14592" width="9.140625" style="146"/>
    <col min="14593" max="14593" width="4.42578125" style="146" customWidth="1"/>
    <col min="14594" max="14594" width="11.5703125" style="146" customWidth="1"/>
    <col min="14595" max="14595" width="40.42578125" style="146" customWidth="1"/>
    <col min="14596" max="14596" width="5.5703125" style="146" customWidth="1"/>
    <col min="14597" max="14597" width="8.5703125" style="146" customWidth="1"/>
    <col min="14598" max="14598" width="9.85546875" style="146" customWidth="1"/>
    <col min="14599" max="14599" width="13.85546875" style="146" customWidth="1"/>
    <col min="14600" max="14603" width="9.140625" style="146"/>
    <col min="14604" max="14604" width="75.28515625" style="146" customWidth="1"/>
    <col min="14605" max="14605" width="45.28515625" style="146" customWidth="1"/>
    <col min="14606" max="14848" width="9.140625" style="146"/>
    <col min="14849" max="14849" width="4.42578125" style="146" customWidth="1"/>
    <col min="14850" max="14850" width="11.5703125" style="146" customWidth="1"/>
    <col min="14851" max="14851" width="40.42578125" style="146" customWidth="1"/>
    <col min="14852" max="14852" width="5.5703125" style="146" customWidth="1"/>
    <col min="14853" max="14853" width="8.5703125" style="146" customWidth="1"/>
    <col min="14854" max="14854" width="9.85546875" style="146" customWidth="1"/>
    <col min="14855" max="14855" width="13.85546875" style="146" customWidth="1"/>
    <col min="14856" max="14859" width="9.140625" style="146"/>
    <col min="14860" max="14860" width="75.28515625" style="146" customWidth="1"/>
    <col min="14861" max="14861" width="45.28515625" style="146" customWidth="1"/>
    <col min="14862" max="15104" width="9.140625" style="146"/>
    <col min="15105" max="15105" width="4.42578125" style="146" customWidth="1"/>
    <col min="15106" max="15106" width="11.5703125" style="146" customWidth="1"/>
    <col min="15107" max="15107" width="40.42578125" style="146" customWidth="1"/>
    <col min="15108" max="15108" width="5.5703125" style="146" customWidth="1"/>
    <col min="15109" max="15109" width="8.5703125" style="146" customWidth="1"/>
    <col min="15110" max="15110" width="9.85546875" style="146" customWidth="1"/>
    <col min="15111" max="15111" width="13.85546875" style="146" customWidth="1"/>
    <col min="15112" max="15115" width="9.140625" style="146"/>
    <col min="15116" max="15116" width="75.28515625" style="146" customWidth="1"/>
    <col min="15117" max="15117" width="45.28515625" style="146" customWidth="1"/>
    <col min="15118" max="15360" width="9.140625" style="146"/>
    <col min="15361" max="15361" width="4.42578125" style="146" customWidth="1"/>
    <col min="15362" max="15362" width="11.5703125" style="146" customWidth="1"/>
    <col min="15363" max="15363" width="40.42578125" style="146" customWidth="1"/>
    <col min="15364" max="15364" width="5.5703125" style="146" customWidth="1"/>
    <col min="15365" max="15365" width="8.5703125" style="146" customWidth="1"/>
    <col min="15366" max="15366" width="9.85546875" style="146" customWidth="1"/>
    <col min="15367" max="15367" width="13.85546875" style="146" customWidth="1"/>
    <col min="15368" max="15371" width="9.140625" style="146"/>
    <col min="15372" max="15372" width="75.28515625" style="146" customWidth="1"/>
    <col min="15373" max="15373" width="45.28515625" style="146" customWidth="1"/>
    <col min="15374" max="15616" width="9.140625" style="146"/>
    <col min="15617" max="15617" width="4.42578125" style="146" customWidth="1"/>
    <col min="15618" max="15618" width="11.5703125" style="146" customWidth="1"/>
    <col min="15619" max="15619" width="40.42578125" style="146" customWidth="1"/>
    <col min="15620" max="15620" width="5.5703125" style="146" customWidth="1"/>
    <col min="15621" max="15621" width="8.5703125" style="146" customWidth="1"/>
    <col min="15622" max="15622" width="9.85546875" style="146" customWidth="1"/>
    <col min="15623" max="15623" width="13.85546875" style="146" customWidth="1"/>
    <col min="15624" max="15627" width="9.140625" style="146"/>
    <col min="15628" max="15628" width="75.28515625" style="146" customWidth="1"/>
    <col min="15629" max="15629" width="45.28515625" style="146" customWidth="1"/>
    <col min="15630" max="15872" width="9.140625" style="146"/>
    <col min="15873" max="15873" width="4.42578125" style="146" customWidth="1"/>
    <col min="15874" max="15874" width="11.5703125" style="146" customWidth="1"/>
    <col min="15875" max="15875" width="40.42578125" style="146" customWidth="1"/>
    <col min="15876" max="15876" width="5.5703125" style="146" customWidth="1"/>
    <col min="15877" max="15877" width="8.5703125" style="146" customWidth="1"/>
    <col min="15878" max="15878" width="9.85546875" style="146" customWidth="1"/>
    <col min="15879" max="15879" width="13.85546875" style="146" customWidth="1"/>
    <col min="15880" max="15883" width="9.140625" style="146"/>
    <col min="15884" max="15884" width="75.28515625" style="146" customWidth="1"/>
    <col min="15885" max="15885" width="45.28515625" style="146" customWidth="1"/>
    <col min="15886" max="16128" width="9.140625" style="146"/>
    <col min="16129" max="16129" width="4.42578125" style="146" customWidth="1"/>
    <col min="16130" max="16130" width="11.5703125" style="146" customWidth="1"/>
    <col min="16131" max="16131" width="40.42578125" style="146" customWidth="1"/>
    <col min="16132" max="16132" width="5.5703125" style="146" customWidth="1"/>
    <col min="16133" max="16133" width="8.5703125" style="146" customWidth="1"/>
    <col min="16134" max="16134" width="9.85546875" style="146" customWidth="1"/>
    <col min="16135" max="16135" width="13.85546875" style="146" customWidth="1"/>
    <col min="16136" max="16139" width="9.140625" style="146"/>
    <col min="16140" max="16140" width="75.28515625" style="146" customWidth="1"/>
    <col min="16141" max="16141" width="45.28515625" style="146" customWidth="1"/>
    <col min="16142" max="16384" width="9.140625" style="146"/>
  </cols>
  <sheetData>
    <row r="1" spans="1:104" ht="15.75" x14ac:dyDescent="0.25">
      <c r="A1" s="226" t="s">
        <v>77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48</v>
      </c>
      <c r="B3" s="218"/>
      <c r="C3" s="97" t="str">
        <f>CONCATENATE(cislostavby," ",nazevstavby)</f>
        <v>Š9-2019 MŠ v Odrách - Kaménka</v>
      </c>
      <c r="D3" s="151"/>
      <c r="E3" s="152" t="s">
        <v>64</v>
      </c>
      <c r="F3" s="153" t="str">
        <f>Rekapitulace!H1</f>
        <v>2</v>
      </c>
      <c r="G3" s="154"/>
    </row>
    <row r="4" spans="1:104" ht="13.5" thickBot="1" x14ac:dyDescent="0.25">
      <c r="A4" s="227" t="s">
        <v>50</v>
      </c>
      <c r="B4" s="220"/>
      <c r="C4" s="103" t="str">
        <f>CONCATENATE(cisloobjektu," ",nazevobjektu)</f>
        <v>01 Úprava zahrady</v>
      </c>
      <c r="D4" s="155"/>
      <c r="E4" s="228" t="str">
        <f>Rekapitulace!G2</f>
        <v>Architektonicko-stavební řešení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26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81"/>
      <c r="C9" s="231" t="s">
        <v>87</v>
      </c>
      <c r="D9" s="232"/>
      <c r="E9" s="182">
        <v>14</v>
      </c>
      <c r="F9" s="183"/>
      <c r="G9" s="184"/>
      <c r="M9" s="180" t="s">
        <v>87</v>
      </c>
      <c r="O9" s="170"/>
    </row>
    <row r="10" spans="1:104" x14ac:dyDescent="0.2">
      <c r="A10" s="178"/>
      <c r="B10" s="181"/>
      <c r="C10" s="233" t="s">
        <v>88</v>
      </c>
      <c r="D10" s="232"/>
      <c r="E10" s="205">
        <v>14</v>
      </c>
      <c r="F10" s="183"/>
      <c r="G10" s="184"/>
      <c r="M10" s="180" t="s">
        <v>88</v>
      </c>
      <c r="O10" s="170"/>
    </row>
    <row r="11" spans="1:104" x14ac:dyDescent="0.2">
      <c r="A11" s="178"/>
      <c r="B11" s="181"/>
      <c r="C11" s="231" t="s">
        <v>89</v>
      </c>
      <c r="D11" s="232"/>
      <c r="E11" s="182">
        <v>12</v>
      </c>
      <c r="F11" s="183"/>
      <c r="G11" s="184"/>
      <c r="M11" s="180" t="s">
        <v>89</v>
      </c>
      <c r="O11" s="170"/>
    </row>
    <row r="12" spans="1:104" x14ac:dyDescent="0.2">
      <c r="A12" s="171">
        <v>2</v>
      </c>
      <c r="B12" s="172" t="s">
        <v>90</v>
      </c>
      <c r="C12" s="173" t="s">
        <v>91</v>
      </c>
      <c r="D12" s="174" t="s">
        <v>86</v>
      </c>
      <c r="E12" s="175">
        <v>3.8119000000000001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1"/>
      <c r="C13" s="231" t="s">
        <v>92</v>
      </c>
      <c r="D13" s="232"/>
      <c r="E13" s="182">
        <v>3.8119000000000001</v>
      </c>
      <c r="F13" s="183"/>
      <c r="G13" s="184"/>
      <c r="M13" s="180" t="s">
        <v>92</v>
      </c>
      <c r="O13" s="170"/>
    </row>
    <row r="14" spans="1:104" x14ac:dyDescent="0.2">
      <c r="A14" s="171">
        <v>3</v>
      </c>
      <c r="B14" s="172" t="s">
        <v>93</v>
      </c>
      <c r="C14" s="173" t="s">
        <v>94</v>
      </c>
      <c r="D14" s="174" t="s">
        <v>86</v>
      </c>
      <c r="E14" s="175">
        <v>15.8119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">
      <c r="A15" s="178"/>
      <c r="B15" s="181"/>
      <c r="C15" s="231" t="s">
        <v>95</v>
      </c>
      <c r="D15" s="232"/>
      <c r="E15" s="182">
        <v>15.8119</v>
      </c>
      <c r="F15" s="183"/>
      <c r="G15" s="184"/>
      <c r="M15" s="180" t="s">
        <v>95</v>
      </c>
      <c r="O15" s="170"/>
    </row>
    <row r="16" spans="1:104" x14ac:dyDescent="0.2">
      <c r="A16" s="171">
        <v>4</v>
      </c>
      <c r="B16" s="172" t="s">
        <v>96</v>
      </c>
      <c r="C16" s="173" t="s">
        <v>97</v>
      </c>
      <c r="D16" s="174" t="s">
        <v>86</v>
      </c>
      <c r="E16" s="175">
        <v>79.0595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">
      <c r="A17" s="178"/>
      <c r="B17" s="181"/>
      <c r="C17" s="231" t="s">
        <v>98</v>
      </c>
      <c r="D17" s="232"/>
      <c r="E17" s="182">
        <v>79.0595</v>
      </c>
      <c r="F17" s="183"/>
      <c r="G17" s="184"/>
      <c r="M17" s="180" t="s">
        <v>98</v>
      </c>
      <c r="O17" s="170"/>
    </row>
    <row r="18" spans="1:104" ht="22.5" x14ac:dyDescent="0.2">
      <c r="A18" s="171">
        <v>5</v>
      </c>
      <c r="B18" s="172" t="s">
        <v>99</v>
      </c>
      <c r="C18" s="173" t="s">
        <v>100</v>
      </c>
      <c r="D18" s="174" t="s">
        <v>86</v>
      </c>
      <c r="E18" s="175">
        <v>14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">
      <c r="A19" s="171">
        <v>6</v>
      </c>
      <c r="B19" s="172" t="s">
        <v>101</v>
      </c>
      <c r="C19" s="173" t="s">
        <v>102</v>
      </c>
      <c r="D19" s="174" t="s">
        <v>86</v>
      </c>
      <c r="E19" s="175">
        <v>3.6749999999999998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 x14ac:dyDescent="0.2">
      <c r="A20" s="178"/>
      <c r="B20" s="181"/>
      <c r="C20" s="231" t="s">
        <v>103</v>
      </c>
      <c r="D20" s="232"/>
      <c r="E20" s="182">
        <v>3.6749999999999998</v>
      </c>
      <c r="F20" s="183"/>
      <c r="G20" s="184"/>
      <c r="M20" s="180" t="s">
        <v>103</v>
      </c>
      <c r="O20" s="170"/>
    </row>
    <row r="21" spans="1:104" x14ac:dyDescent="0.2">
      <c r="A21" s="171">
        <v>7</v>
      </c>
      <c r="B21" s="172" t="s">
        <v>104</v>
      </c>
      <c r="C21" s="173" t="s">
        <v>105</v>
      </c>
      <c r="D21" s="174" t="s">
        <v>106</v>
      </c>
      <c r="E21" s="175">
        <v>300</v>
      </c>
      <c r="F21" s="175">
        <v>0</v>
      </c>
      <c r="G21" s="176">
        <f t="shared" ref="G21:G26" si="0"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 t="shared" ref="BA21:BA26" si="1">IF(AZ21=1,G21,0)</f>
        <v>0</v>
      </c>
      <c r="BB21" s="146">
        <f t="shared" ref="BB21:BB26" si="2">IF(AZ21=2,G21,0)</f>
        <v>0</v>
      </c>
      <c r="BC21" s="146">
        <f t="shared" ref="BC21:BC26" si="3">IF(AZ21=3,G21,0)</f>
        <v>0</v>
      </c>
      <c r="BD21" s="146">
        <f t="shared" ref="BD21:BD26" si="4">IF(AZ21=4,G21,0)</f>
        <v>0</v>
      </c>
      <c r="BE21" s="146">
        <f t="shared" ref="BE21:BE26" si="5">IF(AZ21=5,G21,0)</f>
        <v>0</v>
      </c>
      <c r="CA21" s="177">
        <v>1</v>
      </c>
      <c r="CB21" s="177">
        <v>1</v>
      </c>
      <c r="CZ21" s="146">
        <v>0</v>
      </c>
    </row>
    <row r="22" spans="1:104" x14ac:dyDescent="0.2">
      <c r="A22" s="171">
        <v>8</v>
      </c>
      <c r="B22" s="172" t="s">
        <v>107</v>
      </c>
      <c r="C22" s="173" t="s">
        <v>108</v>
      </c>
      <c r="D22" s="174" t="s">
        <v>106</v>
      </c>
      <c r="E22" s="175">
        <v>300</v>
      </c>
      <c r="F22" s="175">
        <v>0</v>
      </c>
      <c r="G22" s="176">
        <f t="shared" si="0"/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</v>
      </c>
      <c r="CB22" s="177">
        <v>1</v>
      </c>
      <c r="CZ22" s="146">
        <v>0</v>
      </c>
    </row>
    <row r="23" spans="1:104" x14ac:dyDescent="0.2">
      <c r="A23" s="171">
        <v>9</v>
      </c>
      <c r="B23" s="172" t="s">
        <v>109</v>
      </c>
      <c r="C23" s="173" t="s">
        <v>110</v>
      </c>
      <c r="D23" s="174" t="s">
        <v>106</v>
      </c>
      <c r="E23" s="175">
        <v>300</v>
      </c>
      <c r="F23" s="175">
        <v>0</v>
      </c>
      <c r="G23" s="176">
        <f t="shared" si="0"/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</v>
      </c>
      <c r="CB23" s="177">
        <v>1</v>
      </c>
      <c r="CZ23" s="146">
        <v>0</v>
      </c>
    </row>
    <row r="24" spans="1:104" x14ac:dyDescent="0.2">
      <c r="A24" s="171">
        <v>10</v>
      </c>
      <c r="B24" s="172" t="s">
        <v>111</v>
      </c>
      <c r="C24" s="173" t="s">
        <v>112</v>
      </c>
      <c r="D24" s="174" t="s">
        <v>86</v>
      </c>
      <c r="E24" s="175">
        <v>15.8119</v>
      </c>
      <c r="F24" s="175">
        <v>0</v>
      </c>
      <c r="G24" s="176">
        <f t="shared" si="0"/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1</v>
      </c>
      <c r="CB24" s="177">
        <v>1</v>
      </c>
      <c r="CZ24" s="146">
        <v>0</v>
      </c>
    </row>
    <row r="25" spans="1:104" x14ac:dyDescent="0.2">
      <c r="A25" s="171">
        <v>11</v>
      </c>
      <c r="B25" s="172" t="s">
        <v>113</v>
      </c>
      <c r="C25" s="173" t="s">
        <v>114</v>
      </c>
      <c r="D25" s="174" t="s">
        <v>115</v>
      </c>
      <c r="E25" s="175">
        <v>9</v>
      </c>
      <c r="F25" s="175">
        <v>0</v>
      </c>
      <c r="G25" s="176">
        <f t="shared" si="0"/>
        <v>0</v>
      </c>
      <c r="O25" s="170">
        <v>2</v>
      </c>
      <c r="AA25" s="146">
        <v>3</v>
      </c>
      <c r="AB25" s="146">
        <v>1</v>
      </c>
      <c r="AC25" s="146">
        <v>572400</v>
      </c>
      <c r="AZ25" s="146">
        <v>1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3</v>
      </c>
      <c r="CB25" s="177">
        <v>1</v>
      </c>
      <c r="CZ25" s="146">
        <v>1E-3</v>
      </c>
    </row>
    <row r="26" spans="1:104" x14ac:dyDescent="0.2">
      <c r="A26" s="171">
        <v>12</v>
      </c>
      <c r="B26" s="172" t="s">
        <v>116</v>
      </c>
      <c r="C26" s="173" t="s">
        <v>117</v>
      </c>
      <c r="D26" s="174" t="s">
        <v>118</v>
      </c>
      <c r="E26" s="175">
        <v>6.9824999999999999</v>
      </c>
      <c r="F26" s="175">
        <v>0</v>
      </c>
      <c r="G26" s="176">
        <f t="shared" si="0"/>
        <v>0</v>
      </c>
      <c r="O26" s="170">
        <v>2</v>
      </c>
      <c r="AA26" s="146">
        <v>3</v>
      </c>
      <c r="AB26" s="146">
        <v>1</v>
      </c>
      <c r="AC26" s="146">
        <v>58380654</v>
      </c>
      <c r="AZ26" s="146">
        <v>1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3</v>
      </c>
      <c r="CB26" s="177">
        <v>1</v>
      </c>
      <c r="CZ26" s="146">
        <v>1</v>
      </c>
    </row>
    <row r="27" spans="1:104" x14ac:dyDescent="0.2">
      <c r="A27" s="178"/>
      <c r="B27" s="181"/>
      <c r="C27" s="231" t="s">
        <v>119</v>
      </c>
      <c r="D27" s="232"/>
      <c r="E27" s="182">
        <v>6.9824999999999999</v>
      </c>
      <c r="F27" s="183"/>
      <c r="G27" s="184"/>
      <c r="M27" s="180" t="s">
        <v>119</v>
      </c>
      <c r="O27" s="170"/>
    </row>
    <row r="28" spans="1:104" x14ac:dyDescent="0.2">
      <c r="A28" s="185"/>
      <c r="B28" s="186" t="s">
        <v>75</v>
      </c>
      <c r="C28" s="187" t="str">
        <f>CONCATENATE(B7," ",C7)</f>
        <v>1 Zemní práce</v>
      </c>
      <c r="D28" s="188"/>
      <c r="E28" s="189"/>
      <c r="F28" s="190"/>
      <c r="G28" s="191">
        <f>SUM(G7:G27)</f>
        <v>0</v>
      </c>
      <c r="O28" s="170">
        <v>4</v>
      </c>
      <c r="BA28" s="192">
        <f>SUM(BA7:BA27)</f>
        <v>0</v>
      </c>
      <c r="BB28" s="192">
        <f>SUM(BB7:BB27)</f>
        <v>0</v>
      </c>
      <c r="BC28" s="192">
        <f>SUM(BC7:BC27)</f>
        <v>0</v>
      </c>
      <c r="BD28" s="192">
        <f>SUM(BD7:BD27)</f>
        <v>0</v>
      </c>
      <c r="BE28" s="192">
        <f>SUM(BE7:BE27)</f>
        <v>0</v>
      </c>
    </row>
    <row r="29" spans="1:104" x14ac:dyDescent="0.2">
      <c r="A29" s="163" t="s">
        <v>72</v>
      </c>
      <c r="B29" s="164" t="s">
        <v>120</v>
      </c>
      <c r="C29" s="165" t="s">
        <v>121</v>
      </c>
      <c r="D29" s="166"/>
      <c r="E29" s="167"/>
      <c r="F29" s="167"/>
      <c r="G29" s="168"/>
      <c r="H29" s="169"/>
      <c r="I29" s="169"/>
      <c r="O29" s="170">
        <v>1</v>
      </c>
    </row>
    <row r="30" spans="1:104" x14ac:dyDescent="0.2">
      <c r="A30" s="171">
        <v>13</v>
      </c>
      <c r="B30" s="172" t="s">
        <v>122</v>
      </c>
      <c r="C30" s="173" t="s">
        <v>123</v>
      </c>
      <c r="D30" s="174" t="s">
        <v>124</v>
      </c>
      <c r="E30" s="175">
        <v>1</v>
      </c>
      <c r="F30" s="175">
        <v>0</v>
      </c>
      <c r="G30" s="176">
        <f>E30*F30</f>
        <v>0</v>
      </c>
      <c r="O30" s="170">
        <v>2</v>
      </c>
      <c r="AA30" s="146">
        <v>12</v>
      </c>
      <c r="AB30" s="146">
        <v>0</v>
      </c>
      <c r="AC30" s="146">
        <v>56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12</v>
      </c>
      <c r="CB30" s="177">
        <v>0</v>
      </c>
      <c r="CZ30" s="146">
        <v>0</v>
      </c>
    </row>
    <row r="31" spans="1:104" ht="22.5" x14ac:dyDescent="0.2">
      <c r="A31" s="178"/>
      <c r="B31" s="179"/>
      <c r="C31" s="234" t="s">
        <v>125</v>
      </c>
      <c r="D31" s="235"/>
      <c r="E31" s="235"/>
      <c r="F31" s="235"/>
      <c r="G31" s="236"/>
      <c r="L31" s="180" t="s">
        <v>125</v>
      </c>
      <c r="O31" s="170">
        <v>3</v>
      </c>
    </row>
    <row r="32" spans="1:104" x14ac:dyDescent="0.2">
      <c r="A32" s="171">
        <v>14</v>
      </c>
      <c r="B32" s="172" t="s">
        <v>126</v>
      </c>
      <c r="C32" s="173" t="s">
        <v>127</v>
      </c>
      <c r="D32" s="174" t="s">
        <v>124</v>
      </c>
      <c r="E32" s="175">
        <v>13</v>
      </c>
      <c r="F32" s="175">
        <v>0</v>
      </c>
      <c r="G32" s="176">
        <f>E32*F32</f>
        <v>0</v>
      </c>
      <c r="O32" s="170">
        <v>2</v>
      </c>
      <c r="AA32" s="146">
        <v>12</v>
      </c>
      <c r="AB32" s="146">
        <v>0</v>
      </c>
      <c r="AC32" s="146">
        <v>57</v>
      </c>
      <c r="AZ32" s="146">
        <v>1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12</v>
      </c>
      <c r="CB32" s="177">
        <v>0</v>
      </c>
      <c r="CZ32" s="146">
        <v>0</v>
      </c>
    </row>
    <row r="33" spans="1:104" x14ac:dyDescent="0.2">
      <c r="A33" s="178"/>
      <c r="B33" s="179"/>
      <c r="C33" s="234" t="s">
        <v>128</v>
      </c>
      <c r="D33" s="235"/>
      <c r="E33" s="235"/>
      <c r="F33" s="235"/>
      <c r="G33" s="236"/>
      <c r="L33" s="180" t="s">
        <v>128</v>
      </c>
      <c r="O33" s="170">
        <v>3</v>
      </c>
    </row>
    <row r="34" spans="1:104" x14ac:dyDescent="0.2">
      <c r="A34" s="178"/>
      <c r="B34" s="181"/>
      <c r="C34" s="231" t="s">
        <v>129</v>
      </c>
      <c r="D34" s="232"/>
      <c r="E34" s="182">
        <v>13</v>
      </c>
      <c r="F34" s="183"/>
      <c r="G34" s="184"/>
      <c r="M34" s="180" t="s">
        <v>129</v>
      </c>
      <c r="O34" s="170"/>
    </row>
    <row r="35" spans="1:104" x14ac:dyDescent="0.2">
      <c r="A35" s="185"/>
      <c r="B35" s="186" t="s">
        <v>75</v>
      </c>
      <c r="C35" s="187" t="str">
        <f>CONCATENATE(B29," ",C29)</f>
        <v>18 Povrchové úpravy terénu</v>
      </c>
      <c r="D35" s="188"/>
      <c r="E35" s="189"/>
      <c r="F35" s="190"/>
      <c r="G35" s="191">
        <f>SUM(G29:G34)</f>
        <v>0</v>
      </c>
      <c r="O35" s="170">
        <v>4</v>
      </c>
      <c r="BA35" s="192">
        <f>SUM(BA29:BA34)</f>
        <v>0</v>
      </c>
      <c r="BB35" s="192">
        <f>SUM(BB29:BB34)</f>
        <v>0</v>
      </c>
      <c r="BC35" s="192">
        <f>SUM(BC29:BC34)</f>
        <v>0</v>
      </c>
      <c r="BD35" s="192">
        <f>SUM(BD29:BD34)</f>
        <v>0</v>
      </c>
      <c r="BE35" s="192">
        <f>SUM(BE29:BE34)</f>
        <v>0</v>
      </c>
    </row>
    <row r="36" spans="1:104" x14ac:dyDescent="0.2">
      <c r="A36" s="163" t="s">
        <v>72</v>
      </c>
      <c r="B36" s="164" t="s">
        <v>130</v>
      </c>
      <c r="C36" s="165" t="s">
        <v>131</v>
      </c>
      <c r="D36" s="166"/>
      <c r="E36" s="167"/>
      <c r="F36" s="167"/>
      <c r="G36" s="168"/>
      <c r="H36" s="169"/>
      <c r="I36" s="169"/>
      <c r="O36" s="170">
        <v>1</v>
      </c>
    </row>
    <row r="37" spans="1:104" x14ac:dyDescent="0.2">
      <c r="A37" s="171">
        <v>15</v>
      </c>
      <c r="B37" s="172" t="s">
        <v>132</v>
      </c>
      <c r="C37" s="173" t="s">
        <v>314</v>
      </c>
      <c r="D37" s="174" t="s">
        <v>124</v>
      </c>
      <c r="E37" s="175">
        <v>1</v>
      </c>
      <c r="F37" s="175">
        <v>0</v>
      </c>
      <c r="G37" s="176">
        <f>E37*F37</f>
        <v>0</v>
      </c>
      <c r="O37" s="170">
        <v>2</v>
      </c>
      <c r="AA37" s="146">
        <v>12</v>
      </c>
      <c r="AB37" s="146">
        <v>0</v>
      </c>
      <c r="AC37" s="146">
        <v>58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12</v>
      </c>
      <c r="CB37" s="177">
        <v>0</v>
      </c>
      <c r="CZ37" s="146">
        <v>0</v>
      </c>
    </row>
    <row r="38" spans="1:104" x14ac:dyDescent="0.2">
      <c r="A38" s="185"/>
      <c r="B38" s="186" t="s">
        <v>75</v>
      </c>
      <c r="C38" s="187" t="str">
        <f>CONCATENATE(B36," ",C36)</f>
        <v>184 Rostlinný materiál - stromy</v>
      </c>
      <c r="D38" s="188"/>
      <c r="E38" s="189"/>
      <c r="F38" s="190"/>
      <c r="G38" s="191">
        <f>SUM(G36:G37)</f>
        <v>0</v>
      </c>
      <c r="O38" s="170">
        <v>4</v>
      </c>
      <c r="BA38" s="192">
        <f>SUM(BA36:BA37)</f>
        <v>0</v>
      </c>
      <c r="BB38" s="192">
        <f>SUM(BB36:BB37)</f>
        <v>0</v>
      </c>
      <c r="BC38" s="192">
        <f>SUM(BC36:BC37)</f>
        <v>0</v>
      </c>
      <c r="BD38" s="192">
        <f>SUM(BD36:BD37)</f>
        <v>0</v>
      </c>
      <c r="BE38" s="192">
        <f>SUM(BE36:BE37)</f>
        <v>0</v>
      </c>
    </row>
    <row r="39" spans="1:104" x14ac:dyDescent="0.2">
      <c r="A39" s="163" t="s">
        <v>72</v>
      </c>
      <c r="B39" s="164" t="s">
        <v>133</v>
      </c>
      <c r="C39" s="165" t="s">
        <v>134</v>
      </c>
      <c r="D39" s="166"/>
      <c r="E39" s="167"/>
      <c r="F39" s="167"/>
      <c r="G39" s="168"/>
      <c r="H39" s="169"/>
      <c r="I39" s="169"/>
      <c r="O39" s="170">
        <v>1</v>
      </c>
    </row>
    <row r="40" spans="1:104" ht="22.5" x14ac:dyDescent="0.2">
      <c r="A40" s="171">
        <v>16</v>
      </c>
      <c r="B40" s="172" t="s">
        <v>135</v>
      </c>
      <c r="C40" s="173" t="s">
        <v>136</v>
      </c>
      <c r="D40" s="174" t="s">
        <v>124</v>
      </c>
      <c r="E40" s="175">
        <v>4</v>
      </c>
      <c r="F40" s="175">
        <v>0</v>
      </c>
      <c r="G40" s="176">
        <f>E40*F40</f>
        <v>0</v>
      </c>
      <c r="O40" s="170">
        <v>2</v>
      </c>
      <c r="AA40" s="146">
        <v>12</v>
      </c>
      <c r="AB40" s="146">
        <v>0</v>
      </c>
      <c r="AC40" s="146">
        <v>59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12</v>
      </c>
      <c r="CB40" s="177">
        <v>0</v>
      </c>
      <c r="CZ40" s="146">
        <v>0</v>
      </c>
    </row>
    <row r="41" spans="1:104" ht="22.5" x14ac:dyDescent="0.2">
      <c r="A41" s="171">
        <v>17</v>
      </c>
      <c r="B41" s="172" t="s">
        <v>137</v>
      </c>
      <c r="C41" s="173" t="s">
        <v>138</v>
      </c>
      <c r="D41" s="174" t="s">
        <v>124</v>
      </c>
      <c r="E41" s="175">
        <v>4</v>
      </c>
      <c r="F41" s="175">
        <v>0</v>
      </c>
      <c r="G41" s="176">
        <f>E41*F41</f>
        <v>0</v>
      </c>
      <c r="O41" s="170">
        <v>2</v>
      </c>
      <c r="AA41" s="146">
        <v>12</v>
      </c>
      <c r="AB41" s="146">
        <v>0</v>
      </c>
      <c r="AC41" s="146">
        <v>60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12</v>
      </c>
      <c r="CB41" s="177">
        <v>0</v>
      </c>
      <c r="CZ41" s="146">
        <v>0</v>
      </c>
    </row>
    <row r="42" spans="1:104" ht="22.5" x14ac:dyDescent="0.2">
      <c r="A42" s="171">
        <v>18</v>
      </c>
      <c r="B42" s="172" t="s">
        <v>139</v>
      </c>
      <c r="C42" s="173" t="s">
        <v>140</v>
      </c>
      <c r="D42" s="174" t="s">
        <v>124</v>
      </c>
      <c r="E42" s="175">
        <v>2</v>
      </c>
      <c r="F42" s="175">
        <v>0</v>
      </c>
      <c r="G42" s="176">
        <f>E42*F42</f>
        <v>0</v>
      </c>
      <c r="O42" s="170">
        <v>2</v>
      </c>
      <c r="AA42" s="146">
        <v>12</v>
      </c>
      <c r="AB42" s="146">
        <v>0</v>
      </c>
      <c r="AC42" s="146">
        <v>61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12</v>
      </c>
      <c r="CB42" s="177">
        <v>0</v>
      </c>
      <c r="CZ42" s="146">
        <v>0</v>
      </c>
    </row>
    <row r="43" spans="1:104" ht="22.5" x14ac:dyDescent="0.2">
      <c r="A43" s="171">
        <v>19</v>
      </c>
      <c r="B43" s="172" t="s">
        <v>141</v>
      </c>
      <c r="C43" s="173" t="s">
        <v>142</v>
      </c>
      <c r="D43" s="174" t="s">
        <v>124</v>
      </c>
      <c r="E43" s="175">
        <v>2</v>
      </c>
      <c r="F43" s="175">
        <v>0</v>
      </c>
      <c r="G43" s="176">
        <f>E43*F43</f>
        <v>0</v>
      </c>
      <c r="O43" s="170">
        <v>2</v>
      </c>
      <c r="AA43" s="146">
        <v>12</v>
      </c>
      <c r="AB43" s="146">
        <v>0</v>
      </c>
      <c r="AC43" s="146">
        <v>62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12</v>
      </c>
      <c r="CB43" s="177">
        <v>0</v>
      </c>
      <c r="CZ43" s="146">
        <v>0</v>
      </c>
    </row>
    <row r="44" spans="1:104" ht="22.5" x14ac:dyDescent="0.2">
      <c r="A44" s="171">
        <v>20</v>
      </c>
      <c r="B44" s="172" t="s">
        <v>143</v>
      </c>
      <c r="C44" s="173" t="s">
        <v>144</v>
      </c>
      <c r="D44" s="174" t="s">
        <v>124</v>
      </c>
      <c r="E44" s="175">
        <v>1</v>
      </c>
      <c r="F44" s="175">
        <v>0</v>
      </c>
      <c r="G44" s="176">
        <f>E44*F44</f>
        <v>0</v>
      </c>
      <c r="O44" s="170">
        <v>2</v>
      </c>
      <c r="AA44" s="146">
        <v>12</v>
      </c>
      <c r="AB44" s="146">
        <v>0</v>
      </c>
      <c r="AC44" s="146">
        <v>63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12</v>
      </c>
      <c r="CB44" s="177">
        <v>0</v>
      </c>
      <c r="CZ44" s="146">
        <v>0</v>
      </c>
    </row>
    <row r="45" spans="1:104" x14ac:dyDescent="0.2">
      <c r="A45" s="185"/>
      <c r="B45" s="186" t="s">
        <v>75</v>
      </c>
      <c r="C45" s="187" t="str">
        <f>CONCATENATE(B39," ",C39)</f>
        <v>185 Rostlinný materiál - keře</v>
      </c>
      <c r="D45" s="188"/>
      <c r="E45" s="189"/>
      <c r="F45" s="190"/>
      <c r="G45" s="191">
        <f>SUM(G39:G44)</f>
        <v>0</v>
      </c>
      <c r="O45" s="170">
        <v>4</v>
      </c>
      <c r="BA45" s="192">
        <f>SUM(BA39:BA44)</f>
        <v>0</v>
      </c>
      <c r="BB45" s="192">
        <f>SUM(BB39:BB44)</f>
        <v>0</v>
      </c>
      <c r="BC45" s="192">
        <f>SUM(BC39:BC44)</f>
        <v>0</v>
      </c>
      <c r="BD45" s="192">
        <f>SUM(BD39:BD44)</f>
        <v>0</v>
      </c>
      <c r="BE45" s="192">
        <f>SUM(BE39:BE44)</f>
        <v>0</v>
      </c>
    </row>
    <row r="46" spans="1:104" x14ac:dyDescent="0.2">
      <c r="A46" s="163" t="s">
        <v>72</v>
      </c>
      <c r="B46" s="164" t="s">
        <v>82</v>
      </c>
      <c r="C46" s="165" t="s">
        <v>145</v>
      </c>
      <c r="D46" s="166"/>
      <c r="E46" s="167"/>
      <c r="F46" s="167"/>
      <c r="G46" s="168"/>
      <c r="H46" s="169"/>
      <c r="I46" s="169"/>
      <c r="O46" s="170">
        <v>1</v>
      </c>
    </row>
    <row r="47" spans="1:104" x14ac:dyDescent="0.2">
      <c r="A47" s="171">
        <v>21</v>
      </c>
      <c r="B47" s="172" t="s">
        <v>146</v>
      </c>
      <c r="C47" s="173" t="s">
        <v>147</v>
      </c>
      <c r="D47" s="174" t="s">
        <v>86</v>
      </c>
      <c r="E47" s="175">
        <v>4.4999999999999998E-2</v>
      </c>
      <c r="F47" s="175">
        <v>0</v>
      </c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2.1</v>
      </c>
    </row>
    <row r="48" spans="1:104" x14ac:dyDescent="0.2">
      <c r="A48" s="178"/>
      <c r="B48" s="181"/>
      <c r="C48" s="231" t="s">
        <v>148</v>
      </c>
      <c r="D48" s="232"/>
      <c r="E48" s="182">
        <v>4.4999999999999998E-2</v>
      </c>
      <c r="F48" s="183"/>
      <c r="G48" s="184"/>
      <c r="M48" s="180" t="s">
        <v>148</v>
      </c>
      <c r="O48" s="170"/>
    </row>
    <row r="49" spans="1:104" ht="22.5" x14ac:dyDescent="0.2">
      <c r="A49" s="171">
        <v>22</v>
      </c>
      <c r="B49" s="172" t="s">
        <v>149</v>
      </c>
      <c r="C49" s="173" t="s">
        <v>150</v>
      </c>
      <c r="D49" s="174" t="s">
        <v>106</v>
      </c>
      <c r="E49" s="175">
        <v>26.320399999999999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0.74</v>
      </c>
    </row>
    <row r="50" spans="1:104" x14ac:dyDescent="0.2">
      <c r="A50" s="178"/>
      <c r="B50" s="181"/>
      <c r="C50" s="231" t="s">
        <v>151</v>
      </c>
      <c r="D50" s="232"/>
      <c r="E50" s="182">
        <v>26.320399999999999</v>
      </c>
      <c r="F50" s="183"/>
      <c r="G50" s="184"/>
      <c r="M50" s="180" t="s">
        <v>151</v>
      </c>
      <c r="O50" s="170"/>
    </row>
    <row r="51" spans="1:104" x14ac:dyDescent="0.2">
      <c r="A51" s="171">
        <v>23</v>
      </c>
      <c r="B51" s="172" t="s">
        <v>152</v>
      </c>
      <c r="C51" s="173" t="s">
        <v>153</v>
      </c>
      <c r="D51" s="174" t="s">
        <v>118</v>
      </c>
      <c r="E51" s="175">
        <v>0.2036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1.00349</v>
      </c>
    </row>
    <row r="52" spans="1:104" x14ac:dyDescent="0.2">
      <c r="A52" s="178"/>
      <c r="B52" s="181"/>
      <c r="C52" s="231" t="s">
        <v>154</v>
      </c>
      <c r="D52" s="232"/>
      <c r="E52" s="182">
        <v>0.2036</v>
      </c>
      <c r="F52" s="183"/>
      <c r="G52" s="184"/>
      <c r="M52" s="180" t="s">
        <v>154</v>
      </c>
      <c r="O52" s="170"/>
    </row>
    <row r="53" spans="1:104" x14ac:dyDescent="0.2">
      <c r="A53" s="185"/>
      <c r="B53" s="186" t="s">
        <v>75</v>
      </c>
      <c r="C53" s="187" t="str">
        <f>CONCATENATE(B46," ",C46)</f>
        <v>2 Základy a zvláštní zakládání</v>
      </c>
      <c r="D53" s="188"/>
      <c r="E53" s="189"/>
      <c r="F53" s="190"/>
      <c r="G53" s="191">
        <f>SUM(G46:G52)</f>
        <v>0</v>
      </c>
      <c r="O53" s="170">
        <v>4</v>
      </c>
      <c r="BA53" s="192">
        <f>SUM(BA46:BA52)</f>
        <v>0</v>
      </c>
      <c r="BB53" s="192">
        <f>SUM(BB46:BB52)</f>
        <v>0</v>
      </c>
      <c r="BC53" s="192">
        <f>SUM(BC46:BC52)</f>
        <v>0</v>
      </c>
      <c r="BD53" s="192">
        <f>SUM(BD46:BD52)</f>
        <v>0</v>
      </c>
      <c r="BE53" s="192">
        <f>SUM(BE46:BE52)</f>
        <v>0</v>
      </c>
    </row>
    <row r="54" spans="1:104" x14ac:dyDescent="0.2">
      <c r="A54" s="163" t="s">
        <v>72</v>
      </c>
      <c r="B54" s="164" t="s">
        <v>155</v>
      </c>
      <c r="C54" s="165" t="s">
        <v>156</v>
      </c>
      <c r="D54" s="166"/>
      <c r="E54" s="167"/>
      <c r="F54" s="167"/>
      <c r="G54" s="168"/>
      <c r="H54" s="169"/>
      <c r="I54" s="169"/>
      <c r="O54" s="170">
        <v>1</v>
      </c>
    </row>
    <row r="55" spans="1:104" x14ac:dyDescent="0.2">
      <c r="A55" s="171">
        <v>24</v>
      </c>
      <c r="B55" s="172" t="s">
        <v>157</v>
      </c>
      <c r="C55" s="173" t="s">
        <v>315</v>
      </c>
      <c r="D55" s="174" t="s">
        <v>124</v>
      </c>
      <c r="E55" s="175">
        <v>1</v>
      </c>
      <c r="F55" s="175">
        <v>0</v>
      </c>
      <c r="G55" s="176">
        <f>E55*F55</f>
        <v>0</v>
      </c>
      <c r="O55" s="170">
        <v>2</v>
      </c>
      <c r="AA55" s="146">
        <v>12</v>
      </c>
      <c r="AB55" s="146">
        <v>0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12</v>
      </c>
      <c r="CB55" s="177">
        <v>0</v>
      </c>
      <c r="CZ55" s="146">
        <v>0</v>
      </c>
    </row>
    <row r="56" spans="1:104" x14ac:dyDescent="0.2">
      <c r="A56" s="178"/>
      <c r="B56" s="179"/>
      <c r="C56" s="234" t="s">
        <v>158</v>
      </c>
      <c r="D56" s="235"/>
      <c r="E56" s="235"/>
      <c r="F56" s="235"/>
      <c r="G56" s="236"/>
      <c r="L56" s="180" t="s">
        <v>158</v>
      </c>
      <c r="O56" s="170">
        <v>3</v>
      </c>
    </row>
    <row r="57" spans="1:104" x14ac:dyDescent="0.2">
      <c r="A57" s="171">
        <v>25</v>
      </c>
      <c r="B57" s="172" t="s">
        <v>159</v>
      </c>
      <c r="C57" s="173" t="s">
        <v>316</v>
      </c>
      <c r="D57" s="174" t="s">
        <v>124</v>
      </c>
      <c r="E57" s="175">
        <v>1</v>
      </c>
      <c r="F57" s="175">
        <v>0</v>
      </c>
      <c r="G57" s="176">
        <f>E57*F57</f>
        <v>0</v>
      </c>
      <c r="O57" s="170">
        <v>2</v>
      </c>
      <c r="AA57" s="146">
        <v>12</v>
      </c>
      <c r="AB57" s="146">
        <v>0</v>
      </c>
      <c r="AC57" s="146">
        <v>2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12</v>
      </c>
      <c r="CB57" s="177">
        <v>0</v>
      </c>
      <c r="CZ57" s="146">
        <v>0</v>
      </c>
    </row>
    <row r="58" spans="1:104" x14ac:dyDescent="0.2">
      <c r="A58" s="178"/>
      <c r="B58" s="179"/>
      <c r="C58" s="234" t="s">
        <v>158</v>
      </c>
      <c r="D58" s="235"/>
      <c r="E58" s="235"/>
      <c r="F58" s="235"/>
      <c r="G58" s="236"/>
      <c r="L58" s="180" t="s">
        <v>158</v>
      </c>
      <c r="O58" s="170">
        <v>3</v>
      </c>
    </row>
    <row r="59" spans="1:104" ht="22.5" x14ac:dyDescent="0.2">
      <c r="A59" s="171">
        <v>26</v>
      </c>
      <c r="B59" s="172" t="s">
        <v>160</v>
      </c>
      <c r="C59" s="173" t="s">
        <v>161</v>
      </c>
      <c r="D59" s="174" t="s">
        <v>124</v>
      </c>
      <c r="E59" s="175">
        <v>1</v>
      </c>
      <c r="F59" s="175">
        <v>0</v>
      </c>
      <c r="G59" s="176">
        <f>E59*F59</f>
        <v>0</v>
      </c>
      <c r="O59" s="170">
        <v>2</v>
      </c>
      <c r="AA59" s="146">
        <v>12</v>
      </c>
      <c r="AB59" s="146">
        <v>0</v>
      </c>
      <c r="AC59" s="146">
        <v>3</v>
      </c>
      <c r="AZ59" s="146">
        <v>1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7">
        <v>12</v>
      </c>
      <c r="CB59" s="177">
        <v>0</v>
      </c>
      <c r="CZ59" s="146">
        <v>0</v>
      </c>
    </row>
    <row r="60" spans="1:104" x14ac:dyDescent="0.2">
      <c r="A60" s="178"/>
      <c r="B60" s="179"/>
      <c r="C60" s="234" t="s">
        <v>158</v>
      </c>
      <c r="D60" s="235"/>
      <c r="E60" s="235"/>
      <c r="F60" s="235"/>
      <c r="G60" s="236"/>
      <c r="L60" s="180" t="s">
        <v>158</v>
      </c>
      <c r="O60" s="170">
        <v>3</v>
      </c>
    </row>
    <row r="61" spans="1:104" x14ac:dyDescent="0.2">
      <c r="A61" s="178"/>
      <c r="B61" s="179"/>
      <c r="C61" s="234"/>
      <c r="D61" s="235"/>
      <c r="E61" s="235"/>
      <c r="F61" s="235"/>
      <c r="G61" s="236"/>
      <c r="L61" s="180"/>
      <c r="O61" s="170">
        <v>3</v>
      </c>
    </row>
    <row r="62" spans="1:104" x14ac:dyDescent="0.2">
      <c r="A62" s="178"/>
      <c r="B62" s="179"/>
      <c r="C62" s="234" t="s">
        <v>162</v>
      </c>
      <c r="D62" s="235"/>
      <c r="E62" s="235"/>
      <c r="F62" s="235"/>
      <c r="G62" s="236"/>
      <c r="L62" s="180" t="s">
        <v>162</v>
      </c>
      <c r="O62" s="170">
        <v>3</v>
      </c>
    </row>
    <row r="63" spans="1:104" x14ac:dyDescent="0.2">
      <c r="A63" s="171">
        <v>27</v>
      </c>
      <c r="B63" s="172" t="s">
        <v>163</v>
      </c>
      <c r="C63" s="173" t="s">
        <v>317</v>
      </c>
      <c r="D63" s="174" t="s">
        <v>124</v>
      </c>
      <c r="E63" s="175">
        <v>3</v>
      </c>
      <c r="F63" s="175">
        <v>0</v>
      </c>
      <c r="G63" s="176">
        <f>E63*F63</f>
        <v>0</v>
      </c>
      <c r="O63" s="170">
        <v>2</v>
      </c>
      <c r="AA63" s="146">
        <v>12</v>
      </c>
      <c r="AB63" s="146">
        <v>0</v>
      </c>
      <c r="AC63" s="146">
        <v>4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12</v>
      </c>
      <c r="CB63" s="177">
        <v>0</v>
      </c>
      <c r="CZ63" s="146">
        <v>0</v>
      </c>
    </row>
    <row r="64" spans="1:104" x14ac:dyDescent="0.2">
      <c r="A64" s="178"/>
      <c r="B64" s="179"/>
      <c r="C64" s="234" t="s">
        <v>158</v>
      </c>
      <c r="D64" s="235"/>
      <c r="E64" s="235"/>
      <c r="F64" s="235"/>
      <c r="G64" s="236"/>
      <c r="L64" s="180" t="s">
        <v>158</v>
      </c>
      <c r="O64" s="170">
        <v>3</v>
      </c>
    </row>
    <row r="65" spans="1:104" x14ac:dyDescent="0.2">
      <c r="A65" s="178"/>
      <c r="B65" s="179"/>
      <c r="C65" s="234" t="s">
        <v>164</v>
      </c>
      <c r="D65" s="235"/>
      <c r="E65" s="235"/>
      <c r="F65" s="235"/>
      <c r="G65" s="236"/>
      <c r="L65" s="180" t="s">
        <v>164</v>
      </c>
      <c r="O65" s="170">
        <v>3</v>
      </c>
    </row>
    <row r="66" spans="1:104" x14ac:dyDescent="0.2">
      <c r="A66" s="171">
        <v>28</v>
      </c>
      <c r="B66" s="172" t="s">
        <v>165</v>
      </c>
      <c r="C66" s="173" t="s">
        <v>166</v>
      </c>
      <c r="D66" s="174" t="s">
        <v>124</v>
      </c>
      <c r="E66" s="175">
        <v>1</v>
      </c>
      <c r="F66" s="175">
        <v>0</v>
      </c>
      <c r="G66" s="176">
        <f>E66*F66</f>
        <v>0</v>
      </c>
      <c r="O66" s="170">
        <v>2</v>
      </c>
      <c r="AA66" s="146">
        <v>12</v>
      </c>
      <c r="AB66" s="146">
        <v>0</v>
      </c>
      <c r="AC66" s="146">
        <v>5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12</v>
      </c>
      <c r="CB66" s="177">
        <v>0</v>
      </c>
      <c r="CZ66" s="146">
        <v>0</v>
      </c>
    </row>
    <row r="67" spans="1:104" x14ac:dyDescent="0.2">
      <c r="A67" s="178"/>
      <c r="B67" s="179"/>
      <c r="C67" s="234" t="s">
        <v>158</v>
      </c>
      <c r="D67" s="235"/>
      <c r="E67" s="235"/>
      <c r="F67" s="235"/>
      <c r="G67" s="236"/>
      <c r="L67" s="180" t="s">
        <v>158</v>
      </c>
      <c r="O67" s="170">
        <v>3</v>
      </c>
    </row>
    <row r="68" spans="1:104" x14ac:dyDescent="0.2">
      <c r="A68" s="178"/>
      <c r="B68" s="179"/>
      <c r="C68" s="234" t="s">
        <v>164</v>
      </c>
      <c r="D68" s="235"/>
      <c r="E68" s="235"/>
      <c r="F68" s="235"/>
      <c r="G68" s="236"/>
      <c r="L68" s="180" t="s">
        <v>164</v>
      </c>
      <c r="O68" s="170">
        <v>3</v>
      </c>
    </row>
    <row r="69" spans="1:104" x14ac:dyDescent="0.2">
      <c r="A69" s="171">
        <v>29</v>
      </c>
      <c r="B69" s="172" t="s">
        <v>167</v>
      </c>
      <c r="C69" s="173" t="s">
        <v>168</v>
      </c>
      <c r="D69" s="174" t="s">
        <v>124</v>
      </c>
      <c r="E69" s="175">
        <v>1</v>
      </c>
      <c r="F69" s="175">
        <v>0</v>
      </c>
      <c r="G69" s="176">
        <f>E69*F69</f>
        <v>0</v>
      </c>
      <c r="O69" s="170">
        <v>2</v>
      </c>
      <c r="AA69" s="146">
        <v>12</v>
      </c>
      <c r="AB69" s="146">
        <v>0</v>
      </c>
      <c r="AC69" s="146">
        <v>6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12</v>
      </c>
      <c r="CB69" s="177">
        <v>0</v>
      </c>
      <c r="CZ69" s="146">
        <v>0</v>
      </c>
    </row>
    <row r="70" spans="1:104" x14ac:dyDescent="0.2">
      <c r="A70" s="178"/>
      <c r="B70" s="179"/>
      <c r="C70" s="234" t="s">
        <v>158</v>
      </c>
      <c r="D70" s="235"/>
      <c r="E70" s="235"/>
      <c r="F70" s="235"/>
      <c r="G70" s="236"/>
      <c r="L70" s="180" t="s">
        <v>158</v>
      </c>
      <c r="O70" s="170">
        <v>3</v>
      </c>
    </row>
    <row r="71" spans="1:104" x14ac:dyDescent="0.2">
      <c r="A71" s="178"/>
      <c r="B71" s="179"/>
      <c r="C71" s="234" t="s">
        <v>164</v>
      </c>
      <c r="D71" s="235"/>
      <c r="E71" s="235"/>
      <c r="F71" s="235"/>
      <c r="G71" s="236"/>
      <c r="L71" s="180" t="s">
        <v>164</v>
      </c>
      <c r="O71" s="170">
        <v>3</v>
      </c>
    </row>
    <row r="72" spans="1:104" x14ac:dyDescent="0.2">
      <c r="A72" s="178"/>
      <c r="B72" s="179"/>
      <c r="C72" s="234"/>
      <c r="D72" s="235"/>
      <c r="E72" s="235"/>
      <c r="F72" s="235"/>
      <c r="G72" s="236"/>
      <c r="L72" s="180"/>
      <c r="O72" s="170">
        <v>3</v>
      </c>
    </row>
    <row r="73" spans="1:104" x14ac:dyDescent="0.2">
      <c r="A73" s="171">
        <v>30</v>
      </c>
      <c r="B73" s="172" t="s">
        <v>169</v>
      </c>
      <c r="C73" s="173" t="s">
        <v>170</v>
      </c>
      <c r="D73" s="174" t="s">
        <v>124</v>
      </c>
      <c r="E73" s="175">
        <v>1</v>
      </c>
      <c r="F73" s="175">
        <v>0</v>
      </c>
      <c r="G73" s="176">
        <f>E73*F73</f>
        <v>0</v>
      </c>
      <c r="O73" s="170">
        <v>2</v>
      </c>
      <c r="AA73" s="146">
        <v>12</v>
      </c>
      <c r="AB73" s="146">
        <v>0</v>
      </c>
      <c r="AC73" s="146">
        <v>7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12</v>
      </c>
      <c r="CB73" s="177">
        <v>0</v>
      </c>
      <c r="CZ73" s="146">
        <v>0</v>
      </c>
    </row>
    <row r="74" spans="1:104" x14ac:dyDescent="0.2">
      <c r="A74" s="178"/>
      <c r="B74" s="179"/>
      <c r="C74" s="234" t="s">
        <v>158</v>
      </c>
      <c r="D74" s="235"/>
      <c r="E74" s="235"/>
      <c r="F74" s="235"/>
      <c r="G74" s="236"/>
      <c r="L74" s="180" t="s">
        <v>158</v>
      </c>
      <c r="O74" s="170">
        <v>3</v>
      </c>
    </row>
    <row r="75" spans="1:104" x14ac:dyDescent="0.2">
      <c r="A75" s="178"/>
      <c r="B75" s="179"/>
      <c r="C75" s="234" t="s">
        <v>164</v>
      </c>
      <c r="D75" s="235"/>
      <c r="E75" s="235"/>
      <c r="F75" s="235"/>
      <c r="G75" s="236"/>
      <c r="L75" s="180" t="s">
        <v>164</v>
      </c>
      <c r="O75" s="170">
        <v>3</v>
      </c>
    </row>
    <row r="76" spans="1:104" x14ac:dyDescent="0.2">
      <c r="A76" s="178"/>
      <c r="B76" s="179"/>
      <c r="C76" s="234"/>
      <c r="D76" s="235"/>
      <c r="E76" s="235"/>
      <c r="F76" s="235"/>
      <c r="G76" s="236"/>
      <c r="L76" s="180"/>
      <c r="O76" s="170">
        <v>3</v>
      </c>
    </row>
    <row r="77" spans="1:104" x14ac:dyDescent="0.2">
      <c r="A77" s="171">
        <v>31</v>
      </c>
      <c r="B77" s="172" t="s">
        <v>171</v>
      </c>
      <c r="C77" s="173" t="s">
        <v>172</v>
      </c>
      <c r="D77" s="174" t="s">
        <v>173</v>
      </c>
      <c r="E77" s="175">
        <v>1</v>
      </c>
      <c r="F77" s="175">
        <v>0</v>
      </c>
      <c r="G77" s="176">
        <f>E77*F77</f>
        <v>0</v>
      </c>
      <c r="O77" s="170">
        <v>2</v>
      </c>
      <c r="AA77" s="146">
        <v>12</v>
      </c>
      <c r="AB77" s="146">
        <v>0</v>
      </c>
      <c r="AC77" s="146">
        <v>8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12</v>
      </c>
      <c r="CB77" s="177">
        <v>0</v>
      </c>
      <c r="CZ77" s="146">
        <v>0</v>
      </c>
    </row>
    <row r="78" spans="1:104" x14ac:dyDescent="0.2">
      <c r="A78" s="178"/>
      <c r="B78" s="179"/>
      <c r="C78" s="234" t="s">
        <v>158</v>
      </c>
      <c r="D78" s="235"/>
      <c r="E78" s="235"/>
      <c r="F78" s="235"/>
      <c r="G78" s="236"/>
      <c r="L78" s="180" t="s">
        <v>158</v>
      </c>
      <c r="O78" s="170">
        <v>3</v>
      </c>
    </row>
    <row r="79" spans="1:104" x14ac:dyDescent="0.2">
      <c r="A79" s="178"/>
      <c r="B79" s="179"/>
      <c r="C79" s="234"/>
      <c r="D79" s="235"/>
      <c r="E79" s="235"/>
      <c r="F79" s="235"/>
      <c r="G79" s="236"/>
      <c r="L79" s="180"/>
      <c r="O79" s="170">
        <v>3</v>
      </c>
    </row>
    <row r="80" spans="1:104" x14ac:dyDescent="0.2">
      <c r="A80" s="178"/>
      <c r="B80" s="179"/>
      <c r="C80" s="234" t="s">
        <v>174</v>
      </c>
      <c r="D80" s="235"/>
      <c r="E80" s="235"/>
      <c r="F80" s="235"/>
      <c r="G80" s="236"/>
      <c r="L80" s="180" t="s">
        <v>174</v>
      </c>
      <c r="O80" s="170">
        <v>3</v>
      </c>
    </row>
    <row r="81" spans="1:104" x14ac:dyDescent="0.2">
      <c r="A81" s="178"/>
      <c r="B81" s="179"/>
      <c r="C81" s="234"/>
      <c r="D81" s="235"/>
      <c r="E81" s="235"/>
      <c r="F81" s="235"/>
      <c r="G81" s="236"/>
      <c r="L81" s="180"/>
      <c r="O81" s="170">
        <v>3</v>
      </c>
    </row>
    <row r="82" spans="1:104" x14ac:dyDescent="0.2">
      <c r="A82" s="171">
        <v>32</v>
      </c>
      <c r="B82" s="172" t="s">
        <v>175</v>
      </c>
      <c r="C82" s="173" t="s">
        <v>176</v>
      </c>
      <c r="D82" s="174" t="s">
        <v>173</v>
      </c>
      <c r="E82" s="175">
        <v>1</v>
      </c>
      <c r="F82" s="175">
        <v>0</v>
      </c>
      <c r="G82" s="176">
        <f>E82*F82</f>
        <v>0</v>
      </c>
      <c r="O82" s="170">
        <v>2</v>
      </c>
      <c r="AA82" s="146">
        <v>12</v>
      </c>
      <c r="AB82" s="146">
        <v>0</v>
      </c>
      <c r="AC82" s="146">
        <v>9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12</v>
      </c>
      <c r="CB82" s="177">
        <v>0</v>
      </c>
      <c r="CZ82" s="146">
        <v>0</v>
      </c>
    </row>
    <row r="83" spans="1:104" x14ac:dyDescent="0.2">
      <c r="A83" s="178"/>
      <c r="B83" s="179"/>
      <c r="C83" s="234" t="s">
        <v>158</v>
      </c>
      <c r="D83" s="235"/>
      <c r="E83" s="235"/>
      <c r="F83" s="235"/>
      <c r="G83" s="236"/>
      <c r="L83" s="180" t="s">
        <v>158</v>
      </c>
      <c r="O83" s="170">
        <v>3</v>
      </c>
    </row>
    <row r="84" spans="1:104" x14ac:dyDescent="0.2">
      <c r="A84" s="178"/>
      <c r="B84" s="179"/>
      <c r="C84" s="234"/>
      <c r="D84" s="235"/>
      <c r="E84" s="235"/>
      <c r="F84" s="235"/>
      <c r="G84" s="236"/>
      <c r="L84" s="180"/>
      <c r="O84" s="170">
        <v>3</v>
      </c>
    </row>
    <row r="85" spans="1:104" x14ac:dyDescent="0.2">
      <c r="A85" s="178"/>
      <c r="B85" s="179"/>
      <c r="C85" s="234" t="s">
        <v>177</v>
      </c>
      <c r="D85" s="235"/>
      <c r="E85" s="235"/>
      <c r="F85" s="235"/>
      <c r="G85" s="236"/>
      <c r="L85" s="180" t="s">
        <v>177</v>
      </c>
      <c r="O85" s="170">
        <v>3</v>
      </c>
    </row>
    <row r="86" spans="1:104" x14ac:dyDescent="0.2">
      <c r="A86" s="178"/>
      <c r="B86" s="179"/>
      <c r="C86" s="234"/>
      <c r="D86" s="235"/>
      <c r="E86" s="235"/>
      <c r="F86" s="235"/>
      <c r="G86" s="236"/>
      <c r="L86" s="180"/>
      <c r="O86" s="170">
        <v>3</v>
      </c>
    </row>
    <row r="87" spans="1:104" x14ac:dyDescent="0.2">
      <c r="A87" s="171">
        <v>33</v>
      </c>
      <c r="B87" s="172" t="s">
        <v>178</v>
      </c>
      <c r="C87" s="173" t="s">
        <v>179</v>
      </c>
      <c r="D87" s="174" t="s">
        <v>106</v>
      </c>
      <c r="E87" s="175">
        <v>7</v>
      </c>
      <c r="F87" s="175">
        <v>0</v>
      </c>
      <c r="G87" s="176">
        <f>E87*F87</f>
        <v>0</v>
      </c>
      <c r="O87" s="170">
        <v>2</v>
      </c>
      <c r="AA87" s="146">
        <v>12</v>
      </c>
      <c r="AB87" s="146">
        <v>0</v>
      </c>
      <c r="AC87" s="146">
        <v>10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12</v>
      </c>
      <c r="CB87" s="177">
        <v>0</v>
      </c>
      <c r="CZ87" s="146">
        <v>0</v>
      </c>
    </row>
    <row r="88" spans="1:104" x14ac:dyDescent="0.2">
      <c r="A88" s="178"/>
      <c r="B88" s="179"/>
      <c r="C88" s="234" t="s">
        <v>158</v>
      </c>
      <c r="D88" s="235"/>
      <c r="E88" s="235"/>
      <c r="F88" s="235"/>
      <c r="G88" s="236"/>
      <c r="L88" s="180" t="s">
        <v>158</v>
      </c>
      <c r="O88" s="170">
        <v>3</v>
      </c>
    </row>
    <row r="89" spans="1:104" x14ac:dyDescent="0.2">
      <c r="A89" s="178"/>
      <c r="B89" s="179"/>
      <c r="C89" s="234"/>
      <c r="D89" s="235"/>
      <c r="E89" s="235"/>
      <c r="F89" s="235"/>
      <c r="G89" s="236"/>
      <c r="L89" s="180"/>
      <c r="O89" s="170">
        <v>3</v>
      </c>
    </row>
    <row r="90" spans="1:104" x14ac:dyDescent="0.2">
      <c r="A90" s="178"/>
      <c r="B90" s="179"/>
      <c r="C90" s="234" t="s">
        <v>177</v>
      </c>
      <c r="D90" s="235"/>
      <c r="E90" s="235"/>
      <c r="F90" s="235"/>
      <c r="G90" s="236"/>
      <c r="L90" s="180" t="s">
        <v>177</v>
      </c>
      <c r="O90" s="170">
        <v>3</v>
      </c>
    </row>
    <row r="91" spans="1:104" x14ac:dyDescent="0.2">
      <c r="A91" s="178"/>
      <c r="B91" s="179"/>
      <c r="C91" s="234"/>
      <c r="D91" s="235"/>
      <c r="E91" s="235"/>
      <c r="F91" s="235"/>
      <c r="G91" s="236"/>
      <c r="L91" s="180"/>
      <c r="O91" s="170">
        <v>3</v>
      </c>
    </row>
    <row r="92" spans="1:104" x14ac:dyDescent="0.2">
      <c r="A92" s="171">
        <v>34</v>
      </c>
      <c r="B92" s="172" t="s">
        <v>180</v>
      </c>
      <c r="C92" s="173" t="s">
        <v>181</v>
      </c>
      <c r="D92" s="174" t="s">
        <v>173</v>
      </c>
      <c r="E92" s="175">
        <v>1</v>
      </c>
      <c r="F92" s="175">
        <v>0</v>
      </c>
      <c r="G92" s="176">
        <f>E92*F92</f>
        <v>0</v>
      </c>
      <c r="O92" s="170">
        <v>2</v>
      </c>
      <c r="AA92" s="146">
        <v>12</v>
      </c>
      <c r="AB92" s="146">
        <v>0</v>
      </c>
      <c r="AC92" s="146">
        <v>11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12</v>
      </c>
      <c r="CB92" s="177">
        <v>0</v>
      </c>
      <c r="CZ92" s="146">
        <v>0</v>
      </c>
    </row>
    <row r="93" spans="1:104" x14ac:dyDescent="0.2">
      <c r="A93" s="185"/>
      <c r="B93" s="186" t="s">
        <v>75</v>
      </c>
      <c r="C93" s="187" t="str">
        <f>CONCATENATE(B54," ",C54)</f>
        <v>38-2 Mobiliář</v>
      </c>
      <c r="D93" s="188"/>
      <c r="E93" s="189"/>
      <c r="F93" s="190"/>
      <c r="G93" s="191">
        <f>SUM(G54:G92)</f>
        <v>0</v>
      </c>
      <c r="O93" s="170">
        <v>4</v>
      </c>
      <c r="BA93" s="192">
        <f>SUM(BA54:BA92)</f>
        <v>0</v>
      </c>
      <c r="BB93" s="192">
        <f>SUM(BB54:BB92)</f>
        <v>0</v>
      </c>
      <c r="BC93" s="192">
        <f>SUM(BC54:BC92)</f>
        <v>0</v>
      </c>
      <c r="BD93" s="192">
        <f>SUM(BD54:BD92)</f>
        <v>0</v>
      </c>
      <c r="BE93" s="192">
        <f>SUM(BE54:BE92)</f>
        <v>0</v>
      </c>
    </row>
    <row r="94" spans="1:104" x14ac:dyDescent="0.2">
      <c r="A94" s="163" t="s">
        <v>72</v>
      </c>
      <c r="B94" s="164" t="s">
        <v>182</v>
      </c>
      <c r="C94" s="165" t="s">
        <v>183</v>
      </c>
      <c r="D94" s="166"/>
      <c r="E94" s="167"/>
      <c r="F94" s="167"/>
      <c r="G94" s="168"/>
      <c r="H94" s="169"/>
      <c r="I94" s="169"/>
      <c r="O94" s="170">
        <v>1</v>
      </c>
    </row>
    <row r="95" spans="1:104" x14ac:dyDescent="0.2">
      <c r="A95" s="171">
        <v>35</v>
      </c>
      <c r="B95" s="172" t="s">
        <v>184</v>
      </c>
      <c r="C95" s="173" t="s">
        <v>185</v>
      </c>
      <c r="D95" s="174" t="s">
        <v>186</v>
      </c>
      <c r="E95" s="175">
        <v>1.5</v>
      </c>
      <c r="F95" s="175">
        <v>0</v>
      </c>
      <c r="G95" s="176">
        <f>E95*F95</f>
        <v>0</v>
      </c>
      <c r="O95" s="170">
        <v>2</v>
      </c>
      <c r="AA95" s="146">
        <v>1</v>
      </c>
      <c r="AB95" s="146">
        <v>1</v>
      </c>
      <c r="AC95" s="146">
        <v>1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7">
        <v>1</v>
      </c>
      <c r="CB95" s="177">
        <v>1</v>
      </c>
      <c r="CZ95" s="146">
        <v>0.32119999999999999</v>
      </c>
    </row>
    <row r="96" spans="1:104" x14ac:dyDescent="0.2">
      <c r="A96" s="185"/>
      <c r="B96" s="186" t="s">
        <v>75</v>
      </c>
      <c r="C96" s="187" t="str">
        <f>CONCATENATE(B94," ",C94)</f>
        <v>4 Vodorovné konstrukce</v>
      </c>
      <c r="D96" s="188"/>
      <c r="E96" s="189"/>
      <c r="F96" s="190"/>
      <c r="G96" s="191">
        <f>SUM(G94:G95)</f>
        <v>0</v>
      </c>
      <c r="O96" s="170">
        <v>4</v>
      </c>
      <c r="BA96" s="192">
        <f>SUM(BA94:BA95)</f>
        <v>0</v>
      </c>
      <c r="BB96" s="192">
        <f>SUM(BB94:BB95)</f>
        <v>0</v>
      </c>
      <c r="BC96" s="192">
        <f>SUM(BC94:BC95)</f>
        <v>0</v>
      </c>
      <c r="BD96" s="192">
        <f>SUM(BD94:BD95)</f>
        <v>0</v>
      </c>
      <c r="BE96" s="192">
        <f>SUM(BE94:BE95)</f>
        <v>0</v>
      </c>
    </row>
    <row r="97" spans="1:104" x14ac:dyDescent="0.2">
      <c r="A97" s="163" t="s">
        <v>72</v>
      </c>
      <c r="B97" s="164" t="s">
        <v>187</v>
      </c>
      <c r="C97" s="165" t="s">
        <v>188</v>
      </c>
      <c r="D97" s="166"/>
      <c r="E97" s="167"/>
      <c r="F97" s="167"/>
      <c r="G97" s="168"/>
      <c r="H97" s="169"/>
      <c r="I97" s="169"/>
      <c r="O97" s="170">
        <v>1</v>
      </c>
    </row>
    <row r="98" spans="1:104" ht="22.5" x14ac:dyDescent="0.2">
      <c r="A98" s="171">
        <v>36</v>
      </c>
      <c r="B98" s="172" t="s">
        <v>189</v>
      </c>
      <c r="C98" s="173" t="s">
        <v>190</v>
      </c>
      <c r="D98" s="174" t="s">
        <v>106</v>
      </c>
      <c r="E98" s="175">
        <v>75.17</v>
      </c>
      <c r="F98" s="175">
        <v>0</v>
      </c>
      <c r="G98" s="176">
        <f>E98*F98</f>
        <v>0</v>
      </c>
      <c r="O98" s="170">
        <v>2</v>
      </c>
      <c r="AA98" s="146">
        <v>1</v>
      </c>
      <c r="AB98" s="146">
        <v>1</v>
      </c>
      <c r="AC98" s="146">
        <v>1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1</v>
      </c>
      <c r="CZ98" s="146">
        <v>0.28799999999999998</v>
      </c>
    </row>
    <row r="99" spans="1:104" x14ac:dyDescent="0.2">
      <c r="A99" s="178"/>
      <c r="B99" s="181"/>
      <c r="C99" s="231" t="s">
        <v>191</v>
      </c>
      <c r="D99" s="232"/>
      <c r="E99" s="182">
        <v>20.170000000000002</v>
      </c>
      <c r="F99" s="183"/>
      <c r="G99" s="184"/>
      <c r="M99" s="180" t="s">
        <v>191</v>
      </c>
      <c r="O99" s="170"/>
    </row>
    <row r="100" spans="1:104" x14ac:dyDescent="0.2">
      <c r="A100" s="178"/>
      <c r="B100" s="181"/>
      <c r="C100" s="231" t="s">
        <v>192</v>
      </c>
      <c r="D100" s="232"/>
      <c r="E100" s="182">
        <v>55</v>
      </c>
      <c r="F100" s="183"/>
      <c r="G100" s="184"/>
      <c r="M100" s="180" t="s">
        <v>192</v>
      </c>
      <c r="O100" s="170"/>
    </row>
    <row r="101" spans="1:104" ht="22.5" x14ac:dyDescent="0.2">
      <c r="A101" s="171">
        <v>37</v>
      </c>
      <c r="B101" s="172" t="s">
        <v>193</v>
      </c>
      <c r="C101" s="173" t="s">
        <v>194</v>
      </c>
      <c r="D101" s="174" t="s">
        <v>106</v>
      </c>
      <c r="E101" s="175">
        <v>150.34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0.1012</v>
      </c>
    </row>
    <row r="102" spans="1:104" x14ac:dyDescent="0.2">
      <c r="A102" s="178"/>
      <c r="B102" s="181"/>
      <c r="C102" s="231" t="s">
        <v>195</v>
      </c>
      <c r="D102" s="232"/>
      <c r="E102" s="182">
        <v>0</v>
      </c>
      <c r="F102" s="183"/>
      <c r="G102" s="184"/>
      <c r="M102" s="180" t="s">
        <v>195</v>
      </c>
      <c r="O102" s="170"/>
    </row>
    <row r="103" spans="1:104" x14ac:dyDescent="0.2">
      <c r="A103" s="178"/>
      <c r="B103" s="181"/>
      <c r="C103" s="231" t="s">
        <v>191</v>
      </c>
      <c r="D103" s="232"/>
      <c r="E103" s="182">
        <v>20.170000000000002</v>
      </c>
      <c r="F103" s="183"/>
      <c r="G103" s="184"/>
      <c r="M103" s="180" t="s">
        <v>191</v>
      </c>
      <c r="O103" s="170"/>
    </row>
    <row r="104" spans="1:104" x14ac:dyDescent="0.2">
      <c r="A104" s="178"/>
      <c r="B104" s="181"/>
      <c r="C104" s="231" t="s">
        <v>192</v>
      </c>
      <c r="D104" s="232"/>
      <c r="E104" s="182">
        <v>55</v>
      </c>
      <c r="F104" s="183"/>
      <c r="G104" s="184"/>
      <c r="M104" s="180" t="s">
        <v>192</v>
      </c>
      <c r="O104" s="170"/>
    </row>
    <row r="105" spans="1:104" x14ac:dyDescent="0.2">
      <c r="A105" s="178"/>
      <c r="B105" s="181"/>
      <c r="C105" s="233" t="s">
        <v>88</v>
      </c>
      <c r="D105" s="232"/>
      <c r="E105" s="205">
        <v>75.17</v>
      </c>
      <c r="F105" s="183"/>
      <c r="G105" s="184"/>
      <c r="M105" s="180" t="s">
        <v>88</v>
      </c>
      <c r="O105" s="170"/>
    </row>
    <row r="106" spans="1:104" x14ac:dyDescent="0.2">
      <c r="A106" s="178"/>
      <c r="B106" s="181"/>
      <c r="C106" s="231" t="s">
        <v>196</v>
      </c>
      <c r="D106" s="232"/>
      <c r="E106" s="182">
        <v>0</v>
      </c>
      <c r="F106" s="183"/>
      <c r="G106" s="184"/>
      <c r="M106" s="180" t="s">
        <v>196</v>
      </c>
      <c r="O106" s="170"/>
    </row>
    <row r="107" spans="1:104" x14ac:dyDescent="0.2">
      <c r="A107" s="178"/>
      <c r="B107" s="181"/>
      <c r="C107" s="231" t="s">
        <v>191</v>
      </c>
      <c r="D107" s="232"/>
      <c r="E107" s="182">
        <v>20.170000000000002</v>
      </c>
      <c r="F107" s="183"/>
      <c r="G107" s="184"/>
      <c r="M107" s="180" t="s">
        <v>191</v>
      </c>
      <c r="O107" s="170"/>
    </row>
    <row r="108" spans="1:104" x14ac:dyDescent="0.2">
      <c r="A108" s="178"/>
      <c r="B108" s="181"/>
      <c r="C108" s="231" t="s">
        <v>192</v>
      </c>
      <c r="D108" s="232"/>
      <c r="E108" s="182">
        <v>55</v>
      </c>
      <c r="F108" s="183"/>
      <c r="G108" s="184"/>
      <c r="M108" s="180" t="s">
        <v>192</v>
      </c>
      <c r="O108" s="170"/>
    </row>
    <row r="109" spans="1:104" x14ac:dyDescent="0.2">
      <c r="A109" s="178"/>
      <c r="B109" s="181"/>
      <c r="C109" s="233" t="s">
        <v>88</v>
      </c>
      <c r="D109" s="232"/>
      <c r="E109" s="205">
        <v>75.17</v>
      </c>
      <c r="F109" s="183"/>
      <c r="G109" s="184"/>
      <c r="M109" s="180" t="s">
        <v>88</v>
      </c>
      <c r="O109" s="170"/>
    </row>
    <row r="110" spans="1:104" x14ac:dyDescent="0.2">
      <c r="A110" s="171">
        <v>38</v>
      </c>
      <c r="B110" s="172" t="s">
        <v>197</v>
      </c>
      <c r="C110" s="173" t="s">
        <v>198</v>
      </c>
      <c r="D110" s="174" t="s">
        <v>173</v>
      </c>
      <c r="E110" s="175">
        <v>1</v>
      </c>
      <c r="F110" s="175">
        <v>0</v>
      </c>
      <c r="G110" s="176">
        <f>E110*F110</f>
        <v>0</v>
      </c>
      <c r="O110" s="170">
        <v>2</v>
      </c>
      <c r="AA110" s="146">
        <v>12</v>
      </c>
      <c r="AB110" s="146">
        <v>0</v>
      </c>
      <c r="AC110" s="146">
        <v>12</v>
      </c>
      <c r="AZ110" s="146">
        <v>1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A110" s="177">
        <v>12</v>
      </c>
      <c r="CB110" s="177">
        <v>0</v>
      </c>
      <c r="CZ110" s="146">
        <v>0</v>
      </c>
    </row>
    <row r="111" spans="1:104" x14ac:dyDescent="0.2">
      <c r="A111" s="178"/>
      <c r="B111" s="179"/>
      <c r="C111" s="234" t="s">
        <v>199</v>
      </c>
      <c r="D111" s="235"/>
      <c r="E111" s="235"/>
      <c r="F111" s="235"/>
      <c r="G111" s="236"/>
      <c r="L111" s="180" t="s">
        <v>199</v>
      </c>
      <c r="O111" s="170">
        <v>3</v>
      </c>
    </row>
    <row r="112" spans="1:104" x14ac:dyDescent="0.2">
      <c r="A112" s="178"/>
      <c r="B112" s="179"/>
      <c r="C112" s="234" t="s">
        <v>200</v>
      </c>
      <c r="D112" s="235"/>
      <c r="E112" s="235"/>
      <c r="F112" s="235"/>
      <c r="G112" s="236"/>
      <c r="L112" s="180" t="s">
        <v>200</v>
      </c>
      <c r="O112" s="170">
        <v>3</v>
      </c>
    </row>
    <row r="113" spans="1:104" x14ac:dyDescent="0.2">
      <c r="A113" s="178"/>
      <c r="B113" s="179"/>
      <c r="C113" s="234" t="s">
        <v>201</v>
      </c>
      <c r="D113" s="235"/>
      <c r="E113" s="235"/>
      <c r="F113" s="235"/>
      <c r="G113" s="236"/>
      <c r="L113" s="180" t="s">
        <v>201</v>
      </c>
      <c r="O113" s="170">
        <v>3</v>
      </c>
    </row>
    <row r="114" spans="1:104" x14ac:dyDescent="0.2">
      <c r="A114" s="178"/>
      <c r="B114" s="179"/>
      <c r="C114" s="234" t="s">
        <v>202</v>
      </c>
      <c r="D114" s="235"/>
      <c r="E114" s="235"/>
      <c r="F114" s="235"/>
      <c r="G114" s="236"/>
      <c r="L114" s="180" t="s">
        <v>202</v>
      </c>
      <c r="O114" s="170">
        <v>3</v>
      </c>
    </row>
    <row r="115" spans="1:104" x14ac:dyDescent="0.2">
      <c r="A115" s="178"/>
      <c r="B115" s="179"/>
      <c r="C115" s="234" t="s">
        <v>203</v>
      </c>
      <c r="D115" s="235"/>
      <c r="E115" s="235"/>
      <c r="F115" s="235"/>
      <c r="G115" s="236"/>
      <c r="L115" s="180" t="s">
        <v>203</v>
      </c>
      <c r="O115" s="170">
        <v>3</v>
      </c>
    </row>
    <row r="116" spans="1:104" x14ac:dyDescent="0.2">
      <c r="A116" s="178"/>
      <c r="B116" s="179"/>
      <c r="C116" s="234" t="s">
        <v>204</v>
      </c>
      <c r="D116" s="235"/>
      <c r="E116" s="235"/>
      <c r="F116" s="235"/>
      <c r="G116" s="236"/>
      <c r="L116" s="180" t="s">
        <v>204</v>
      </c>
      <c r="O116" s="170">
        <v>3</v>
      </c>
    </row>
    <row r="117" spans="1:104" x14ac:dyDescent="0.2">
      <c r="A117" s="178"/>
      <c r="B117" s="179"/>
      <c r="C117" s="234" t="s">
        <v>205</v>
      </c>
      <c r="D117" s="235"/>
      <c r="E117" s="235"/>
      <c r="F117" s="235"/>
      <c r="G117" s="236"/>
      <c r="L117" s="180" t="s">
        <v>205</v>
      </c>
      <c r="O117" s="170">
        <v>3</v>
      </c>
    </row>
    <row r="118" spans="1:104" x14ac:dyDescent="0.2">
      <c r="A118" s="178"/>
      <c r="B118" s="179"/>
      <c r="C118" s="234" t="s">
        <v>206</v>
      </c>
      <c r="D118" s="235"/>
      <c r="E118" s="235"/>
      <c r="F118" s="235"/>
      <c r="G118" s="236"/>
      <c r="L118" s="180" t="s">
        <v>206</v>
      </c>
      <c r="O118" s="170">
        <v>3</v>
      </c>
    </row>
    <row r="119" spans="1:104" x14ac:dyDescent="0.2">
      <c r="A119" s="185"/>
      <c r="B119" s="186" t="s">
        <v>75</v>
      </c>
      <c r="C119" s="187" t="str">
        <f>CONCATENATE(B97," ",C97)</f>
        <v>5 Komunikace</v>
      </c>
      <c r="D119" s="188"/>
      <c r="E119" s="189"/>
      <c r="F119" s="190"/>
      <c r="G119" s="191">
        <f>SUM(G97:G118)</f>
        <v>0</v>
      </c>
      <c r="O119" s="170">
        <v>4</v>
      </c>
      <c r="BA119" s="192">
        <f>SUM(BA97:BA118)</f>
        <v>0</v>
      </c>
      <c r="BB119" s="192">
        <f>SUM(BB97:BB118)</f>
        <v>0</v>
      </c>
      <c r="BC119" s="192">
        <f>SUM(BC97:BC118)</f>
        <v>0</v>
      </c>
      <c r="BD119" s="192">
        <f>SUM(BD97:BD118)</f>
        <v>0</v>
      </c>
      <c r="BE119" s="192">
        <f>SUM(BE97:BE118)</f>
        <v>0</v>
      </c>
    </row>
    <row r="120" spans="1:104" x14ac:dyDescent="0.2">
      <c r="A120" s="163" t="s">
        <v>72</v>
      </c>
      <c r="B120" s="164" t="s">
        <v>207</v>
      </c>
      <c r="C120" s="165" t="s">
        <v>208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x14ac:dyDescent="0.2">
      <c r="A121" s="171">
        <v>39</v>
      </c>
      <c r="B121" s="172" t="s">
        <v>209</v>
      </c>
      <c r="C121" s="173" t="s">
        <v>210</v>
      </c>
      <c r="D121" s="174" t="s">
        <v>86</v>
      </c>
      <c r="E121" s="175">
        <v>15.7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1</v>
      </c>
      <c r="AC121" s="146">
        <v>1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1</v>
      </c>
      <c r="CZ121" s="146">
        <v>1.6</v>
      </c>
    </row>
    <row r="122" spans="1:104" x14ac:dyDescent="0.2">
      <c r="A122" s="178"/>
      <c r="B122" s="181"/>
      <c r="C122" s="231" t="s">
        <v>211</v>
      </c>
      <c r="D122" s="232"/>
      <c r="E122" s="182">
        <v>15.7</v>
      </c>
      <c r="F122" s="183"/>
      <c r="G122" s="184"/>
      <c r="M122" s="180" t="s">
        <v>211</v>
      </c>
      <c r="O122" s="170"/>
    </row>
    <row r="123" spans="1:104" x14ac:dyDescent="0.2">
      <c r="A123" s="185"/>
      <c r="B123" s="186" t="s">
        <v>75</v>
      </c>
      <c r="C123" s="187" t="str">
        <f>CONCATENATE(B120," ",C120)</f>
        <v>63 Podlahy a podlahové konstrukce</v>
      </c>
      <c r="D123" s="188"/>
      <c r="E123" s="189"/>
      <c r="F123" s="190"/>
      <c r="G123" s="191">
        <f>SUM(G120:G122)</f>
        <v>0</v>
      </c>
      <c r="O123" s="170">
        <v>4</v>
      </c>
      <c r="BA123" s="192">
        <f>SUM(BA120:BA122)</f>
        <v>0</v>
      </c>
      <c r="BB123" s="192">
        <f>SUM(BB120:BB122)</f>
        <v>0</v>
      </c>
      <c r="BC123" s="192">
        <f>SUM(BC120:BC122)</f>
        <v>0</v>
      </c>
      <c r="BD123" s="192">
        <f>SUM(BD120:BD122)</f>
        <v>0</v>
      </c>
      <c r="BE123" s="192">
        <f>SUM(BE120:BE122)</f>
        <v>0</v>
      </c>
    </row>
    <row r="124" spans="1:104" x14ac:dyDescent="0.2">
      <c r="A124" s="163" t="s">
        <v>72</v>
      </c>
      <c r="B124" s="164" t="s">
        <v>212</v>
      </c>
      <c r="C124" s="165" t="s">
        <v>213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 x14ac:dyDescent="0.2">
      <c r="A125" s="171">
        <v>40</v>
      </c>
      <c r="B125" s="172" t="s">
        <v>214</v>
      </c>
      <c r="C125" s="173" t="s">
        <v>215</v>
      </c>
      <c r="D125" s="174" t="s">
        <v>186</v>
      </c>
      <c r="E125" s="175">
        <v>110</v>
      </c>
      <c r="F125" s="175">
        <v>0</v>
      </c>
      <c r="G125" s="176">
        <f>E125*F125</f>
        <v>0</v>
      </c>
      <c r="O125" s="170">
        <v>2</v>
      </c>
      <c r="AA125" s="146">
        <v>1</v>
      </c>
      <c r="AB125" s="146">
        <v>1</v>
      </c>
      <c r="AC125" s="146">
        <v>1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1</v>
      </c>
      <c r="CZ125" s="146">
        <v>0</v>
      </c>
    </row>
    <row r="126" spans="1:104" x14ac:dyDescent="0.2">
      <c r="A126" s="178"/>
      <c r="B126" s="181"/>
      <c r="C126" s="231" t="s">
        <v>216</v>
      </c>
      <c r="D126" s="232"/>
      <c r="E126" s="182">
        <v>110</v>
      </c>
      <c r="F126" s="183"/>
      <c r="G126" s="184"/>
      <c r="M126" s="180" t="s">
        <v>216</v>
      </c>
      <c r="O126" s="170"/>
    </row>
    <row r="127" spans="1:104" x14ac:dyDescent="0.2">
      <c r="A127" s="171">
        <v>41</v>
      </c>
      <c r="B127" s="172" t="s">
        <v>217</v>
      </c>
      <c r="C127" s="173" t="s">
        <v>218</v>
      </c>
      <c r="D127" s="174" t="s">
        <v>186</v>
      </c>
      <c r="E127" s="175">
        <v>112.2</v>
      </c>
      <c r="F127" s="175">
        <v>0</v>
      </c>
      <c r="G127" s="176">
        <f>E127*F127</f>
        <v>0</v>
      </c>
      <c r="O127" s="170">
        <v>2</v>
      </c>
      <c r="AA127" s="146">
        <v>12</v>
      </c>
      <c r="AB127" s="146">
        <v>0</v>
      </c>
      <c r="AC127" s="146">
        <v>13</v>
      </c>
      <c r="AZ127" s="146">
        <v>1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12</v>
      </c>
      <c r="CB127" s="177">
        <v>0</v>
      </c>
      <c r="CZ127" s="146">
        <v>2E-3</v>
      </c>
    </row>
    <row r="128" spans="1:104" x14ac:dyDescent="0.2">
      <c r="A128" s="178"/>
      <c r="B128" s="181"/>
      <c r="C128" s="231" t="s">
        <v>219</v>
      </c>
      <c r="D128" s="232"/>
      <c r="E128" s="182">
        <v>112.2</v>
      </c>
      <c r="F128" s="183"/>
      <c r="G128" s="184"/>
      <c r="M128" s="180" t="s">
        <v>219</v>
      </c>
      <c r="O128" s="170"/>
    </row>
    <row r="129" spans="1:104" x14ac:dyDescent="0.2">
      <c r="A129" s="185"/>
      <c r="B129" s="186" t="s">
        <v>75</v>
      </c>
      <c r="C129" s="187" t="str">
        <f>CONCATENATE(B124," ",C124)</f>
        <v>91 Ostatní práce na komunikaci</v>
      </c>
      <c r="D129" s="188"/>
      <c r="E129" s="189"/>
      <c r="F129" s="190"/>
      <c r="G129" s="191">
        <f>SUM(G124:G128)</f>
        <v>0</v>
      </c>
      <c r="O129" s="170">
        <v>4</v>
      </c>
      <c r="BA129" s="192">
        <f>SUM(BA124:BA128)</f>
        <v>0</v>
      </c>
      <c r="BB129" s="192">
        <f>SUM(BB124:BB128)</f>
        <v>0</v>
      </c>
      <c r="BC129" s="192">
        <f>SUM(BC124:BC128)</f>
        <v>0</v>
      </c>
      <c r="BD129" s="192">
        <f>SUM(BD124:BD128)</f>
        <v>0</v>
      </c>
      <c r="BE129" s="192">
        <f>SUM(BE124:BE128)</f>
        <v>0</v>
      </c>
    </row>
    <row r="130" spans="1:104" x14ac:dyDescent="0.2">
      <c r="A130" s="163" t="s">
        <v>72</v>
      </c>
      <c r="B130" s="164" t="s">
        <v>220</v>
      </c>
      <c r="C130" s="165" t="s">
        <v>221</v>
      </c>
      <c r="D130" s="166"/>
      <c r="E130" s="167"/>
      <c r="F130" s="167"/>
      <c r="G130" s="168"/>
      <c r="H130" s="169"/>
      <c r="I130" s="169"/>
      <c r="O130" s="170">
        <v>1</v>
      </c>
    </row>
    <row r="131" spans="1:104" x14ac:dyDescent="0.2">
      <c r="A131" s="171">
        <v>42</v>
      </c>
      <c r="B131" s="172" t="s">
        <v>222</v>
      </c>
      <c r="C131" s="173" t="s">
        <v>223</v>
      </c>
      <c r="D131" s="174" t="s">
        <v>118</v>
      </c>
      <c r="E131" s="175">
        <v>89.451974563999997</v>
      </c>
      <c r="F131" s="175">
        <v>0</v>
      </c>
      <c r="G131" s="176">
        <f>E131*F131</f>
        <v>0</v>
      </c>
      <c r="O131" s="170">
        <v>2</v>
      </c>
      <c r="AA131" s="146">
        <v>7</v>
      </c>
      <c r="AB131" s="146">
        <v>1</v>
      </c>
      <c r="AC131" s="146">
        <v>2</v>
      </c>
      <c r="AZ131" s="146">
        <v>1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7</v>
      </c>
      <c r="CB131" s="177">
        <v>1</v>
      </c>
      <c r="CZ131" s="146">
        <v>0</v>
      </c>
    </row>
    <row r="132" spans="1:104" x14ac:dyDescent="0.2">
      <c r="A132" s="185"/>
      <c r="B132" s="186" t="s">
        <v>75</v>
      </c>
      <c r="C132" s="187" t="str">
        <f>CONCATENATE(B130," ",C130)</f>
        <v>99 Staveništní přesun hmot</v>
      </c>
      <c r="D132" s="188"/>
      <c r="E132" s="189"/>
      <c r="F132" s="190"/>
      <c r="G132" s="191">
        <f>SUM(G130:G131)</f>
        <v>0</v>
      </c>
      <c r="O132" s="170">
        <v>4</v>
      </c>
      <c r="BA132" s="192">
        <f>SUM(BA130:BA131)</f>
        <v>0</v>
      </c>
      <c r="BB132" s="192">
        <f>SUM(BB130:BB131)</f>
        <v>0</v>
      </c>
      <c r="BC132" s="192">
        <f>SUM(BC130:BC131)</f>
        <v>0</v>
      </c>
      <c r="BD132" s="192">
        <f>SUM(BD130:BD131)</f>
        <v>0</v>
      </c>
      <c r="BE132" s="192">
        <f>SUM(BE130:BE131)</f>
        <v>0</v>
      </c>
    </row>
    <row r="133" spans="1:104" x14ac:dyDescent="0.2">
      <c r="A133" s="163" t="s">
        <v>72</v>
      </c>
      <c r="B133" s="164" t="s">
        <v>224</v>
      </c>
      <c r="C133" s="165" t="s">
        <v>225</v>
      </c>
      <c r="D133" s="166"/>
      <c r="E133" s="167"/>
      <c r="F133" s="167"/>
      <c r="G133" s="168"/>
      <c r="H133" s="169"/>
      <c r="I133" s="169"/>
      <c r="O133" s="170">
        <v>1</v>
      </c>
    </row>
    <row r="134" spans="1:104" ht="22.5" x14ac:dyDescent="0.2">
      <c r="A134" s="171">
        <v>43</v>
      </c>
      <c r="B134" s="172" t="s">
        <v>226</v>
      </c>
      <c r="C134" s="173" t="s">
        <v>227</v>
      </c>
      <c r="D134" s="174" t="s">
        <v>106</v>
      </c>
      <c r="E134" s="175">
        <v>33.9</v>
      </c>
      <c r="F134" s="175">
        <v>0</v>
      </c>
      <c r="G134" s="176">
        <f>E134*F134</f>
        <v>0</v>
      </c>
      <c r="O134" s="170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</v>
      </c>
      <c r="CB134" s="177">
        <v>7</v>
      </c>
      <c r="CZ134" s="146">
        <v>1.15E-3</v>
      </c>
    </row>
    <row r="135" spans="1:104" x14ac:dyDescent="0.2">
      <c r="A135" s="171">
        <v>44</v>
      </c>
      <c r="B135" s="172" t="s">
        <v>228</v>
      </c>
      <c r="C135" s="173" t="s">
        <v>229</v>
      </c>
      <c r="D135" s="174" t="s">
        <v>118</v>
      </c>
      <c r="E135" s="175">
        <v>3.8984999999999999E-2</v>
      </c>
      <c r="F135" s="175">
        <v>0</v>
      </c>
      <c r="G135" s="176">
        <f>E135*F135</f>
        <v>0</v>
      </c>
      <c r="O135" s="170">
        <v>2</v>
      </c>
      <c r="AA135" s="146">
        <v>7</v>
      </c>
      <c r="AB135" s="146">
        <v>1001</v>
      </c>
      <c r="AC135" s="146">
        <v>5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7</v>
      </c>
      <c r="CB135" s="177">
        <v>1001</v>
      </c>
      <c r="CZ135" s="146">
        <v>0</v>
      </c>
    </row>
    <row r="136" spans="1:104" x14ac:dyDescent="0.2">
      <c r="A136" s="185"/>
      <c r="B136" s="186" t="s">
        <v>75</v>
      </c>
      <c r="C136" s="187" t="str">
        <f>CONCATENATE(B133," ",C133)</f>
        <v>712 Živičné krytiny</v>
      </c>
      <c r="D136" s="188"/>
      <c r="E136" s="189"/>
      <c r="F136" s="190"/>
      <c r="G136" s="191">
        <f>SUM(G133:G135)</f>
        <v>0</v>
      </c>
      <c r="O136" s="170">
        <v>4</v>
      </c>
      <c r="BA136" s="192">
        <f>SUM(BA133:BA135)</f>
        <v>0</v>
      </c>
      <c r="BB136" s="192">
        <f>SUM(BB133:BB135)</f>
        <v>0</v>
      </c>
      <c r="BC136" s="192">
        <f>SUM(BC133:BC135)</f>
        <v>0</v>
      </c>
      <c r="BD136" s="192">
        <f>SUM(BD133:BD135)</f>
        <v>0</v>
      </c>
      <c r="BE136" s="192">
        <f>SUM(BE133:BE135)</f>
        <v>0</v>
      </c>
    </row>
    <row r="137" spans="1:104" x14ac:dyDescent="0.2">
      <c r="A137" s="163" t="s">
        <v>72</v>
      </c>
      <c r="B137" s="164" t="s">
        <v>230</v>
      </c>
      <c r="C137" s="165" t="s">
        <v>231</v>
      </c>
      <c r="D137" s="166"/>
      <c r="E137" s="167"/>
      <c r="F137" s="167"/>
      <c r="G137" s="168"/>
      <c r="H137" s="169"/>
      <c r="I137" s="169"/>
      <c r="O137" s="170">
        <v>1</v>
      </c>
    </row>
    <row r="138" spans="1:104" x14ac:dyDescent="0.2">
      <c r="A138" s="171">
        <v>45</v>
      </c>
      <c r="B138" s="172" t="s">
        <v>232</v>
      </c>
      <c r="C138" s="173" t="s">
        <v>233</v>
      </c>
      <c r="D138" s="174" t="s">
        <v>186</v>
      </c>
      <c r="E138" s="175">
        <v>33</v>
      </c>
      <c r="F138" s="175">
        <v>0</v>
      </c>
      <c r="G138" s="176">
        <f>E138*F138</f>
        <v>0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7</v>
      </c>
      <c r="CZ138" s="146">
        <v>0</v>
      </c>
    </row>
    <row r="139" spans="1:104" ht="22.5" x14ac:dyDescent="0.2">
      <c r="A139" s="171">
        <v>46</v>
      </c>
      <c r="B139" s="172" t="s">
        <v>234</v>
      </c>
      <c r="C139" s="173" t="s">
        <v>235</v>
      </c>
      <c r="D139" s="174" t="s">
        <v>186</v>
      </c>
      <c r="E139" s="175">
        <v>17</v>
      </c>
      <c r="F139" s="175">
        <v>0</v>
      </c>
      <c r="G139" s="176">
        <f>E139*F139</f>
        <v>0</v>
      </c>
      <c r="O139" s="170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7</v>
      </c>
      <c r="CZ139" s="146">
        <v>1.6660000000000001E-2</v>
      </c>
    </row>
    <row r="140" spans="1:104" x14ac:dyDescent="0.2">
      <c r="A140" s="178"/>
      <c r="B140" s="179"/>
      <c r="C140" s="234" t="s">
        <v>236</v>
      </c>
      <c r="D140" s="235"/>
      <c r="E140" s="235"/>
      <c r="F140" s="235"/>
      <c r="G140" s="236"/>
      <c r="L140" s="180" t="s">
        <v>236</v>
      </c>
      <c r="O140" s="170">
        <v>3</v>
      </c>
    </row>
    <row r="141" spans="1:104" x14ac:dyDescent="0.2">
      <c r="A141" s="178"/>
      <c r="B141" s="179"/>
      <c r="C141" s="234"/>
      <c r="D141" s="235"/>
      <c r="E141" s="235"/>
      <c r="F141" s="235"/>
      <c r="G141" s="236"/>
      <c r="L141" s="180"/>
      <c r="O141" s="170">
        <v>3</v>
      </c>
    </row>
    <row r="142" spans="1:104" x14ac:dyDescent="0.2">
      <c r="A142" s="178"/>
      <c r="B142" s="179"/>
      <c r="C142" s="234" t="s">
        <v>237</v>
      </c>
      <c r="D142" s="235"/>
      <c r="E142" s="235"/>
      <c r="F142" s="235"/>
      <c r="G142" s="236"/>
      <c r="L142" s="180" t="s">
        <v>237</v>
      </c>
      <c r="O142" s="170">
        <v>3</v>
      </c>
    </row>
    <row r="143" spans="1:104" x14ac:dyDescent="0.2">
      <c r="A143" s="178"/>
      <c r="B143" s="181"/>
      <c r="C143" s="231" t="s">
        <v>238</v>
      </c>
      <c r="D143" s="232"/>
      <c r="E143" s="182">
        <v>17</v>
      </c>
      <c r="F143" s="183"/>
      <c r="G143" s="184"/>
      <c r="M143" s="180" t="s">
        <v>238</v>
      </c>
      <c r="O143" s="170"/>
    </row>
    <row r="144" spans="1:104" ht="22.5" x14ac:dyDescent="0.2">
      <c r="A144" s="171">
        <v>47</v>
      </c>
      <c r="B144" s="172" t="s">
        <v>239</v>
      </c>
      <c r="C144" s="173" t="s">
        <v>319</v>
      </c>
      <c r="D144" s="174" t="s">
        <v>186</v>
      </c>
      <c r="E144" s="175">
        <v>33</v>
      </c>
      <c r="F144" s="175">
        <v>0</v>
      </c>
      <c r="G144" s="176">
        <f>E144*F144</f>
        <v>0</v>
      </c>
      <c r="O144" s="170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1</v>
      </c>
      <c r="CB144" s="177">
        <v>7</v>
      </c>
      <c r="CZ144" s="146">
        <v>2.5500000000000002E-3</v>
      </c>
    </row>
    <row r="145" spans="1:104" x14ac:dyDescent="0.2">
      <c r="A145" s="178"/>
      <c r="B145" s="179"/>
      <c r="C145" s="234" t="s">
        <v>158</v>
      </c>
      <c r="D145" s="235"/>
      <c r="E145" s="235"/>
      <c r="F145" s="235"/>
      <c r="G145" s="236"/>
      <c r="L145" s="180" t="s">
        <v>158</v>
      </c>
      <c r="O145" s="170">
        <v>3</v>
      </c>
    </row>
    <row r="146" spans="1:104" x14ac:dyDescent="0.2">
      <c r="A146" s="178"/>
      <c r="B146" s="179"/>
      <c r="C146" s="234" t="s">
        <v>318</v>
      </c>
      <c r="D146" s="235"/>
      <c r="E146" s="235"/>
      <c r="F146" s="235"/>
      <c r="G146" s="236"/>
      <c r="L146" s="180" t="s">
        <v>240</v>
      </c>
      <c r="O146" s="170">
        <v>3</v>
      </c>
    </row>
    <row r="147" spans="1:104" x14ac:dyDescent="0.2">
      <c r="A147" s="171">
        <v>48</v>
      </c>
      <c r="B147" s="172" t="s">
        <v>241</v>
      </c>
      <c r="C147" s="173" t="s">
        <v>242</v>
      </c>
      <c r="D147" s="174" t="s">
        <v>86</v>
      </c>
      <c r="E147" s="175">
        <v>0.39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7</v>
      </c>
      <c r="CZ147" s="146">
        <v>2.9100000000000001E-2</v>
      </c>
    </row>
    <row r="148" spans="1:104" x14ac:dyDescent="0.2">
      <c r="A148" s="178"/>
      <c r="B148" s="181"/>
      <c r="C148" s="231" t="s">
        <v>243</v>
      </c>
      <c r="D148" s="232"/>
      <c r="E148" s="182">
        <v>0.39</v>
      </c>
      <c r="F148" s="183"/>
      <c r="G148" s="184"/>
      <c r="M148" s="180" t="s">
        <v>243</v>
      </c>
      <c r="O148" s="170"/>
    </row>
    <row r="149" spans="1:104" x14ac:dyDescent="0.2">
      <c r="A149" s="171">
        <v>49</v>
      </c>
      <c r="B149" s="172" t="s">
        <v>244</v>
      </c>
      <c r="C149" s="173" t="s">
        <v>245</v>
      </c>
      <c r="D149" s="174" t="s">
        <v>86</v>
      </c>
      <c r="E149" s="175">
        <v>0.42899999999999999</v>
      </c>
      <c r="F149" s="175">
        <v>0</v>
      </c>
      <c r="G149" s="176">
        <f>E149*F149</f>
        <v>0</v>
      </c>
      <c r="O149" s="170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7</v>
      </c>
      <c r="CZ149" s="146">
        <v>1.6500000000000001E-2</v>
      </c>
    </row>
    <row r="150" spans="1:104" x14ac:dyDescent="0.2">
      <c r="A150" s="178"/>
      <c r="B150" s="181"/>
      <c r="C150" s="231" t="s">
        <v>246</v>
      </c>
      <c r="D150" s="232"/>
      <c r="E150" s="182">
        <v>0.42899999999999999</v>
      </c>
      <c r="F150" s="183"/>
      <c r="G150" s="184"/>
      <c r="M150" s="180" t="s">
        <v>246</v>
      </c>
      <c r="O150" s="170"/>
    </row>
    <row r="151" spans="1:104" ht="22.5" x14ac:dyDescent="0.2">
      <c r="A151" s="171">
        <v>50</v>
      </c>
      <c r="B151" s="172" t="s">
        <v>247</v>
      </c>
      <c r="C151" s="173" t="s">
        <v>248</v>
      </c>
      <c r="D151" s="174" t="s">
        <v>186</v>
      </c>
      <c r="E151" s="175">
        <v>32.74</v>
      </c>
      <c r="F151" s="175">
        <v>0</v>
      </c>
      <c r="G151" s="176">
        <f>E151*F151</f>
        <v>0</v>
      </c>
      <c r="O151" s="170">
        <v>2</v>
      </c>
      <c r="AA151" s="146">
        <v>2</v>
      </c>
      <c r="AB151" s="146">
        <v>7</v>
      </c>
      <c r="AC151" s="146">
        <v>7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2</v>
      </c>
      <c r="CB151" s="177">
        <v>7</v>
      </c>
      <c r="CZ151" s="146">
        <v>7.3299999999999997E-3</v>
      </c>
    </row>
    <row r="152" spans="1:104" x14ac:dyDescent="0.2">
      <c r="A152" s="178"/>
      <c r="B152" s="179"/>
      <c r="C152" s="234" t="s">
        <v>237</v>
      </c>
      <c r="D152" s="235"/>
      <c r="E152" s="235"/>
      <c r="F152" s="235"/>
      <c r="G152" s="236"/>
      <c r="L152" s="180" t="s">
        <v>237</v>
      </c>
      <c r="O152" s="170">
        <v>3</v>
      </c>
    </row>
    <row r="153" spans="1:104" x14ac:dyDescent="0.2">
      <c r="A153" s="178"/>
      <c r="B153" s="181"/>
      <c r="C153" s="231" t="s">
        <v>249</v>
      </c>
      <c r="D153" s="232"/>
      <c r="E153" s="182">
        <v>0</v>
      </c>
      <c r="F153" s="183"/>
      <c r="G153" s="184"/>
      <c r="M153" s="180" t="s">
        <v>249</v>
      </c>
      <c r="O153" s="170"/>
    </row>
    <row r="154" spans="1:104" x14ac:dyDescent="0.2">
      <c r="A154" s="178"/>
      <c r="B154" s="181"/>
      <c r="C154" s="231" t="s">
        <v>250</v>
      </c>
      <c r="D154" s="232"/>
      <c r="E154" s="182">
        <v>4.7</v>
      </c>
      <c r="F154" s="183"/>
      <c r="G154" s="184"/>
      <c r="M154" s="180" t="s">
        <v>250</v>
      </c>
      <c r="O154" s="170"/>
    </row>
    <row r="155" spans="1:104" x14ac:dyDescent="0.2">
      <c r="A155" s="178"/>
      <c r="B155" s="181"/>
      <c r="C155" s="231" t="s">
        <v>251</v>
      </c>
      <c r="D155" s="232"/>
      <c r="E155" s="182">
        <v>5.8</v>
      </c>
      <c r="F155" s="183"/>
      <c r="G155" s="184"/>
      <c r="M155" s="180" t="s">
        <v>251</v>
      </c>
      <c r="O155" s="170"/>
    </row>
    <row r="156" spans="1:104" x14ac:dyDescent="0.2">
      <c r="A156" s="178"/>
      <c r="B156" s="181"/>
      <c r="C156" s="231" t="s">
        <v>252</v>
      </c>
      <c r="D156" s="232"/>
      <c r="E156" s="182">
        <v>3.8</v>
      </c>
      <c r="F156" s="183"/>
      <c r="G156" s="184"/>
      <c r="M156" s="180" t="s">
        <v>252</v>
      </c>
      <c r="O156" s="170"/>
    </row>
    <row r="157" spans="1:104" x14ac:dyDescent="0.2">
      <c r="A157" s="178"/>
      <c r="B157" s="181"/>
      <c r="C157" s="231" t="s">
        <v>253</v>
      </c>
      <c r="D157" s="232"/>
      <c r="E157" s="182">
        <v>1.8</v>
      </c>
      <c r="F157" s="183"/>
      <c r="G157" s="184"/>
      <c r="M157" s="180" t="s">
        <v>253</v>
      </c>
      <c r="O157" s="170"/>
    </row>
    <row r="158" spans="1:104" x14ac:dyDescent="0.2">
      <c r="A158" s="178"/>
      <c r="B158" s="181"/>
      <c r="C158" s="231" t="s">
        <v>254</v>
      </c>
      <c r="D158" s="232"/>
      <c r="E158" s="182">
        <v>9.0399999999999991</v>
      </c>
      <c r="F158" s="183"/>
      <c r="G158" s="184"/>
      <c r="M158" s="180" t="s">
        <v>254</v>
      </c>
      <c r="O158" s="170"/>
    </row>
    <row r="159" spans="1:104" x14ac:dyDescent="0.2">
      <c r="A159" s="178"/>
      <c r="B159" s="181"/>
      <c r="C159" s="231" t="s">
        <v>255</v>
      </c>
      <c r="D159" s="232"/>
      <c r="E159" s="182">
        <v>2.46</v>
      </c>
      <c r="F159" s="183"/>
      <c r="G159" s="184"/>
      <c r="M159" s="180" t="s">
        <v>255</v>
      </c>
      <c r="O159" s="170"/>
    </row>
    <row r="160" spans="1:104" x14ac:dyDescent="0.2">
      <c r="A160" s="178"/>
      <c r="B160" s="181"/>
      <c r="C160" s="231" t="s">
        <v>256</v>
      </c>
      <c r="D160" s="232"/>
      <c r="E160" s="182">
        <v>5.14</v>
      </c>
      <c r="F160" s="183"/>
      <c r="G160" s="184"/>
      <c r="M160" s="180" t="s">
        <v>256</v>
      </c>
      <c r="O160" s="170"/>
    </row>
    <row r="161" spans="1:104" ht="22.5" x14ac:dyDescent="0.2">
      <c r="A161" s="171">
        <v>51</v>
      </c>
      <c r="B161" s="172" t="s">
        <v>257</v>
      </c>
      <c r="C161" s="173" t="s">
        <v>258</v>
      </c>
      <c r="D161" s="174" t="s">
        <v>186</v>
      </c>
      <c r="E161" s="175">
        <v>26.2</v>
      </c>
      <c r="F161" s="175">
        <v>0</v>
      </c>
      <c r="G161" s="176">
        <f>E161*F161</f>
        <v>0</v>
      </c>
      <c r="O161" s="170">
        <v>2</v>
      </c>
      <c r="AA161" s="146">
        <v>2</v>
      </c>
      <c r="AB161" s="146">
        <v>7</v>
      </c>
      <c r="AC161" s="146">
        <v>7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2</v>
      </c>
      <c r="CB161" s="177">
        <v>7</v>
      </c>
      <c r="CZ161" s="146">
        <v>9.8600000000000007E-3</v>
      </c>
    </row>
    <row r="162" spans="1:104" x14ac:dyDescent="0.2">
      <c r="A162" s="178"/>
      <c r="B162" s="179"/>
      <c r="C162" s="234" t="s">
        <v>237</v>
      </c>
      <c r="D162" s="235"/>
      <c r="E162" s="235"/>
      <c r="F162" s="235"/>
      <c r="G162" s="236"/>
      <c r="L162" s="180" t="s">
        <v>237</v>
      </c>
      <c r="O162" s="170">
        <v>3</v>
      </c>
    </row>
    <row r="163" spans="1:104" x14ac:dyDescent="0.2">
      <c r="A163" s="178"/>
      <c r="B163" s="181"/>
      <c r="C163" s="231" t="s">
        <v>259</v>
      </c>
      <c r="D163" s="232"/>
      <c r="E163" s="182">
        <v>0</v>
      </c>
      <c r="F163" s="183"/>
      <c r="G163" s="184"/>
      <c r="M163" s="180" t="s">
        <v>259</v>
      </c>
      <c r="O163" s="170"/>
    </row>
    <row r="164" spans="1:104" x14ac:dyDescent="0.2">
      <c r="A164" s="178"/>
      <c r="B164" s="181"/>
      <c r="C164" s="231" t="s">
        <v>260</v>
      </c>
      <c r="D164" s="232"/>
      <c r="E164" s="182">
        <v>10.4</v>
      </c>
      <c r="F164" s="183"/>
      <c r="G164" s="184"/>
      <c r="M164" s="180" t="s">
        <v>260</v>
      </c>
      <c r="O164" s="170"/>
    </row>
    <row r="165" spans="1:104" x14ac:dyDescent="0.2">
      <c r="A165" s="178"/>
      <c r="B165" s="181"/>
      <c r="C165" s="231" t="s">
        <v>261</v>
      </c>
      <c r="D165" s="232"/>
      <c r="E165" s="182">
        <v>7.7</v>
      </c>
      <c r="F165" s="183"/>
      <c r="G165" s="184"/>
      <c r="M165" s="180" t="s">
        <v>261</v>
      </c>
      <c r="O165" s="170"/>
    </row>
    <row r="166" spans="1:104" x14ac:dyDescent="0.2">
      <c r="A166" s="178"/>
      <c r="B166" s="181"/>
      <c r="C166" s="231" t="s">
        <v>262</v>
      </c>
      <c r="D166" s="232"/>
      <c r="E166" s="182">
        <v>8.1</v>
      </c>
      <c r="F166" s="183"/>
      <c r="G166" s="184"/>
      <c r="M166" s="180" t="s">
        <v>262</v>
      </c>
      <c r="O166" s="170"/>
    </row>
    <row r="167" spans="1:104" ht="22.5" x14ac:dyDescent="0.2">
      <c r="A167" s="171">
        <v>52</v>
      </c>
      <c r="B167" s="172" t="s">
        <v>263</v>
      </c>
      <c r="C167" s="173" t="s">
        <v>264</v>
      </c>
      <c r="D167" s="174" t="s">
        <v>186</v>
      </c>
      <c r="E167" s="175">
        <v>19.047000000000001</v>
      </c>
      <c r="F167" s="175">
        <v>0</v>
      </c>
      <c r="G167" s="176">
        <f>E167*F167</f>
        <v>0</v>
      </c>
      <c r="O167" s="170">
        <v>2</v>
      </c>
      <c r="AA167" s="146">
        <v>2</v>
      </c>
      <c r="AB167" s="146">
        <v>7</v>
      </c>
      <c r="AC167" s="146">
        <v>7</v>
      </c>
      <c r="AZ167" s="146">
        <v>2</v>
      </c>
      <c r="BA167" s="146">
        <f>IF(AZ167=1,G167,0)</f>
        <v>0</v>
      </c>
      <c r="BB167" s="146">
        <f>IF(AZ167=2,G167,0)</f>
        <v>0</v>
      </c>
      <c r="BC167" s="146">
        <f>IF(AZ167=3,G167,0)</f>
        <v>0</v>
      </c>
      <c r="BD167" s="146">
        <f>IF(AZ167=4,G167,0)</f>
        <v>0</v>
      </c>
      <c r="BE167" s="146">
        <f>IF(AZ167=5,G167,0)</f>
        <v>0</v>
      </c>
      <c r="CA167" s="177">
        <v>2</v>
      </c>
      <c r="CB167" s="177">
        <v>7</v>
      </c>
      <c r="CZ167" s="146">
        <v>1.7250000000000001E-2</v>
      </c>
    </row>
    <row r="168" spans="1:104" x14ac:dyDescent="0.2">
      <c r="A168" s="178"/>
      <c r="B168" s="179"/>
      <c r="C168" s="234" t="s">
        <v>237</v>
      </c>
      <c r="D168" s="235"/>
      <c r="E168" s="235"/>
      <c r="F168" s="235"/>
      <c r="G168" s="236"/>
      <c r="L168" s="180" t="s">
        <v>237</v>
      </c>
      <c r="O168" s="170">
        <v>3</v>
      </c>
    </row>
    <row r="169" spans="1:104" x14ac:dyDescent="0.2">
      <c r="A169" s="178"/>
      <c r="B169" s="181"/>
      <c r="C169" s="231" t="s">
        <v>265</v>
      </c>
      <c r="D169" s="232"/>
      <c r="E169" s="182">
        <v>0</v>
      </c>
      <c r="F169" s="183"/>
      <c r="G169" s="184"/>
      <c r="M169" s="180" t="s">
        <v>265</v>
      </c>
      <c r="O169" s="170"/>
    </row>
    <row r="170" spans="1:104" x14ac:dyDescent="0.2">
      <c r="A170" s="178"/>
      <c r="B170" s="181"/>
      <c r="C170" s="231" t="s">
        <v>266</v>
      </c>
      <c r="D170" s="232"/>
      <c r="E170" s="182">
        <v>6</v>
      </c>
      <c r="F170" s="183"/>
      <c r="G170" s="184"/>
      <c r="M170" s="180" t="s">
        <v>266</v>
      </c>
      <c r="O170" s="170"/>
    </row>
    <row r="171" spans="1:104" x14ac:dyDescent="0.2">
      <c r="A171" s="178"/>
      <c r="B171" s="181"/>
      <c r="C171" s="231" t="s">
        <v>267</v>
      </c>
      <c r="D171" s="232"/>
      <c r="E171" s="182">
        <v>2.0179999999999998</v>
      </c>
      <c r="F171" s="183"/>
      <c r="G171" s="184"/>
      <c r="M171" s="180" t="s">
        <v>267</v>
      </c>
      <c r="O171" s="170"/>
    </row>
    <row r="172" spans="1:104" x14ac:dyDescent="0.2">
      <c r="A172" s="178"/>
      <c r="B172" s="181"/>
      <c r="C172" s="231" t="s">
        <v>268</v>
      </c>
      <c r="D172" s="232"/>
      <c r="E172" s="182">
        <v>7.3360000000000003</v>
      </c>
      <c r="F172" s="183"/>
      <c r="G172" s="184"/>
      <c r="M172" s="180" t="s">
        <v>268</v>
      </c>
      <c r="O172" s="170"/>
    </row>
    <row r="173" spans="1:104" x14ac:dyDescent="0.2">
      <c r="A173" s="178"/>
      <c r="B173" s="181"/>
      <c r="C173" s="231" t="s">
        <v>269</v>
      </c>
      <c r="D173" s="232"/>
      <c r="E173" s="182">
        <v>3.6930000000000001</v>
      </c>
      <c r="F173" s="183"/>
      <c r="G173" s="184"/>
      <c r="M173" s="180" t="s">
        <v>269</v>
      </c>
      <c r="O173" s="170"/>
    </row>
    <row r="174" spans="1:104" ht="22.5" x14ac:dyDescent="0.2">
      <c r="A174" s="171">
        <v>53</v>
      </c>
      <c r="B174" s="172" t="s">
        <v>270</v>
      </c>
      <c r="C174" s="173" t="s">
        <v>271</v>
      </c>
      <c r="D174" s="174" t="s">
        <v>106</v>
      </c>
      <c r="E174" s="175">
        <v>33.799999999999997</v>
      </c>
      <c r="F174" s="175">
        <v>0</v>
      </c>
      <c r="G174" s="176">
        <f>E174*F174</f>
        <v>0</v>
      </c>
      <c r="O174" s="170">
        <v>2</v>
      </c>
      <c r="AA174" s="146">
        <v>2</v>
      </c>
      <c r="AB174" s="146">
        <v>7</v>
      </c>
      <c r="AC174" s="146">
        <v>7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2</v>
      </c>
      <c r="CB174" s="177">
        <v>7</v>
      </c>
      <c r="CZ174" s="146">
        <v>1.521E-2</v>
      </c>
    </row>
    <row r="175" spans="1:104" x14ac:dyDescent="0.2">
      <c r="A175" s="178"/>
      <c r="B175" s="179"/>
      <c r="C175" s="234" t="s">
        <v>237</v>
      </c>
      <c r="D175" s="235"/>
      <c r="E175" s="235"/>
      <c r="F175" s="235"/>
      <c r="G175" s="236"/>
      <c r="L175" s="180" t="s">
        <v>237</v>
      </c>
      <c r="O175" s="170">
        <v>3</v>
      </c>
    </row>
    <row r="176" spans="1:104" ht="22.5" x14ac:dyDescent="0.2">
      <c r="A176" s="171">
        <v>54</v>
      </c>
      <c r="B176" s="172" t="s">
        <v>272</v>
      </c>
      <c r="C176" s="173" t="s">
        <v>273</v>
      </c>
      <c r="D176" s="174" t="s">
        <v>106</v>
      </c>
      <c r="E176" s="175">
        <v>17.106000000000002</v>
      </c>
      <c r="F176" s="175">
        <v>0</v>
      </c>
      <c r="G176" s="176">
        <f>E176*F176</f>
        <v>0</v>
      </c>
      <c r="O176" s="170">
        <v>2</v>
      </c>
      <c r="AA176" s="146">
        <v>12</v>
      </c>
      <c r="AB176" s="146">
        <v>0</v>
      </c>
      <c r="AC176" s="146">
        <v>14</v>
      </c>
      <c r="AZ176" s="146">
        <v>2</v>
      </c>
      <c r="BA176" s="146">
        <f>IF(AZ176=1,G176,0)</f>
        <v>0</v>
      </c>
      <c r="BB176" s="146">
        <f>IF(AZ176=2,G176,0)</f>
        <v>0</v>
      </c>
      <c r="BC176" s="146">
        <f>IF(AZ176=3,G176,0)</f>
        <v>0</v>
      </c>
      <c r="BD176" s="146">
        <f>IF(AZ176=4,G176,0)</f>
        <v>0</v>
      </c>
      <c r="BE176" s="146">
        <f>IF(AZ176=5,G176,0)</f>
        <v>0</v>
      </c>
      <c r="CA176" s="177">
        <v>12</v>
      </c>
      <c r="CB176" s="177">
        <v>0</v>
      </c>
      <c r="CZ176" s="146">
        <v>0</v>
      </c>
    </row>
    <row r="177" spans="1:104" x14ac:dyDescent="0.2">
      <c r="A177" s="178"/>
      <c r="B177" s="181"/>
      <c r="C177" s="231" t="s">
        <v>274</v>
      </c>
      <c r="D177" s="232"/>
      <c r="E177" s="182">
        <v>3.48</v>
      </c>
      <c r="F177" s="183"/>
      <c r="G177" s="184"/>
      <c r="M177" s="180" t="s">
        <v>274</v>
      </c>
      <c r="O177" s="170"/>
    </row>
    <row r="178" spans="1:104" x14ac:dyDescent="0.2">
      <c r="A178" s="178"/>
      <c r="B178" s="181"/>
      <c r="C178" s="231" t="s">
        <v>275</v>
      </c>
      <c r="D178" s="232"/>
      <c r="E178" s="182">
        <v>2.5760000000000001</v>
      </c>
      <c r="F178" s="183"/>
      <c r="G178" s="184"/>
      <c r="M178" s="180" t="s">
        <v>275</v>
      </c>
      <c r="O178" s="170"/>
    </row>
    <row r="179" spans="1:104" x14ac:dyDescent="0.2">
      <c r="A179" s="178"/>
      <c r="B179" s="181"/>
      <c r="C179" s="231" t="s">
        <v>276</v>
      </c>
      <c r="D179" s="232"/>
      <c r="E179" s="182">
        <v>5.4740000000000002</v>
      </c>
      <c r="F179" s="183"/>
      <c r="G179" s="184"/>
      <c r="M179" s="180" t="s">
        <v>276</v>
      </c>
      <c r="O179" s="170"/>
    </row>
    <row r="180" spans="1:104" x14ac:dyDescent="0.2">
      <c r="A180" s="178"/>
      <c r="B180" s="181"/>
      <c r="C180" s="231" t="s">
        <v>277</v>
      </c>
      <c r="D180" s="232"/>
      <c r="E180" s="182">
        <v>5.5759999999999996</v>
      </c>
      <c r="F180" s="183"/>
      <c r="G180" s="184"/>
      <c r="M180" s="180" t="s">
        <v>277</v>
      </c>
      <c r="O180" s="170"/>
    </row>
    <row r="181" spans="1:104" x14ac:dyDescent="0.2">
      <c r="A181" s="171">
        <v>55</v>
      </c>
      <c r="B181" s="172" t="s">
        <v>278</v>
      </c>
      <c r="C181" s="173" t="s">
        <v>279</v>
      </c>
      <c r="D181" s="174" t="s">
        <v>124</v>
      </c>
      <c r="E181" s="175">
        <v>9</v>
      </c>
      <c r="F181" s="175">
        <v>0</v>
      </c>
      <c r="G181" s="176">
        <f>E181*F181</f>
        <v>0</v>
      </c>
      <c r="O181" s="170">
        <v>2</v>
      </c>
      <c r="AA181" s="146">
        <v>12</v>
      </c>
      <c r="AB181" s="146">
        <v>0</v>
      </c>
      <c r="AC181" s="146">
        <v>15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12</v>
      </c>
      <c r="CB181" s="177">
        <v>0</v>
      </c>
      <c r="CZ181" s="146">
        <v>0</v>
      </c>
    </row>
    <row r="182" spans="1:104" x14ac:dyDescent="0.2">
      <c r="A182" s="171">
        <v>56</v>
      </c>
      <c r="B182" s="172" t="s">
        <v>280</v>
      </c>
      <c r="C182" s="173" t="s">
        <v>281</v>
      </c>
      <c r="D182" s="174" t="s">
        <v>118</v>
      </c>
      <c r="E182" s="175">
        <v>0.38579750000000002</v>
      </c>
      <c r="F182" s="175">
        <v>0</v>
      </c>
      <c r="G182" s="176">
        <f>E182*F182</f>
        <v>0</v>
      </c>
      <c r="O182" s="170">
        <v>2</v>
      </c>
      <c r="AA182" s="146">
        <v>7</v>
      </c>
      <c r="AB182" s="146">
        <v>1001</v>
      </c>
      <c r="AC182" s="146">
        <v>5</v>
      </c>
      <c r="AZ182" s="146">
        <v>2</v>
      </c>
      <c r="BA182" s="146">
        <f>IF(AZ182=1,G182,0)</f>
        <v>0</v>
      </c>
      <c r="BB182" s="146">
        <f>IF(AZ182=2,G182,0)</f>
        <v>0</v>
      </c>
      <c r="BC182" s="146">
        <f>IF(AZ182=3,G182,0)</f>
        <v>0</v>
      </c>
      <c r="BD182" s="146">
        <f>IF(AZ182=4,G182,0)</f>
        <v>0</v>
      </c>
      <c r="BE182" s="146">
        <f>IF(AZ182=5,G182,0)</f>
        <v>0</v>
      </c>
      <c r="CA182" s="177">
        <v>7</v>
      </c>
      <c r="CB182" s="177">
        <v>1001</v>
      </c>
      <c r="CZ182" s="146">
        <v>0</v>
      </c>
    </row>
    <row r="183" spans="1:104" x14ac:dyDescent="0.2">
      <c r="A183" s="185"/>
      <c r="B183" s="186" t="s">
        <v>75</v>
      </c>
      <c r="C183" s="187" t="str">
        <f>CONCATENATE(B137," ",C137)</f>
        <v>762 Konstrukce tesařské</v>
      </c>
      <c r="D183" s="188"/>
      <c r="E183" s="189"/>
      <c r="F183" s="190"/>
      <c r="G183" s="191">
        <f>SUM(G137:G182)</f>
        <v>0</v>
      </c>
      <c r="O183" s="170">
        <v>4</v>
      </c>
      <c r="BA183" s="192">
        <f>SUM(BA137:BA182)</f>
        <v>0</v>
      </c>
      <c r="BB183" s="192">
        <f>SUM(BB137:BB182)</f>
        <v>0</v>
      </c>
      <c r="BC183" s="192">
        <f>SUM(BC137:BC182)</f>
        <v>0</v>
      </c>
      <c r="BD183" s="192">
        <f>SUM(BD137:BD182)</f>
        <v>0</v>
      </c>
      <c r="BE183" s="192">
        <f>SUM(BE137:BE182)</f>
        <v>0</v>
      </c>
    </row>
    <row r="184" spans="1:104" x14ac:dyDescent="0.2">
      <c r="A184" s="163" t="s">
        <v>72</v>
      </c>
      <c r="B184" s="164" t="s">
        <v>282</v>
      </c>
      <c r="C184" s="165" t="s">
        <v>283</v>
      </c>
      <c r="D184" s="166"/>
      <c r="E184" s="167"/>
      <c r="F184" s="167"/>
      <c r="G184" s="168"/>
      <c r="H184" s="169"/>
      <c r="I184" s="169"/>
      <c r="O184" s="170">
        <v>1</v>
      </c>
    </row>
    <row r="185" spans="1:104" ht="22.5" x14ac:dyDescent="0.2">
      <c r="A185" s="171">
        <v>57</v>
      </c>
      <c r="B185" s="172" t="s">
        <v>284</v>
      </c>
      <c r="C185" s="173" t="s">
        <v>285</v>
      </c>
      <c r="D185" s="174" t="s">
        <v>106</v>
      </c>
      <c r="E185" s="175">
        <v>33.9</v>
      </c>
      <c r="F185" s="175">
        <v>0</v>
      </c>
      <c r="G185" s="176">
        <f>E185*F185</f>
        <v>0</v>
      </c>
      <c r="O185" s="170">
        <v>2</v>
      </c>
      <c r="AA185" s="146">
        <v>1</v>
      </c>
      <c r="AB185" s="146">
        <v>7</v>
      </c>
      <c r="AC185" s="146">
        <v>7</v>
      </c>
      <c r="AZ185" s="146">
        <v>2</v>
      </c>
      <c r="BA185" s="146">
        <f>IF(AZ185=1,G185,0)</f>
        <v>0</v>
      </c>
      <c r="BB185" s="146">
        <f>IF(AZ185=2,G185,0)</f>
        <v>0</v>
      </c>
      <c r="BC185" s="146">
        <f>IF(AZ185=3,G185,0)</f>
        <v>0</v>
      </c>
      <c r="BD185" s="146">
        <f>IF(AZ185=4,G185,0)</f>
        <v>0</v>
      </c>
      <c r="BE185" s="146">
        <f>IF(AZ185=5,G185,0)</f>
        <v>0</v>
      </c>
      <c r="CA185" s="177">
        <v>1</v>
      </c>
      <c r="CB185" s="177">
        <v>7</v>
      </c>
      <c r="CZ185" s="146">
        <v>6.1900000000000002E-3</v>
      </c>
    </row>
    <row r="186" spans="1:104" x14ac:dyDescent="0.2">
      <c r="A186" s="171">
        <v>58</v>
      </c>
      <c r="B186" s="172" t="s">
        <v>286</v>
      </c>
      <c r="C186" s="173" t="s">
        <v>287</v>
      </c>
      <c r="D186" s="174" t="s">
        <v>118</v>
      </c>
      <c r="E186" s="175">
        <v>0.209841</v>
      </c>
      <c r="F186" s="175">
        <v>0</v>
      </c>
      <c r="G186" s="176">
        <f>E186*F186</f>
        <v>0</v>
      </c>
      <c r="O186" s="170">
        <v>2</v>
      </c>
      <c r="AA186" s="146">
        <v>7</v>
      </c>
      <c r="AB186" s="146">
        <v>1001</v>
      </c>
      <c r="AC186" s="146">
        <v>5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7</v>
      </c>
      <c r="CB186" s="177">
        <v>1001</v>
      </c>
      <c r="CZ186" s="146">
        <v>0</v>
      </c>
    </row>
    <row r="187" spans="1:104" x14ac:dyDescent="0.2">
      <c r="A187" s="185"/>
      <c r="B187" s="186" t="s">
        <v>75</v>
      </c>
      <c r="C187" s="187" t="str">
        <f>CONCATENATE(B184," ",C184)</f>
        <v>765 Krytiny tvrdé</v>
      </c>
      <c r="D187" s="188"/>
      <c r="E187" s="189"/>
      <c r="F187" s="190"/>
      <c r="G187" s="191">
        <f>SUM(G184:G186)</f>
        <v>0</v>
      </c>
      <c r="O187" s="170">
        <v>4</v>
      </c>
      <c r="BA187" s="192">
        <f>SUM(BA184:BA186)</f>
        <v>0</v>
      </c>
      <c r="BB187" s="192">
        <f>SUM(BB184:BB186)</f>
        <v>0</v>
      </c>
      <c r="BC187" s="192">
        <f>SUM(BC184:BC186)</f>
        <v>0</v>
      </c>
      <c r="BD187" s="192">
        <f>SUM(BD184:BD186)</f>
        <v>0</v>
      </c>
      <c r="BE187" s="192">
        <f>SUM(BE184:BE186)</f>
        <v>0</v>
      </c>
    </row>
    <row r="188" spans="1:104" x14ac:dyDescent="0.2">
      <c r="A188" s="163" t="s">
        <v>72</v>
      </c>
      <c r="B188" s="164" t="s">
        <v>288</v>
      </c>
      <c r="C188" s="165" t="s">
        <v>289</v>
      </c>
      <c r="D188" s="166"/>
      <c r="E188" s="167"/>
      <c r="F188" s="167"/>
      <c r="G188" s="168"/>
      <c r="H188" s="169"/>
      <c r="I188" s="169"/>
      <c r="O188" s="170">
        <v>1</v>
      </c>
    </row>
    <row r="189" spans="1:104" x14ac:dyDescent="0.2">
      <c r="A189" s="171">
        <v>59</v>
      </c>
      <c r="B189" s="172" t="s">
        <v>290</v>
      </c>
      <c r="C189" s="173" t="s">
        <v>291</v>
      </c>
      <c r="D189" s="174" t="s">
        <v>106</v>
      </c>
      <c r="E189" s="175">
        <v>21.1159</v>
      </c>
      <c r="F189" s="175">
        <v>0</v>
      </c>
      <c r="G189" s="176">
        <f>E189*F189</f>
        <v>0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1</v>
      </c>
      <c r="CB189" s="177">
        <v>7</v>
      </c>
      <c r="CZ189" s="146">
        <v>3.073E-2</v>
      </c>
    </row>
    <row r="190" spans="1:104" x14ac:dyDescent="0.2">
      <c r="A190" s="178"/>
      <c r="B190" s="181"/>
      <c r="C190" s="231" t="s">
        <v>292</v>
      </c>
      <c r="D190" s="232"/>
      <c r="E190" s="182">
        <v>8.7527000000000008</v>
      </c>
      <c r="F190" s="183"/>
      <c r="G190" s="184"/>
      <c r="M190" s="180" t="s">
        <v>292</v>
      </c>
      <c r="O190" s="170"/>
    </row>
    <row r="191" spans="1:104" x14ac:dyDescent="0.2">
      <c r="A191" s="178"/>
      <c r="B191" s="181"/>
      <c r="C191" s="231" t="s">
        <v>293</v>
      </c>
      <c r="D191" s="232"/>
      <c r="E191" s="182">
        <v>5.4455999999999998</v>
      </c>
      <c r="F191" s="183"/>
      <c r="G191" s="184"/>
      <c r="M191" s="180" t="s">
        <v>293</v>
      </c>
      <c r="O191" s="170"/>
    </row>
    <row r="192" spans="1:104" x14ac:dyDescent="0.2">
      <c r="A192" s="178"/>
      <c r="B192" s="181"/>
      <c r="C192" s="231" t="s">
        <v>294</v>
      </c>
      <c r="D192" s="232"/>
      <c r="E192" s="182">
        <v>1.4061999999999999</v>
      </c>
      <c r="F192" s="183"/>
      <c r="G192" s="184"/>
      <c r="M192" s="180" t="s">
        <v>294</v>
      </c>
      <c r="O192" s="170"/>
    </row>
    <row r="193" spans="1:104" x14ac:dyDescent="0.2">
      <c r="A193" s="178"/>
      <c r="B193" s="181"/>
      <c r="C193" s="231" t="s">
        <v>295</v>
      </c>
      <c r="D193" s="232"/>
      <c r="E193" s="182">
        <v>1.0391999999999999</v>
      </c>
      <c r="F193" s="183"/>
      <c r="G193" s="184"/>
      <c r="M193" s="180" t="s">
        <v>295</v>
      </c>
      <c r="O193" s="170"/>
    </row>
    <row r="194" spans="1:104" x14ac:dyDescent="0.2">
      <c r="A194" s="178"/>
      <c r="B194" s="181"/>
      <c r="C194" s="231" t="s">
        <v>296</v>
      </c>
      <c r="D194" s="232"/>
      <c r="E194" s="182">
        <v>1.0384</v>
      </c>
      <c r="F194" s="183"/>
      <c r="G194" s="184"/>
      <c r="M194" s="180" t="s">
        <v>296</v>
      </c>
      <c r="O194" s="170"/>
    </row>
    <row r="195" spans="1:104" x14ac:dyDescent="0.2">
      <c r="A195" s="178"/>
      <c r="B195" s="181"/>
      <c r="C195" s="231" t="s">
        <v>297</v>
      </c>
      <c r="D195" s="232"/>
      <c r="E195" s="182">
        <v>1.5588</v>
      </c>
      <c r="F195" s="183"/>
      <c r="G195" s="184"/>
      <c r="M195" s="180" t="s">
        <v>297</v>
      </c>
      <c r="O195" s="170"/>
    </row>
    <row r="196" spans="1:104" x14ac:dyDescent="0.2">
      <c r="A196" s="178"/>
      <c r="B196" s="181"/>
      <c r="C196" s="231" t="s">
        <v>298</v>
      </c>
      <c r="D196" s="232"/>
      <c r="E196" s="182">
        <v>1.875</v>
      </c>
      <c r="F196" s="183"/>
      <c r="G196" s="184"/>
      <c r="M196" s="180" t="s">
        <v>298</v>
      </c>
      <c r="O196" s="170"/>
    </row>
    <row r="197" spans="1:104" x14ac:dyDescent="0.2">
      <c r="A197" s="171">
        <v>60</v>
      </c>
      <c r="B197" s="172" t="s">
        <v>299</v>
      </c>
      <c r="C197" s="173" t="s">
        <v>300</v>
      </c>
      <c r="D197" s="174" t="s">
        <v>106</v>
      </c>
      <c r="E197" s="175">
        <v>22.805199999999999</v>
      </c>
      <c r="F197" s="175">
        <v>0</v>
      </c>
      <c r="G197" s="176">
        <f>E197*F197</f>
        <v>0</v>
      </c>
      <c r="O197" s="170">
        <v>2</v>
      </c>
      <c r="AA197" s="146">
        <v>12</v>
      </c>
      <c r="AB197" s="146">
        <v>0</v>
      </c>
      <c r="AC197" s="146">
        <v>16</v>
      </c>
      <c r="AZ197" s="146">
        <v>2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7">
        <v>12</v>
      </c>
      <c r="CB197" s="177">
        <v>0</v>
      </c>
      <c r="CZ197" s="146">
        <v>2.9000000000000001E-2</v>
      </c>
    </row>
    <row r="198" spans="1:104" x14ac:dyDescent="0.2">
      <c r="A198" s="178"/>
      <c r="B198" s="181"/>
      <c r="C198" s="231" t="s">
        <v>301</v>
      </c>
      <c r="D198" s="232"/>
      <c r="E198" s="182">
        <v>22.805199999999999</v>
      </c>
      <c r="F198" s="183"/>
      <c r="G198" s="184"/>
      <c r="M198" s="180" t="s">
        <v>301</v>
      </c>
      <c r="O198" s="170"/>
    </row>
    <row r="199" spans="1:104" x14ac:dyDescent="0.2">
      <c r="A199" s="171">
        <v>61</v>
      </c>
      <c r="B199" s="172" t="s">
        <v>302</v>
      </c>
      <c r="C199" s="173" t="s">
        <v>303</v>
      </c>
      <c r="D199" s="174" t="s">
        <v>118</v>
      </c>
      <c r="E199" s="175">
        <v>1.3102424070000001</v>
      </c>
      <c r="F199" s="175">
        <v>0</v>
      </c>
      <c r="G199" s="176">
        <f>E199*F199</f>
        <v>0</v>
      </c>
      <c r="O199" s="170">
        <v>2</v>
      </c>
      <c r="AA199" s="146">
        <v>7</v>
      </c>
      <c r="AB199" s="146">
        <v>1001</v>
      </c>
      <c r="AC199" s="146">
        <v>5</v>
      </c>
      <c r="AZ199" s="146">
        <v>2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7</v>
      </c>
      <c r="CB199" s="177">
        <v>1001</v>
      </c>
      <c r="CZ199" s="146">
        <v>0</v>
      </c>
    </row>
    <row r="200" spans="1:104" x14ac:dyDescent="0.2">
      <c r="A200" s="185"/>
      <c r="B200" s="186" t="s">
        <v>75</v>
      </c>
      <c r="C200" s="187" t="str">
        <f>CONCATENATE(B188," ",C188)</f>
        <v>782 Konstrukce z přírodního kamene</v>
      </c>
      <c r="D200" s="188"/>
      <c r="E200" s="189"/>
      <c r="F200" s="190"/>
      <c r="G200" s="191">
        <f>SUM(G188:G199)</f>
        <v>0</v>
      </c>
      <c r="O200" s="170">
        <v>4</v>
      </c>
      <c r="BA200" s="192">
        <f>SUM(BA188:BA199)</f>
        <v>0</v>
      </c>
      <c r="BB200" s="192">
        <f>SUM(BB188:BB199)</f>
        <v>0</v>
      </c>
      <c r="BC200" s="192">
        <f>SUM(BC188:BC199)</f>
        <v>0</v>
      </c>
      <c r="BD200" s="192">
        <f>SUM(BD188:BD199)</f>
        <v>0</v>
      </c>
      <c r="BE200" s="192">
        <f>SUM(BE188:BE199)</f>
        <v>0</v>
      </c>
    </row>
    <row r="201" spans="1:104" x14ac:dyDescent="0.2">
      <c r="A201" s="163" t="s">
        <v>72</v>
      </c>
      <c r="B201" s="164" t="s">
        <v>304</v>
      </c>
      <c r="C201" s="165" t="s">
        <v>305</v>
      </c>
      <c r="D201" s="166"/>
      <c r="E201" s="167"/>
      <c r="F201" s="167"/>
      <c r="G201" s="168"/>
      <c r="H201" s="169"/>
      <c r="I201" s="169"/>
      <c r="O201" s="170">
        <v>1</v>
      </c>
    </row>
    <row r="202" spans="1:104" x14ac:dyDescent="0.2">
      <c r="A202" s="171">
        <v>62</v>
      </c>
      <c r="B202" s="172" t="s">
        <v>306</v>
      </c>
      <c r="C202" s="173" t="s">
        <v>307</v>
      </c>
      <c r="D202" s="174" t="s">
        <v>106</v>
      </c>
      <c r="E202" s="175">
        <v>26</v>
      </c>
      <c r="F202" s="175">
        <v>0</v>
      </c>
      <c r="G202" s="176">
        <f>E202*F202</f>
        <v>0</v>
      </c>
      <c r="O202" s="170">
        <v>2</v>
      </c>
      <c r="AA202" s="146">
        <v>1</v>
      </c>
      <c r="AB202" s="146">
        <v>7</v>
      </c>
      <c r="AC202" s="146">
        <v>7</v>
      </c>
      <c r="AZ202" s="146">
        <v>2</v>
      </c>
      <c r="BA202" s="146">
        <f>IF(AZ202=1,G202,0)</f>
        <v>0</v>
      </c>
      <c r="BB202" s="146">
        <f>IF(AZ202=2,G202,0)</f>
        <v>0</v>
      </c>
      <c r="BC202" s="146">
        <f>IF(AZ202=3,G202,0)</f>
        <v>0</v>
      </c>
      <c r="BD202" s="146">
        <f>IF(AZ202=4,G202,0)</f>
        <v>0</v>
      </c>
      <c r="BE202" s="146">
        <f>IF(AZ202=5,G202,0)</f>
        <v>0</v>
      </c>
      <c r="CA202" s="177">
        <v>1</v>
      </c>
      <c r="CB202" s="177">
        <v>7</v>
      </c>
      <c r="CZ202" s="146">
        <v>1.2999999999999999E-4</v>
      </c>
    </row>
    <row r="203" spans="1:104" x14ac:dyDescent="0.2">
      <c r="A203" s="178"/>
      <c r="B203" s="181"/>
      <c r="C203" s="231" t="s">
        <v>308</v>
      </c>
      <c r="D203" s="232"/>
      <c r="E203" s="182">
        <v>26</v>
      </c>
      <c r="F203" s="183"/>
      <c r="G203" s="184"/>
      <c r="M203" s="180" t="s">
        <v>308</v>
      </c>
      <c r="O203" s="170"/>
    </row>
    <row r="204" spans="1:104" x14ac:dyDescent="0.2">
      <c r="A204" s="171">
        <v>63</v>
      </c>
      <c r="B204" s="172" t="s">
        <v>309</v>
      </c>
      <c r="C204" s="173" t="s">
        <v>310</v>
      </c>
      <c r="D204" s="174" t="s">
        <v>106</v>
      </c>
      <c r="E204" s="175">
        <v>105.822</v>
      </c>
      <c r="F204" s="175">
        <v>0</v>
      </c>
      <c r="G204" s="176">
        <f>E204*F204</f>
        <v>0</v>
      </c>
      <c r="O204" s="170">
        <v>2</v>
      </c>
      <c r="AA204" s="146">
        <v>1</v>
      </c>
      <c r="AB204" s="146">
        <v>7</v>
      </c>
      <c r="AC204" s="146">
        <v>7</v>
      </c>
      <c r="AZ204" s="146">
        <v>2</v>
      </c>
      <c r="BA204" s="146">
        <f>IF(AZ204=1,G204,0)</f>
        <v>0</v>
      </c>
      <c r="BB204" s="146">
        <f>IF(AZ204=2,G204,0)</f>
        <v>0</v>
      </c>
      <c r="BC204" s="146">
        <f>IF(AZ204=3,G204,0)</f>
        <v>0</v>
      </c>
      <c r="BD204" s="146">
        <f>IF(AZ204=4,G204,0)</f>
        <v>0</v>
      </c>
      <c r="BE204" s="146">
        <f>IF(AZ204=5,G204,0)</f>
        <v>0</v>
      </c>
      <c r="CA204" s="177">
        <v>1</v>
      </c>
      <c r="CB204" s="177">
        <v>7</v>
      </c>
      <c r="CZ204" s="146">
        <v>4.4000000000000002E-4</v>
      </c>
    </row>
    <row r="205" spans="1:104" x14ac:dyDescent="0.2">
      <c r="A205" s="178"/>
      <c r="B205" s="181"/>
      <c r="C205" s="231" t="s">
        <v>308</v>
      </c>
      <c r="D205" s="232"/>
      <c r="E205" s="182">
        <v>26</v>
      </c>
      <c r="F205" s="183"/>
      <c r="G205" s="184"/>
      <c r="M205" s="180" t="s">
        <v>308</v>
      </c>
      <c r="O205" s="170"/>
    </row>
    <row r="206" spans="1:104" x14ac:dyDescent="0.2">
      <c r="A206" s="178"/>
      <c r="B206" s="181"/>
      <c r="C206" s="231" t="s">
        <v>311</v>
      </c>
      <c r="D206" s="232"/>
      <c r="E206" s="182">
        <v>33.799999999999997</v>
      </c>
      <c r="F206" s="183"/>
      <c r="G206" s="184"/>
      <c r="M206" s="180" t="s">
        <v>311</v>
      </c>
      <c r="O206" s="170"/>
    </row>
    <row r="207" spans="1:104" x14ac:dyDescent="0.2">
      <c r="A207" s="178"/>
      <c r="B207" s="181"/>
      <c r="C207" s="231" t="s">
        <v>312</v>
      </c>
      <c r="D207" s="232"/>
      <c r="E207" s="182">
        <v>46.021999999999998</v>
      </c>
      <c r="F207" s="183"/>
      <c r="G207" s="184"/>
      <c r="M207" s="180" t="s">
        <v>312</v>
      </c>
      <c r="O207" s="170"/>
    </row>
    <row r="208" spans="1:104" x14ac:dyDescent="0.2">
      <c r="A208" s="185"/>
      <c r="B208" s="186" t="s">
        <v>75</v>
      </c>
      <c r="C208" s="187" t="str">
        <f>CONCATENATE(B201," ",C201)</f>
        <v>783 Nátěry</v>
      </c>
      <c r="D208" s="188"/>
      <c r="E208" s="189"/>
      <c r="F208" s="190"/>
      <c r="G208" s="191">
        <f>SUM(G201:G207)</f>
        <v>0</v>
      </c>
      <c r="O208" s="170">
        <v>4</v>
      </c>
      <c r="BA208" s="192">
        <f>SUM(BA201:BA207)</f>
        <v>0</v>
      </c>
      <c r="BB208" s="192">
        <f>SUM(BB201:BB207)</f>
        <v>0</v>
      </c>
      <c r="BC208" s="192">
        <f>SUM(BC201:BC207)</f>
        <v>0</v>
      </c>
      <c r="BD208" s="192">
        <f>SUM(BD201:BD207)</f>
        <v>0</v>
      </c>
      <c r="BE208" s="192">
        <f>SUM(BE201:BE207)</f>
        <v>0</v>
      </c>
    </row>
    <row r="209" spans="5:5" x14ac:dyDescent="0.2">
      <c r="E209" s="146"/>
    </row>
    <row r="210" spans="5:5" x14ac:dyDescent="0.2">
      <c r="E210" s="146"/>
    </row>
    <row r="211" spans="5:5" x14ac:dyDescent="0.2">
      <c r="E211" s="146"/>
    </row>
    <row r="212" spans="5:5" x14ac:dyDescent="0.2">
      <c r="E212" s="146"/>
    </row>
    <row r="213" spans="5:5" x14ac:dyDescent="0.2">
      <c r="E213" s="146"/>
    </row>
    <row r="214" spans="5:5" x14ac:dyDescent="0.2">
      <c r="E214" s="146"/>
    </row>
    <row r="215" spans="5:5" x14ac:dyDescent="0.2">
      <c r="E215" s="146"/>
    </row>
    <row r="216" spans="5:5" x14ac:dyDescent="0.2">
      <c r="E216" s="146"/>
    </row>
    <row r="217" spans="5:5" x14ac:dyDescent="0.2">
      <c r="E217" s="146"/>
    </row>
    <row r="218" spans="5:5" x14ac:dyDescent="0.2">
      <c r="E218" s="146"/>
    </row>
    <row r="219" spans="5:5" x14ac:dyDescent="0.2">
      <c r="E219" s="146"/>
    </row>
    <row r="220" spans="5:5" x14ac:dyDescent="0.2">
      <c r="E220" s="146"/>
    </row>
    <row r="221" spans="5:5" x14ac:dyDescent="0.2">
      <c r="E221" s="146"/>
    </row>
    <row r="222" spans="5:5" x14ac:dyDescent="0.2">
      <c r="E222" s="146"/>
    </row>
    <row r="223" spans="5:5" x14ac:dyDescent="0.2">
      <c r="E223" s="146"/>
    </row>
    <row r="224" spans="5:5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E230" s="146"/>
    </row>
    <row r="231" spans="1:7" x14ac:dyDescent="0.2">
      <c r="E231" s="146"/>
    </row>
    <row r="232" spans="1:7" x14ac:dyDescent="0.2">
      <c r="A232" s="193"/>
      <c r="B232" s="193"/>
      <c r="C232" s="193"/>
      <c r="D232" s="193"/>
      <c r="E232" s="193"/>
      <c r="F232" s="193"/>
      <c r="G232" s="193"/>
    </row>
    <row r="233" spans="1:7" x14ac:dyDescent="0.2">
      <c r="A233" s="193"/>
      <c r="B233" s="193"/>
      <c r="C233" s="193"/>
      <c r="D233" s="193"/>
      <c r="E233" s="193"/>
      <c r="F233" s="193"/>
      <c r="G233" s="193"/>
    </row>
    <row r="234" spans="1:7" x14ac:dyDescent="0.2">
      <c r="A234" s="193"/>
      <c r="B234" s="193"/>
      <c r="C234" s="193"/>
      <c r="D234" s="193"/>
      <c r="E234" s="193"/>
      <c r="F234" s="193"/>
      <c r="G234" s="193"/>
    </row>
    <row r="235" spans="1:7" x14ac:dyDescent="0.2">
      <c r="A235" s="193"/>
      <c r="B235" s="193"/>
      <c r="C235" s="193"/>
      <c r="D235" s="193"/>
      <c r="E235" s="193"/>
      <c r="F235" s="193"/>
      <c r="G235" s="193"/>
    </row>
    <row r="236" spans="1:7" x14ac:dyDescent="0.2">
      <c r="E236" s="146"/>
    </row>
    <row r="237" spans="1:7" x14ac:dyDescent="0.2">
      <c r="E237" s="146"/>
    </row>
    <row r="238" spans="1:7" x14ac:dyDescent="0.2">
      <c r="E238" s="146"/>
    </row>
    <row r="239" spans="1:7" x14ac:dyDescent="0.2">
      <c r="E239" s="146"/>
    </row>
    <row r="240" spans="1:7" x14ac:dyDescent="0.2">
      <c r="E240" s="146"/>
    </row>
    <row r="241" spans="5:5" x14ac:dyDescent="0.2">
      <c r="E241" s="146"/>
    </row>
    <row r="242" spans="5:5" x14ac:dyDescent="0.2">
      <c r="E242" s="146"/>
    </row>
    <row r="243" spans="5:5" x14ac:dyDescent="0.2">
      <c r="E243" s="146"/>
    </row>
    <row r="244" spans="5:5" x14ac:dyDescent="0.2">
      <c r="E244" s="146"/>
    </row>
    <row r="245" spans="5:5" x14ac:dyDescent="0.2">
      <c r="E245" s="146"/>
    </row>
    <row r="246" spans="5:5" x14ac:dyDescent="0.2">
      <c r="E246" s="146"/>
    </row>
    <row r="247" spans="5:5" x14ac:dyDescent="0.2">
      <c r="E247" s="146"/>
    </row>
    <row r="248" spans="5:5" x14ac:dyDescent="0.2">
      <c r="E248" s="146"/>
    </row>
    <row r="249" spans="5:5" x14ac:dyDescent="0.2">
      <c r="E249" s="146"/>
    </row>
    <row r="250" spans="5:5" x14ac:dyDescent="0.2">
      <c r="E250" s="146"/>
    </row>
    <row r="251" spans="5:5" x14ac:dyDescent="0.2">
      <c r="E251" s="146"/>
    </row>
    <row r="252" spans="5:5" x14ac:dyDescent="0.2">
      <c r="E252" s="146"/>
    </row>
    <row r="253" spans="5:5" x14ac:dyDescent="0.2">
      <c r="E253" s="146"/>
    </row>
    <row r="254" spans="5:5" x14ac:dyDescent="0.2">
      <c r="E254" s="146"/>
    </row>
    <row r="255" spans="5:5" x14ac:dyDescent="0.2">
      <c r="E255" s="146"/>
    </row>
    <row r="256" spans="5:5" x14ac:dyDescent="0.2">
      <c r="E256" s="146"/>
    </row>
    <row r="257" spans="1:7" x14ac:dyDescent="0.2">
      <c r="E257" s="146"/>
    </row>
    <row r="258" spans="1:7" x14ac:dyDescent="0.2">
      <c r="E258" s="146"/>
    </row>
    <row r="259" spans="1:7" x14ac:dyDescent="0.2">
      <c r="E259" s="146"/>
    </row>
    <row r="260" spans="1:7" x14ac:dyDescent="0.2">
      <c r="E260" s="146"/>
    </row>
    <row r="261" spans="1:7" x14ac:dyDescent="0.2">
      <c r="E261" s="146"/>
    </row>
    <row r="262" spans="1:7" x14ac:dyDescent="0.2">
      <c r="E262" s="146"/>
    </row>
    <row r="263" spans="1:7" x14ac:dyDescent="0.2">
      <c r="E263" s="146"/>
    </row>
    <row r="264" spans="1:7" x14ac:dyDescent="0.2">
      <c r="E264" s="146"/>
    </row>
    <row r="265" spans="1:7" x14ac:dyDescent="0.2">
      <c r="E265" s="146"/>
    </row>
    <row r="266" spans="1:7" x14ac:dyDescent="0.2">
      <c r="E266" s="146"/>
    </row>
    <row r="267" spans="1:7" x14ac:dyDescent="0.2">
      <c r="A267" s="194"/>
      <c r="B267" s="194"/>
    </row>
    <row r="268" spans="1:7" x14ac:dyDescent="0.2">
      <c r="A268" s="193"/>
      <c r="B268" s="193"/>
      <c r="C268" s="196"/>
      <c r="D268" s="196"/>
      <c r="E268" s="197"/>
      <c r="F268" s="196"/>
      <c r="G268" s="198"/>
    </row>
    <row r="269" spans="1:7" x14ac:dyDescent="0.2">
      <c r="A269" s="199"/>
      <c r="B269" s="199"/>
      <c r="C269" s="193"/>
      <c r="D269" s="193"/>
      <c r="E269" s="200"/>
      <c r="F269" s="193"/>
      <c r="G269" s="193"/>
    </row>
    <row r="270" spans="1:7" x14ac:dyDescent="0.2">
      <c r="A270" s="193"/>
      <c r="B270" s="193"/>
      <c r="C270" s="193"/>
      <c r="D270" s="193"/>
      <c r="E270" s="200"/>
      <c r="F270" s="193"/>
      <c r="G270" s="193"/>
    </row>
    <row r="271" spans="1:7" x14ac:dyDescent="0.2">
      <c r="A271" s="193"/>
      <c r="B271" s="193"/>
      <c r="C271" s="193"/>
      <c r="D271" s="193"/>
      <c r="E271" s="200"/>
      <c r="F271" s="193"/>
      <c r="G271" s="193"/>
    </row>
    <row r="272" spans="1:7" x14ac:dyDescent="0.2">
      <c r="A272" s="193"/>
      <c r="B272" s="193"/>
      <c r="C272" s="193"/>
      <c r="D272" s="193"/>
      <c r="E272" s="200"/>
      <c r="F272" s="193"/>
      <c r="G272" s="193"/>
    </row>
    <row r="273" spans="1:7" x14ac:dyDescent="0.2">
      <c r="A273" s="193"/>
      <c r="B273" s="193"/>
      <c r="C273" s="193"/>
      <c r="D273" s="193"/>
      <c r="E273" s="200"/>
      <c r="F273" s="193"/>
      <c r="G273" s="193"/>
    </row>
    <row r="274" spans="1:7" x14ac:dyDescent="0.2">
      <c r="A274" s="193"/>
      <c r="B274" s="193"/>
      <c r="C274" s="193"/>
      <c r="D274" s="193"/>
      <c r="E274" s="200"/>
      <c r="F274" s="193"/>
      <c r="G274" s="193"/>
    </row>
    <row r="275" spans="1:7" x14ac:dyDescent="0.2">
      <c r="A275" s="193"/>
      <c r="B275" s="193"/>
      <c r="C275" s="193"/>
      <c r="D275" s="193"/>
      <c r="E275" s="200"/>
      <c r="F275" s="193"/>
      <c r="G275" s="193"/>
    </row>
    <row r="276" spans="1:7" x14ac:dyDescent="0.2">
      <c r="A276" s="193"/>
      <c r="B276" s="193"/>
      <c r="C276" s="193"/>
      <c r="D276" s="193"/>
      <c r="E276" s="200"/>
      <c r="F276" s="193"/>
      <c r="G276" s="193"/>
    </row>
    <row r="277" spans="1:7" x14ac:dyDescent="0.2">
      <c r="A277" s="193"/>
      <c r="B277" s="193"/>
      <c r="C277" s="193"/>
      <c r="D277" s="193"/>
      <c r="E277" s="200"/>
      <c r="F277" s="193"/>
      <c r="G277" s="193"/>
    </row>
    <row r="278" spans="1:7" x14ac:dyDescent="0.2">
      <c r="A278" s="193"/>
      <c r="B278" s="193"/>
      <c r="C278" s="193"/>
      <c r="D278" s="193"/>
      <c r="E278" s="200"/>
      <c r="F278" s="193"/>
      <c r="G278" s="193"/>
    </row>
    <row r="279" spans="1:7" x14ac:dyDescent="0.2">
      <c r="A279" s="193"/>
      <c r="B279" s="193"/>
      <c r="C279" s="193"/>
      <c r="D279" s="193"/>
      <c r="E279" s="200"/>
      <c r="F279" s="193"/>
      <c r="G279" s="193"/>
    </row>
    <row r="280" spans="1:7" x14ac:dyDescent="0.2">
      <c r="A280" s="193"/>
      <c r="B280" s="193"/>
      <c r="C280" s="193"/>
      <c r="D280" s="193"/>
      <c r="E280" s="200"/>
      <c r="F280" s="193"/>
      <c r="G280" s="193"/>
    </row>
    <row r="281" spans="1:7" x14ac:dyDescent="0.2">
      <c r="A281" s="193"/>
      <c r="B281" s="193"/>
      <c r="C281" s="193"/>
      <c r="D281" s="193"/>
      <c r="E281" s="200"/>
      <c r="F281" s="193"/>
      <c r="G281" s="193"/>
    </row>
  </sheetData>
  <mergeCells count="111">
    <mergeCell ref="C196:D196"/>
    <mergeCell ref="C198:D198"/>
    <mergeCell ref="C203:D203"/>
    <mergeCell ref="C205:D205"/>
    <mergeCell ref="C206:D206"/>
    <mergeCell ref="C207:D207"/>
    <mergeCell ref="C190:D190"/>
    <mergeCell ref="C191:D191"/>
    <mergeCell ref="C192:D192"/>
    <mergeCell ref="C193:D193"/>
    <mergeCell ref="C194:D194"/>
    <mergeCell ref="C195:D195"/>
    <mergeCell ref="C173:D173"/>
    <mergeCell ref="C175:G175"/>
    <mergeCell ref="C177:D177"/>
    <mergeCell ref="C178:D178"/>
    <mergeCell ref="C179:D179"/>
    <mergeCell ref="C180:D180"/>
    <mergeCell ref="C166:D166"/>
    <mergeCell ref="C168:G168"/>
    <mergeCell ref="C169:D169"/>
    <mergeCell ref="C170:D170"/>
    <mergeCell ref="C171:D171"/>
    <mergeCell ref="C172:D172"/>
    <mergeCell ref="C159:D159"/>
    <mergeCell ref="C160:D160"/>
    <mergeCell ref="C162:G162"/>
    <mergeCell ref="C163:D163"/>
    <mergeCell ref="C164:D164"/>
    <mergeCell ref="C165:D165"/>
    <mergeCell ref="C153:D153"/>
    <mergeCell ref="C154:D154"/>
    <mergeCell ref="C155:D155"/>
    <mergeCell ref="C156:D156"/>
    <mergeCell ref="C157:D157"/>
    <mergeCell ref="C158:D158"/>
    <mergeCell ref="C145:G145"/>
    <mergeCell ref="C146:G146"/>
    <mergeCell ref="C148:D148"/>
    <mergeCell ref="C150:D150"/>
    <mergeCell ref="C152:G152"/>
    <mergeCell ref="C140:G140"/>
    <mergeCell ref="C141:G141"/>
    <mergeCell ref="C142:G142"/>
    <mergeCell ref="C143:D143"/>
    <mergeCell ref="C118:G118"/>
    <mergeCell ref="C122:D122"/>
    <mergeCell ref="C126:D126"/>
    <mergeCell ref="C128:D128"/>
    <mergeCell ref="C112:G112"/>
    <mergeCell ref="C113:G113"/>
    <mergeCell ref="C114:G114"/>
    <mergeCell ref="C115:G115"/>
    <mergeCell ref="C116:G116"/>
    <mergeCell ref="C117:G117"/>
    <mergeCell ref="C105:D105"/>
    <mergeCell ref="C106:D106"/>
    <mergeCell ref="C107:D107"/>
    <mergeCell ref="C108:D108"/>
    <mergeCell ref="C109:D109"/>
    <mergeCell ref="C111:G111"/>
    <mergeCell ref="C91:G91"/>
    <mergeCell ref="C99:D99"/>
    <mergeCell ref="C100:D100"/>
    <mergeCell ref="C102:D102"/>
    <mergeCell ref="C103:D103"/>
    <mergeCell ref="C104:D104"/>
    <mergeCell ref="C84:G84"/>
    <mergeCell ref="C85:G85"/>
    <mergeCell ref="C86:G86"/>
    <mergeCell ref="C88:G88"/>
    <mergeCell ref="C89:G89"/>
    <mergeCell ref="C90:G90"/>
    <mergeCell ref="C76:G76"/>
    <mergeCell ref="C78:G78"/>
    <mergeCell ref="C79:G79"/>
    <mergeCell ref="C80:G80"/>
    <mergeCell ref="C81:G81"/>
    <mergeCell ref="C83:G83"/>
    <mergeCell ref="C68:G68"/>
    <mergeCell ref="C70:G70"/>
    <mergeCell ref="C71:G71"/>
    <mergeCell ref="C72:G72"/>
    <mergeCell ref="C74:G74"/>
    <mergeCell ref="C75:G75"/>
    <mergeCell ref="C56:G56"/>
    <mergeCell ref="C58:G58"/>
    <mergeCell ref="C60:G60"/>
    <mergeCell ref="C61:G61"/>
    <mergeCell ref="C62:G62"/>
    <mergeCell ref="C64:G64"/>
    <mergeCell ref="C65:G65"/>
    <mergeCell ref="C67:G67"/>
    <mergeCell ref="C50:D50"/>
    <mergeCell ref="C52:D52"/>
    <mergeCell ref="C15:D15"/>
    <mergeCell ref="C17:D17"/>
    <mergeCell ref="C20:D20"/>
    <mergeCell ref="C27:D27"/>
    <mergeCell ref="C31:G31"/>
    <mergeCell ref="C33:G33"/>
    <mergeCell ref="C34:D34"/>
    <mergeCell ref="A1:G1"/>
    <mergeCell ref="A3:B3"/>
    <mergeCell ref="A4:B4"/>
    <mergeCell ref="E4:G4"/>
    <mergeCell ref="C9:D9"/>
    <mergeCell ref="C10:D10"/>
    <mergeCell ref="C11:D11"/>
    <mergeCell ref="C13:D13"/>
    <mergeCell ref="C48:D4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Kamila Ambrožová</cp:lastModifiedBy>
  <cp:lastPrinted>2019-10-16T05:57:38Z</cp:lastPrinted>
  <dcterms:created xsi:type="dcterms:W3CDTF">2019-09-06T10:09:26Z</dcterms:created>
  <dcterms:modified xsi:type="dcterms:W3CDTF">2019-10-16T05:57:39Z</dcterms:modified>
</cp:coreProperties>
</file>