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9405"/>
  </bookViews>
  <sheets>
    <sheet name="Rekapitulace stavby" sheetId="1" r:id="rId1"/>
    <sheet name="SO 01_H - hlavní náklady" sheetId="2" r:id="rId2"/>
    <sheet name="H_EL - Elektroinstalace p..." sheetId="3" r:id="rId3"/>
    <sheet name="H_VŠ - Výtahová šachta" sheetId="4" r:id="rId4"/>
    <sheet name="H_VY - Výtah" sheetId="5" r:id="rId5"/>
    <sheet name="SO 01_V - vedlejší  náklady" sheetId="6" r:id="rId6"/>
    <sheet name="Pokyny pro vyplnění" sheetId="7" r:id="rId7"/>
  </sheets>
  <definedNames>
    <definedName name="_xlnm._FilterDatabase" localSheetId="2" hidden="1">'H_EL - Elektroinstalace p...'!$C$90:$K$154</definedName>
    <definedName name="_xlnm._FilterDatabase" localSheetId="3" hidden="1">'H_VŠ - Výtahová šachta'!$C$89:$K$120</definedName>
    <definedName name="_xlnm._FilterDatabase" localSheetId="4" hidden="1">'H_VY - Výtah'!$C$89:$K$102</definedName>
    <definedName name="_xlnm._FilterDatabase" localSheetId="1" hidden="1">'SO 01_H - hlavní náklady'!$C$104:$K$373</definedName>
    <definedName name="_xlnm._FilterDatabase" localSheetId="5" hidden="1">'SO 01_V - vedlejší  náklady'!$C$86:$K$106</definedName>
    <definedName name="_xlnm.Print_Titles" localSheetId="2">'H_EL - Elektroinstalace p...'!$90:$90</definedName>
    <definedName name="_xlnm.Print_Titles" localSheetId="3">'H_VŠ - Výtahová šachta'!$89:$89</definedName>
    <definedName name="_xlnm.Print_Titles" localSheetId="4">'H_VY - Výtah'!$89:$89</definedName>
    <definedName name="_xlnm.Print_Titles" localSheetId="0">'Rekapitulace stavby'!$49:$49</definedName>
    <definedName name="_xlnm.Print_Titles" localSheetId="1">'SO 01_H - hlavní náklady'!$104:$104</definedName>
    <definedName name="_xlnm.Print_Titles" localSheetId="5">'SO 01_V - vedlejší  náklady'!$86:$86</definedName>
    <definedName name="_xlnm.Print_Area" localSheetId="2">'H_EL - Elektroinstalace p...'!$C$4:$J$40,'H_EL - Elektroinstalace p...'!$C$46:$J$68,'H_EL - Elektroinstalace p...'!$C$74:$K$154</definedName>
    <definedName name="_xlnm.Print_Area" localSheetId="3">'H_VŠ - Výtahová šachta'!$C$4:$J$40,'H_VŠ - Výtahová šachta'!$C$46:$J$67,'H_VŠ - Výtahová šachta'!$C$73:$K$120</definedName>
    <definedName name="_xlnm.Print_Area" localSheetId="4">'H_VY - Výtah'!$C$4:$J$40,'H_VY - Výtah'!$C$46:$J$67,'H_VY - Výtah'!$C$73:$K$102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  <definedName name="_xlnm.Print_Area" localSheetId="1">'SO 01_H - hlavní náklady'!$C$4:$J$38,'SO 01_H - hlavní náklady'!$C$44:$J$84,'SO 01_H - hlavní náklady'!$C$90:$K$373</definedName>
    <definedName name="_xlnm.Print_Area" localSheetId="5">'SO 01_V - vedlejší  náklady'!$C$4:$J$38,'SO 01_V - vedlejší  náklady'!$C$44:$J$66,'SO 01_V - vedlejší  náklady'!$C$72:$K$106</definedName>
  </definedNames>
  <calcPr calcId="145621"/>
</workbook>
</file>

<file path=xl/calcChain.xml><?xml version="1.0" encoding="utf-8"?>
<calcChain xmlns="http://schemas.openxmlformats.org/spreadsheetml/2006/main">
  <c r="P104" i="6" l="1"/>
  <c r="R101" i="6"/>
  <c r="P101" i="6"/>
  <c r="T89" i="6"/>
  <c r="AY58" i="1"/>
  <c r="AX58" i="1"/>
  <c r="BI105" i="6"/>
  <c r="BH105" i="6"/>
  <c r="BG105" i="6"/>
  <c r="BF105" i="6"/>
  <c r="T105" i="6"/>
  <c r="T104" i="6" s="1"/>
  <c r="R105" i="6"/>
  <c r="R104" i="6" s="1"/>
  <c r="P105" i="6"/>
  <c r="BK105" i="6"/>
  <c r="BK104" i="6" s="1"/>
  <c r="J104" i="6" s="1"/>
  <c r="J65" i="6" s="1"/>
  <c r="J105" i="6"/>
  <c r="BE105" i="6" s="1"/>
  <c r="BI102" i="6"/>
  <c r="BH102" i="6"/>
  <c r="BG102" i="6"/>
  <c r="BF102" i="6"/>
  <c r="T102" i="6"/>
  <c r="T101" i="6" s="1"/>
  <c r="R102" i="6"/>
  <c r="P102" i="6"/>
  <c r="BK102" i="6"/>
  <c r="BK101" i="6" s="1"/>
  <c r="J101" i="6" s="1"/>
  <c r="J64" i="6" s="1"/>
  <c r="J102" i="6"/>
  <c r="BE102" i="6" s="1"/>
  <c r="BI99" i="6"/>
  <c r="BH99" i="6"/>
  <c r="BG99" i="6"/>
  <c r="BF99" i="6"/>
  <c r="BE99" i="6"/>
  <c r="T99" i="6"/>
  <c r="R99" i="6"/>
  <c r="P99" i="6"/>
  <c r="BK99" i="6"/>
  <c r="J99" i="6"/>
  <c r="BI97" i="6"/>
  <c r="F36" i="6" s="1"/>
  <c r="BD58" i="1" s="1"/>
  <c r="BH97" i="6"/>
  <c r="BG97" i="6"/>
  <c r="BF97" i="6"/>
  <c r="BE97" i="6"/>
  <c r="T97" i="6"/>
  <c r="T94" i="6" s="1"/>
  <c r="R97" i="6"/>
  <c r="P97" i="6"/>
  <c r="BK97" i="6"/>
  <c r="BK94" i="6" s="1"/>
  <c r="J94" i="6" s="1"/>
  <c r="J97" i="6"/>
  <c r="BI95" i="6"/>
  <c r="BH95" i="6"/>
  <c r="BG95" i="6"/>
  <c r="BF95" i="6"/>
  <c r="BE95" i="6"/>
  <c r="T95" i="6"/>
  <c r="R95" i="6"/>
  <c r="R94" i="6" s="1"/>
  <c r="P95" i="6"/>
  <c r="P94" i="6" s="1"/>
  <c r="BK95" i="6"/>
  <c r="J95" i="6"/>
  <c r="J63" i="6"/>
  <c r="BI92" i="6"/>
  <c r="BH92" i="6"/>
  <c r="BG92" i="6"/>
  <c r="BF92" i="6"/>
  <c r="F33" i="6" s="1"/>
  <c r="BA58" i="1" s="1"/>
  <c r="BE92" i="6"/>
  <c r="T92" i="6"/>
  <c r="R92" i="6"/>
  <c r="P92" i="6"/>
  <c r="BK92" i="6"/>
  <c r="BK89" i="6" s="1"/>
  <c r="J92" i="6"/>
  <c r="BI90" i="6"/>
  <c r="BH90" i="6"/>
  <c r="F35" i="6" s="1"/>
  <c r="BC58" i="1" s="1"/>
  <c r="BG90" i="6"/>
  <c r="BF90" i="6"/>
  <c r="T90" i="6"/>
  <c r="R90" i="6"/>
  <c r="R89" i="6" s="1"/>
  <c r="R88" i="6" s="1"/>
  <c r="R87" i="6" s="1"/>
  <c r="P90" i="6"/>
  <c r="BK90" i="6"/>
  <c r="J90" i="6"/>
  <c r="BE90" i="6" s="1"/>
  <c r="J83" i="6"/>
  <c r="F83" i="6"/>
  <c r="F81" i="6"/>
  <c r="E79" i="6"/>
  <c r="E75" i="6"/>
  <c r="J55" i="6"/>
  <c r="F55" i="6"/>
  <c r="F53" i="6"/>
  <c r="E51" i="6"/>
  <c r="E47" i="6"/>
  <c r="J20" i="6"/>
  <c r="E20" i="6"/>
  <c r="F56" i="6" s="1"/>
  <c r="J19" i="6"/>
  <c r="J14" i="6"/>
  <c r="J81" i="6" s="1"/>
  <c r="E7" i="6"/>
  <c r="AY57" i="1"/>
  <c r="AX57" i="1"/>
  <c r="F34" i="5"/>
  <c r="AZ57" i="1" s="1"/>
  <c r="BI101" i="5"/>
  <c r="BH101" i="5"/>
  <c r="BG101" i="5"/>
  <c r="BF101" i="5"/>
  <c r="BE101" i="5"/>
  <c r="T101" i="5"/>
  <c r="R101" i="5"/>
  <c r="P101" i="5"/>
  <c r="BK101" i="5"/>
  <c r="J101" i="5"/>
  <c r="BI99" i="5"/>
  <c r="BH99" i="5"/>
  <c r="BG99" i="5"/>
  <c r="BF99" i="5"/>
  <c r="T99" i="5"/>
  <c r="R99" i="5"/>
  <c r="P99" i="5"/>
  <c r="BK99" i="5"/>
  <c r="J99" i="5"/>
  <c r="BE99" i="5" s="1"/>
  <c r="BI97" i="5"/>
  <c r="BH97" i="5"/>
  <c r="BG97" i="5"/>
  <c r="BF97" i="5"/>
  <c r="BE97" i="5"/>
  <c r="T97" i="5"/>
  <c r="R97" i="5"/>
  <c r="P97" i="5"/>
  <c r="BK97" i="5"/>
  <c r="J97" i="5"/>
  <c r="BI95" i="5"/>
  <c r="BH95" i="5"/>
  <c r="BG95" i="5"/>
  <c r="BF95" i="5"/>
  <c r="T95" i="5"/>
  <c r="R95" i="5"/>
  <c r="P95" i="5"/>
  <c r="BK95" i="5"/>
  <c r="J95" i="5"/>
  <c r="BE95" i="5" s="1"/>
  <c r="J34" i="5" s="1"/>
  <c r="AV57" i="1" s="1"/>
  <c r="BI93" i="5"/>
  <c r="BH93" i="5"/>
  <c r="BG93" i="5"/>
  <c r="F36" i="5" s="1"/>
  <c r="BB57" i="1" s="1"/>
  <c r="BF93" i="5"/>
  <c r="BE93" i="5"/>
  <c r="T93" i="5"/>
  <c r="R93" i="5"/>
  <c r="R92" i="5" s="1"/>
  <c r="R91" i="5" s="1"/>
  <c r="R90" i="5" s="1"/>
  <c r="P93" i="5"/>
  <c r="BK93" i="5"/>
  <c r="J93" i="5"/>
  <c r="J86" i="5"/>
  <c r="F86" i="5"/>
  <c r="J84" i="5"/>
  <c r="F84" i="5"/>
  <c r="E82" i="5"/>
  <c r="F60" i="5"/>
  <c r="J59" i="5"/>
  <c r="F59" i="5"/>
  <c r="F57" i="5"/>
  <c r="E55" i="5"/>
  <c r="J22" i="5"/>
  <c r="E22" i="5"/>
  <c r="F87" i="5" s="1"/>
  <c r="J21" i="5"/>
  <c r="J16" i="5"/>
  <c r="J57" i="5" s="1"/>
  <c r="E7" i="5"/>
  <c r="E49" i="5" s="1"/>
  <c r="AY56" i="1"/>
  <c r="AX56" i="1"/>
  <c r="BI119" i="4"/>
  <c r="BH119" i="4"/>
  <c r="BG119" i="4"/>
  <c r="BF119" i="4"/>
  <c r="BE119" i="4"/>
  <c r="T119" i="4"/>
  <c r="R119" i="4"/>
  <c r="P119" i="4"/>
  <c r="BK119" i="4"/>
  <c r="J119" i="4"/>
  <c r="BI117" i="4"/>
  <c r="BH117" i="4"/>
  <c r="BG117" i="4"/>
  <c r="BF117" i="4"/>
  <c r="T117" i="4"/>
  <c r="R117" i="4"/>
  <c r="P117" i="4"/>
  <c r="BK117" i="4"/>
  <c r="J117" i="4"/>
  <c r="BE117" i="4" s="1"/>
  <c r="BI115" i="4"/>
  <c r="BH115" i="4"/>
  <c r="BG115" i="4"/>
  <c r="BF115" i="4"/>
  <c r="BE115" i="4"/>
  <c r="T115" i="4"/>
  <c r="R115" i="4"/>
  <c r="P115" i="4"/>
  <c r="BK115" i="4"/>
  <c r="J115" i="4"/>
  <c r="BI113" i="4"/>
  <c r="BH113" i="4"/>
  <c r="BG113" i="4"/>
  <c r="BF113" i="4"/>
  <c r="T113" i="4"/>
  <c r="R113" i="4"/>
  <c r="P113" i="4"/>
  <c r="BK113" i="4"/>
  <c r="J113" i="4"/>
  <c r="BE113" i="4" s="1"/>
  <c r="BI111" i="4"/>
  <c r="BH111" i="4"/>
  <c r="BG111" i="4"/>
  <c r="BF111" i="4"/>
  <c r="BE111" i="4"/>
  <c r="T111" i="4"/>
  <c r="R111" i="4"/>
  <c r="P111" i="4"/>
  <c r="BK111" i="4"/>
  <c r="J111" i="4"/>
  <c r="BI109" i="4"/>
  <c r="BH109" i="4"/>
  <c r="BG109" i="4"/>
  <c r="BF109" i="4"/>
  <c r="T109" i="4"/>
  <c r="R109" i="4"/>
  <c r="P109" i="4"/>
  <c r="BK109" i="4"/>
  <c r="J109" i="4"/>
  <c r="BE109" i="4" s="1"/>
  <c r="BI107" i="4"/>
  <c r="BH107" i="4"/>
  <c r="BG107" i="4"/>
  <c r="BF107" i="4"/>
  <c r="BE107" i="4"/>
  <c r="T107" i="4"/>
  <c r="R107" i="4"/>
  <c r="P107" i="4"/>
  <c r="BK107" i="4"/>
  <c r="J107" i="4"/>
  <c r="BI105" i="4"/>
  <c r="BH105" i="4"/>
  <c r="BG105" i="4"/>
  <c r="BF105" i="4"/>
  <c r="T105" i="4"/>
  <c r="R105" i="4"/>
  <c r="P105" i="4"/>
  <c r="BK105" i="4"/>
  <c r="J105" i="4"/>
  <c r="BE105" i="4" s="1"/>
  <c r="BI103" i="4"/>
  <c r="BH103" i="4"/>
  <c r="BG103" i="4"/>
  <c r="BF103" i="4"/>
  <c r="BE103" i="4"/>
  <c r="T103" i="4"/>
  <c r="R103" i="4"/>
  <c r="P103" i="4"/>
  <c r="BK103" i="4"/>
  <c r="J103" i="4"/>
  <c r="BI101" i="4"/>
  <c r="BH101" i="4"/>
  <c r="BG101" i="4"/>
  <c r="BF101" i="4"/>
  <c r="T101" i="4"/>
  <c r="R101" i="4"/>
  <c r="P101" i="4"/>
  <c r="BK101" i="4"/>
  <c r="J101" i="4"/>
  <c r="BE101" i="4" s="1"/>
  <c r="BI99" i="4"/>
  <c r="BH99" i="4"/>
  <c r="BG99" i="4"/>
  <c r="BF99" i="4"/>
  <c r="J35" i="4" s="1"/>
  <c r="AW56" i="1" s="1"/>
  <c r="BE99" i="4"/>
  <c r="T99" i="4"/>
  <c r="R99" i="4"/>
  <c r="P99" i="4"/>
  <c r="BK99" i="4"/>
  <c r="J99" i="4"/>
  <c r="BI97" i="4"/>
  <c r="BH97" i="4"/>
  <c r="BG97" i="4"/>
  <c r="BF97" i="4"/>
  <c r="T97" i="4"/>
  <c r="R97" i="4"/>
  <c r="P97" i="4"/>
  <c r="BK97" i="4"/>
  <c r="J97" i="4"/>
  <c r="BE97" i="4" s="1"/>
  <c r="BI95" i="4"/>
  <c r="BH95" i="4"/>
  <c r="BG95" i="4"/>
  <c r="BF95" i="4"/>
  <c r="BE95" i="4"/>
  <c r="F34" i="4" s="1"/>
  <c r="AZ56" i="1" s="1"/>
  <c r="T95" i="4"/>
  <c r="R95" i="4"/>
  <c r="P95" i="4"/>
  <c r="P92" i="4" s="1"/>
  <c r="P91" i="4" s="1"/>
  <c r="P90" i="4" s="1"/>
  <c r="AU56" i="1" s="1"/>
  <c r="BK95" i="4"/>
  <c r="J95" i="4"/>
  <c r="BI93" i="4"/>
  <c r="BH93" i="4"/>
  <c r="BG93" i="4"/>
  <c r="F36" i="4" s="1"/>
  <c r="BB56" i="1" s="1"/>
  <c r="BF93" i="4"/>
  <c r="T93" i="4"/>
  <c r="R93" i="4"/>
  <c r="P93" i="4"/>
  <c r="BK93" i="4"/>
  <c r="J93" i="4"/>
  <c r="BE93" i="4" s="1"/>
  <c r="J86" i="4"/>
  <c r="F86" i="4"/>
  <c r="F84" i="4"/>
  <c r="E82" i="4"/>
  <c r="E76" i="4"/>
  <c r="J59" i="4"/>
  <c r="F59" i="4"/>
  <c r="F57" i="4"/>
  <c r="E55" i="4"/>
  <c r="E49" i="4"/>
  <c r="J22" i="4"/>
  <c r="E22" i="4"/>
  <c r="F60" i="4" s="1"/>
  <c r="J21" i="4"/>
  <c r="J16" i="4"/>
  <c r="J84" i="4" s="1"/>
  <c r="E7" i="4"/>
  <c r="AY55" i="1"/>
  <c r="AX55" i="1"/>
  <c r="BI153" i="3"/>
  <c r="BH153" i="3"/>
  <c r="BG153" i="3"/>
  <c r="BF153" i="3"/>
  <c r="T153" i="3"/>
  <c r="R153" i="3"/>
  <c r="P153" i="3"/>
  <c r="BK153" i="3"/>
  <c r="J153" i="3"/>
  <c r="BE153" i="3" s="1"/>
  <c r="BI151" i="3"/>
  <c r="BH151" i="3"/>
  <c r="BG151" i="3"/>
  <c r="BF151" i="3"/>
  <c r="BE151" i="3"/>
  <c r="T151" i="3"/>
  <c r="R151" i="3"/>
  <c r="P151" i="3"/>
  <c r="BK151" i="3"/>
  <c r="J151" i="3"/>
  <c r="BI149" i="3"/>
  <c r="BH149" i="3"/>
  <c r="BG149" i="3"/>
  <c r="BF149" i="3"/>
  <c r="T149" i="3"/>
  <c r="R149" i="3"/>
  <c r="P149" i="3"/>
  <c r="BK149" i="3"/>
  <c r="J149" i="3"/>
  <c r="BE149" i="3" s="1"/>
  <c r="BI147" i="3"/>
  <c r="BH147" i="3"/>
  <c r="BG147" i="3"/>
  <c r="BF147" i="3"/>
  <c r="BE147" i="3"/>
  <c r="T147" i="3"/>
  <c r="R147" i="3"/>
  <c r="P147" i="3"/>
  <c r="BK147" i="3"/>
  <c r="J147" i="3"/>
  <c r="BI145" i="3"/>
  <c r="BH145" i="3"/>
  <c r="BG145" i="3"/>
  <c r="BF145" i="3"/>
  <c r="T145" i="3"/>
  <c r="R145" i="3"/>
  <c r="P145" i="3"/>
  <c r="BK145" i="3"/>
  <c r="J145" i="3"/>
  <c r="BE145" i="3" s="1"/>
  <c r="BI143" i="3"/>
  <c r="BH143" i="3"/>
  <c r="BG143" i="3"/>
  <c r="BF143" i="3"/>
  <c r="BE143" i="3"/>
  <c r="T143" i="3"/>
  <c r="R143" i="3"/>
  <c r="P143" i="3"/>
  <c r="BK143" i="3"/>
  <c r="J143" i="3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BE139" i="3"/>
  <c r="T139" i="3"/>
  <c r="R139" i="3"/>
  <c r="P139" i="3"/>
  <c r="BK139" i="3"/>
  <c r="J139" i="3"/>
  <c r="BI137" i="3"/>
  <c r="BH137" i="3"/>
  <c r="BG137" i="3"/>
  <c r="BF137" i="3"/>
  <c r="T137" i="3"/>
  <c r="R137" i="3"/>
  <c r="P137" i="3"/>
  <c r="BK137" i="3"/>
  <c r="J137" i="3"/>
  <c r="BE137" i="3" s="1"/>
  <c r="BI135" i="3"/>
  <c r="BH135" i="3"/>
  <c r="BG135" i="3"/>
  <c r="BF135" i="3"/>
  <c r="BE135" i="3"/>
  <c r="T135" i="3"/>
  <c r="R135" i="3"/>
  <c r="P135" i="3"/>
  <c r="BK135" i="3"/>
  <c r="J135" i="3"/>
  <c r="BI133" i="3"/>
  <c r="BH133" i="3"/>
  <c r="BG133" i="3"/>
  <c r="BF133" i="3"/>
  <c r="T133" i="3"/>
  <c r="R133" i="3"/>
  <c r="P133" i="3"/>
  <c r="BK133" i="3"/>
  <c r="J133" i="3"/>
  <c r="BE133" i="3" s="1"/>
  <c r="BI131" i="3"/>
  <c r="BH131" i="3"/>
  <c r="BG131" i="3"/>
  <c r="BF131" i="3"/>
  <c r="BE131" i="3"/>
  <c r="T131" i="3"/>
  <c r="R131" i="3"/>
  <c r="P131" i="3"/>
  <c r="BK131" i="3"/>
  <c r="J131" i="3"/>
  <c r="BI129" i="3"/>
  <c r="BH129" i="3"/>
  <c r="BG129" i="3"/>
  <c r="BF129" i="3"/>
  <c r="T129" i="3"/>
  <c r="R129" i="3"/>
  <c r="P129" i="3"/>
  <c r="BK129" i="3"/>
  <c r="J129" i="3"/>
  <c r="BE129" i="3" s="1"/>
  <c r="BI127" i="3"/>
  <c r="BH127" i="3"/>
  <c r="BG127" i="3"/>
  <c r="BF127" i="3"/>
  <c r="BE127" i="3"/>
  <c r="T127" i="3"/>
  <c r="R127" i="3"/>
  <c r="P127" i="3"/>
  <c r="BK127" i="3"/>
  <c r="J127" i="3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BE123" i="3"/>
  <c r="T123" i="3"/>
  <c r="R123" i="3"/>
  <c r="P123" i="3"/>
  <c r="BK123" i="3"/>
  <c r="J123" i="3"/>
  <c r="BI121" i="3"/>
  <c r="BH121" i="3"/>
  <c r="BG121" i="3"/>
  <c r="BF121" i="3"/>
  <c r="T121" i="3"/>
  <c r="R121" i="3"/>
  <c r="P121" i="3"/>
  <c r="BK121" i="3"/>
  <c r="J121" i="3"/>
  <c r="BE121" i="3" s="1"/>
  <c r="BI119" i="3"/>
  <c r="BH119" i="3"/>
  <c r="BG119" i="3"/>
  <c r="BF119" i="3"/>
  <c r="BE119" i="3"/>
  <c r="T119" i="3"/>
  <c r="R119" i="3"/>
  <c r="P119" i="3"/>
  <c r="BK119" i="3"/>
  <c r="J119" i="3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BE115" i="3"/>
  <c r="T115" i="3"/>
  <c r="R115" i="3"/>
  <c r="P115" i="3"/>
  <c r="P112" i="3" s="1"/>
  <c r="BK115" i="3"/>
  <c r="J115" i="3"/>
  <c r="BI113" i="3"/>
  <c r="BH113" i="3"/>
  <c r="BG113" i="3"/>
  <c r="BF113" i="3"/>
  <c r="T113" i="3"/>
  <c r="R113" i="3"/>
  <c r="R112" i="3" s="1"/>
  <c r="P113" i="3"/>
  <c r="BK113" i="3"/>
  <c r="J113" i="3"/>
  <c r="BE113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 s="1"/>
  <c r="BI106" i="3"/>
  <c r="BH106" i="3"/>
  <c r="BG106" i="3"/>
  <c r="BF106" i="3"/>
  <c r="T106" i="3"/>
  <c r="R106" i="3"/>
  <c r="P106" i="3"/>
  <c r="BK106" i="3"/>
  <c r="J106" i="3"/>
  <c r="BE106" i="3" s="1"/>
  <c r="BI104" i="3"/>
  <c r="BH104" i="3"/>
  <c r="BG104" i="3"/>
  <c r="BF104" i="3"/>
  <c r="BE104" i="3"/>
  <c r="T104" i="3"/>
  <c r="R104" i="3"/>
  <c r="P104" i="3"/>
  <c r="BK104" i="3"/>
  <c r="J104" i="3"/>
  <c r="BI102" i="3"/>
  <c r="BH102" i="3"/>
  <c r="BG102" i="3"/>
  <c r="BF102" i="3"/>
  <c r="T102" i="3"/>
  <c r="R102" i="3"/>
  <c r="R93" i="3" s="1"/>
  <c r="R92" i="3" s="1"/>
  <c r="R91" i="3" s="1"/>
  <c r="P102" i="3"/>
  <c r="BK102" i="3"/>
  <c r="J102" i="3"/>
  <c r="BE102" i="3" s="1"/>
  <c r="BI100" i="3"/>
  <c r="BH100" i="3"/>
  <c r="BG100" i="3"/>
  <c r="BF100" i="3"/>
  <c r="BE100" i="3"/>
  <c r="T100" i="3"/>
  <c r="R100" i="3"/>
  <c r="P100" i="3"/>
  <c r="BK100" i="3"/>
  <c r="J100" i="3"/>
  <c r="BI98" i="3"/>
  <c r="BH98" i="3"/>
  <c r="BG98" i="3"/>
  <c r="BF98" i="3"/>
  <c r="T98" i="3"/>
  <c r="R98" i="3"/>
  <c r="P98" i="3"/>
  <c r="BK98" i="3"/>
  <c r="J98" i="3"/>
  <c r="BE98" i="3" s="1"/>
  <c r="BI96" i="3"/>
  <c r="BH96" i="3"/>
  <c r="F37" i="3" s="1"/>
  <c r="BC55" i="1" s="1"/>
  <c r="BG96" i="3"/>
  <c r="BF96" i="3"/>
  <c r="T96" i="3"/>
  <c r="T93" i="3" s="1"/>
  <c r="R96" i="3"/>
  <c r="P96" i="3"/>
  <c r="BK96" i="3"/>
  <c r="J96" i="3"/>
  <c r="BE96" i="3" s="1"/>
  <c r="J34" i="3" s="1"/>
  <c r="AV55" i="1" s="1"/>
  <c r="BI94" i="3"/>
  <c r="BH94" i="3"/>
  <c r="BG94" i="3"/>
  <c r="BF94" i="3"/>
  <c r="T94" i="3"/>
  <c r="R94" i="3"/>
  <c r="P94" i="3"/>
  <c r="BK94" i="3"/>
  <c r="J94" i="3"/>
  <c r="BE94" i="3" s="1"/>
  <c r="J87" i="3"/>
  <c r="F87" i="3"/>
  <c r="F85" i="3"/>
  <c r="E83" i="3"/>
  <c r="F60" i="3"/>
  <c r="J59" i="3"/>
  <c r="F59" i="3"/>
  <c r="F57" i="3"/>
  <c r="E55" i="3"/>
  <c r="J22" i="3"/>
  <c r="E22" i="3"/>
  <c r="F88" i="3" s="1"/>
  <c r="J21" i="3"/>
  <c r="J16" i="3"/>
  <c r="E7" i="3"/>
  <c r="E49" i="3" s="1"/>
  <c r="R362" i="2"/>
  <c r="BK331" i="2"/>
  <c r="J331" i="2" s="1"/>
  <c r="J80" i="2" s="1"/>
  <c r="T316" i="2"/>
  <c r="T310" i="2"/>
  <c r="R265" i="2"/>
  <c r="BK262" i="2"/>
  <c r="J262" i="2" s="1"/>
  <c r="T234" i="2"/>
  <c r="T167" i="2"/>
  <c r="AY54" i="1"/>
  <c r="AX54" i="1"/>
  <c r="BI372" i="2"/>
  <c r="BH372" i="2"/>
  <c r="BG372" i="2"/>
  <c r="BF372" i="2"/>
  <c r="BE372" i="2"/>
  <c r="T372" i="2"/>
  <c r="R372" i="2"/>
  <c r="P372" i="2"/>
  <c r="BK372" i="2"/>
  <c r="J372" i="2"/>
  <c r="BI370" i="2"/>
  <c r="BH370" i="2"/>
  <c r="BG370" i="2"/>
  <c r="BF370" i="2"/>
  <c r="T370" i="2"/>
  <c r="R370" i="2"/>
  <c r="P370" i="2"/>
  <c r="BK370" i="2"/>
  <c r="J370" i="2"/>
  <c r="BE370" i="2" s="1"/>
  <c r="BI368" i="2"/>
  <c r="BH368" i="2"/>
  <c r="BG368" i="2"/>
  <c r="BF368" i="2"/>
  <c r="BE368" i="2"/>
  <c r="T368" i="2"/>
  <c r="R368" i="2"/>
  <c r="P368" i="2"/>
  <c r="BK368" i="2"/>
  <c r="J368" i="2"/>
  <c r="BI366" i="2"/>
  <c r="BH366" i="2"/>
  <c r="BG366" i="2"/>
  <c r="BF366" i="2"/>
  <c r="T366" i="2"/>
  <c r="R366" i="2"/>
  <c r="P366" i="2"/>
  <c r="P365" i="2" s="1"/>
  <c r="BK366" i="2"/>
  <c r="J366" i="2"/>
  <c r="BE366" i="2" s="1"/>
  <c r="BI363" i="2"/>
  <c r="BH363" i="2"/>
  <c r="BG363" i="2"/>
  <c r="BF363" i="2"/>
  <c r="BE363" i="2"/>
  <c r="T363" i="2"/>
  <c r="T362" i="2" s="1"/>
  <c r="R363" i="2"/>
  <c r="P363" i="2"/>
  <c r="P362" i="2" s="1"/>
  <c r="BK363" i="2"/>
  <c r="BK362" i="2" s="1"/>
  <c r="J362" i="2" s="1"/>
  <c r="J363" i="2"/>
  <c r="J82" i="2"/>
  <c r="BI360" i="2"/>
  <c r="BH360" i="2"/>
  <c r="BG360" i="2"/>
  <c r="BF360" i="2"/>
  <c r="BE360" i="2"/>
  <c r="T360" i="2"/>
  <c r="R360" i="2"/>
  <c r="P360" i="2"/>
  <c r="BK360" i="2"/>
  <c r="BK355" i="2" s="1"/>
  <c r="J355" i="2" s="1"/>
  <c r="J81" i="2" s="1"/>
  <c r="J360" i="2"/>
  <c r="BI356" i="2"/>
  <c r="BH356" i="2"/>
  <c r="BG356" i="2"/>
  <c r="BF356" i="2"/>
  <c r="T356" i="2"/>
  <c r="T355" i="2" s="1"/>
  <c r="R356" i="2"/>
  <c r="R355" i="2" s="1"/>
  <c r="P356" i="2"/>
  <c r="BK356" i="2"/>
  <c r="J356" i="2"/>
  <c r="BE356" i="2" s="1"/>
  <c r="BI354" i="2"/>
  <c r="BH354" i="2"/>
  <c r="BG354" i="2"/>
  <c r="BF354" i="2"/>
  <c r="BE354" i="2"/>
  <c r="T354" i="2"/>
  <c r="R354" i="2"/>
  <c r="P354" i="2"/>
  <c r="BK354" i="2"/>
  <c r="J354" i="2"/>
  <c r="BI351" i="2"/>
  <c r="BH351" i="2"/>
  <c r="BG351" i="2"/>
  <c r="BF351" i="2"/>
  <c r="BE351" i="2"/>
  <c r="T351" i="2"/>
  <c r="R351" i="2"/>
  <c r="P351" i="2"/>
  <c r="BK351" i="2"/>
  <c r="J351" i="2"/>
  <c r="BI349" i="2"/>
  <c r="BH349" i="2"/>
  <c r="BG349" i="2"/>
  <c r="BF349" i="2"/>
  <c r="BE349" i="2"/>
  <c r="T349" i="2"/>
  <c r="R349" i="2"/>
  <c r="P349" i="2"/>
  <c r="BK349" i="2"/>
  <c r="J349" i="2"/>
  <c r="BI347" i="2"/>
  <c r="BH347" i="2"/>
  <c r="BG347" i="2"/>
  <c r="BF347" i="2"/>
  <c r="BE347" i="2"/>
  <c r="T347" i="2"/>
  <c r="R347" i="2"/>
  <c r="P347" i="2"/>
  <c r="BK347" i="2"/>
  <c r="J347" i="2"/>
  <c r="BI344" i="2"/>
  <c r="BH344" i="2"/>
  <c r="BG344" i="2"/>
  <c r="BF344" i="2"/>
  <c r="BE344" i="2"/>
  <c r="T344" i="2"/>
  <c r="R344" i="2"/>
  <c r="P344" i="2"/>
  <c r="BK344" i="2"/>
  <c r="J344" i="2"/>
  <c r="BI342" i="2"/>
  <c r="BH342" i="2"/>
  <c r="BG342" i="2"/>
  <c r="BF342" i="2"/>
  <c r="BE342" i="2"/>
  <c r="T342" i="2"/>
  <c r="R342" i="2"/>
  <c r="P342" i="2"/>
  <c r="BK342" i="2"/>
  <c r="J342" i="2"/>
  <c r="BI340" i="2"/>
  <c r="BH340" i="2"/>
  <c r="BG340" i="2"/>
  <c r="BF340" i="2"/>
  <c r="BE340" i="2"/>
  <c r="T340" i="2"/>
  <c r="R340" i="2"/>
  <c r="P340" i="2"/>
  <c r="BK340" i="2"/>
  <c r="J340" i="2"/>
  <c r="BI338" i="2"/>
  <c r="BH338" i="2"/>
  <c r="BG338" i="2"/>
  <c r="BF338" i="2"/>
  <c r="BE338" i="2"/>
  <c r="T338" i="2"/>
  <c r="R338" i="2"/>
  <c r="P338" i="2"/>
  <c r="BK338" i="2"/>
  <c r="J338" i="2"/>
  <c r="BI336" i="2"/>
  <c r="BH336" i="2"/>
  <c r="BG336" i="2"/>
  <c r="BF336" i="2"/>
  <c r="BE336" i="2"/>
  <c r="T336" i="2"/>
  <c r="R336" i="2"/>
  <c r="P336" i="2"/>
  <c r="BK336" i="2"/>
  <c r="J336" i="2"/>
  <c r="BI334" i="2"/>
  <c r="BH334" i="2"/>
  <c r="BG334" i="2"/>
  <c r="BF334" i="2"/>
  <c r="BE334" i="2"/>
  <c r="T334" i="2"/>
  <c r="T331" i="2" s="1"/>
  <c r="R334" i="2"/>
  <c r="P334" i="2"/>
  <c r="BK334" i="2"/>
  <c r="J334" i="2"/>
  <c r="BI332" i="2"/>
  <c r="BH332" i="2"/>
  <c r="BG332" i="2"/>
  <c r="BF332" i="2"/>
  <c r="BE332" i="2"/>
  <c r="T332" i="2"/>
  <c r="R332" i="2"/>
  <c r="R331" i="2" s="1"/>
  <c r="P332" i="2"/>
  <c r="P331" i="2" s="1"/>
  <c r="BK332" i="2"/>
  <c r="J332" i="2"/>
  <c r="BI330" i="2"/>
  <c r="BH330" i="2"/>
  <c r="BG330" i="2"/>
  <c r="BF330" i="2"/>
  <c r="BE330" i="2"/>
  <c r="T330" i="2"/>
  <c r="R330" i="2"/>
  <c r="P330" i="2"/>
  <c r="BK330" i="2"/>
  <c r="J330" i="2"/>
  <c r="BI327" i="2"/>
  <c r="BH327" i="2"/>
  <c r="BG327" i="2"/>
  <c r="BF327" i="2"/>
  <c r="T327" i="2"/>
  <c r="R327" i="2"/>
  <c r="P327" i="2"/>
  <c r="BK327" i="2"/>
  <c r="J327" i="2"/>
  <c r="BE327" i="2" s="1"/>
  <c r="BI325" i="2"/>
  <c r="BH325" i="2"/>
  <c r="BG325" i="2"/>
  <c r="BF325" i="2"/>
  <c r="BE325" i="2"/>
  <c r="T325" i="2"/>
  <c r="R325" i="2"/>
  <c r="P325" i="2"/>
  <c r="P324" i="2" s="1"/>
  <c r="BK325" i="2"/>
  <c r="BK324" i="2" s="1"/>
  <c r="J324" i="2" s="1"/>
  <c r="J79" i="2" s="1"/>
  <c r="J325" i="2"/>
  <c r="BI323" i="2"/>
  <c r="BH323" i="2"/>
  <c r="BG323" i="2"/>
  <c r="BF323" i="2"/>
  <c r="T323" i="2"/>
  <c r="R323" i="2"/>
  <c r="P323" i="2"/>
  <c r="BK323" i="2"/>
  <c r="J323" i="2"/>
  <c r="BE323" i="2" s="1"/>
  <c r="BI321" i="2"/>
  <c r="BH321" i="2"/>
  <c r="BG321" i="2"/>
  <c r="BF321" i="2"/>
  <c r="BE321" i="2"/>
  <c r="T321" i="2"/>
  <c r="R321" i="2"/>
  <c r="R320" i="2" s="1"/>
  <c r="P321" i="2"/>
  <c r="P320" i="2" s="1"/>
  <c r="BK321" i="2"/>
  <c r="J321" i="2"/>
  <c r="BI319" i="2"/>
  <c r="BH319" i="2"/>
  <c r="BG319" i="2"/>
  <c r="BF319" i="2"/>
  <c r="BE319" i="2"/>
  <c r="T319" i="2"/>
  <c r="R319" i="2"/>
  <c r="P319" i="2"/>
  <c r="BK319" i="2"/>
  <c r="J319" i="2"/>
  <c r="BI317" i="2"/>
  <c r="BH317" i="2"/>
  <c r="BG317" i="2"/>
  <c r="BF317" i="2"/>
  <c r="T317" i="2"/>
  <c r="R317" i="2"/>
  <c r="R316" i="2" s="1"/>
  <c r="P317" i="2"/>
  <c r="BK317" i="2"/>
  <c r="J317" i="2"/>
  <c r="BE317" i="2" s="1"/>
  <c r="BI315" i="2"/>
  <c r="BH315" i="2"/>
  <c r="BG315" i="2"/>
  <c r="BF315" i="2"/>
  <c r="BE315" i="2"/>
  <c r="T315" i="2"/>
  <c r="R315" i="2"/>
  <c r="P315" i="2"/>
  <c r="BK315" i="2"/>
  <c r="J315" i="2"/>
  <c r="BI313" i="2"/>
  <c r="BH313" i="2"/>
  <c r="BG313" i="2"/>
  <c r="BF313" i="2"/>
  <c r="T313" i="2"/>
  <c r="R313" i="2"/>
  <c r="P313" i="2"/>
  <c r="BK313" i="2"/>
  <c r="J313" i="2"/>
  <c r="BE313" i="2" s="1"/>
  <c r="BI311" i="2"/>
  <c r="BH311" i="2"/>
  <c r="BG311" i="2"/>
  <c r="BF311" i="2"/>
  <c r="BE311" i="2"/>
  <c r="T311" i="2"/>
  <c r="R311" i="2"/>
  <c r="R310" i="2" s="1"/>
  <c r="P311" i="2"/>
  <c r="P310" i="2" s="1"/>
  <c r="BK311" i="2"/>
  <c r="BK310" i="2" s="1"/>
  <c r="J310" i="2" s="1"/>
  <c r="J76" i="2" s="1"/>
  <c r="J311" i="2"/>
  <c r="BI309" i="2"/>
  <c r="BH309" i="2"/>
  <c r="BG309" i="2"/>
  <c r="BF309" i="2"/>
  <c r="BE309" i="2"/>
  <c r="T309" i="2"/>
  <c r="R309" i="2"/>
  <c r="P309" i="2"/>
  <c r="BK309" i="2"/>
  <c r="J309" i="2"/>
  <c r="BI307" i="2"/>
  <c r="BH307" i="2"/>
  <c r="BG307" i="2"/>
  <c r="BF307" i="2"/>
  <c r="T307" i="2"/>
  <c r="R307" i="2"/>
  <c r="P307" i="2"/>
  <c r="BK307" i="2"/>
  <c r="J307" i="2"/>
  <c r="BE307" i="2" s="1"/>
  <c r="BI305" i="2"/>
  <c r="BH305" i="2"/>
  <c r="BG305" i="2"/>
  <c r="BF305" i="2"/>
  <c r="BE305" i="2"/>
  <c r="T305" i="2"/>
  <c r="R305" i="2"/>
  <c r="P305" i="2"/>
  <c r="BK305" i="2"/>
  <c r="J305" i="2"/>
  <c r="BI302" i="2"/>
  <c r="BH302" i="2"/>
  <c r="BG302" i="2"/>
  <c r="BF302" i="2"/>
  <c r="T302" i="2"/>
  <c r="R302" i="2"/>
  <c r="P302" i="2"/>
  <c r="BK302" i="2"/>
  <c r="J302" i="2"/>
  <c r="BE302" i="2" s="1"/>
  <c r="BI299" i="2"/>
  <c r="BH299" i="2"/>
  <c r="BG299" i="2"/>
  <c r="BF299" i="2"/>
  <c r="BE299" i="2"/>
  <c r="T299" i="2"/>
  <c r="R299" i="2"/>
  <c r="P299" i="2"/>
  <c r="BK299" i="2"/>
  <c r="J299" i="2"/>
  <c r="BI296" i="2"/>
  <c r="BH296" i="2"/>
  <c r="BG296" i="2"/>
  <c r="BF296" i="2"/>
  <c r="T296" i="2"/>
  <c r="R296" i="2"/>
  <c r="P296" i="2"/>
  <c r="BK296" i="2"/>
  <c r="J296" i="2"/>
  <c r="BE296" i="2" s="1"/>
  <c r="BI293" i="2"/>
  <c r="BH293" i="2"/>
  <c r="BG293" i="2"/>
  <c r="BF293" i="2"/>
  <c r="BE293" i="2"/>
  <c r="T293" i="2"/>
  <c r="R293" i="2"/>
  <c r="P293" i="2"/>
  <c r="BK293" i="2"/>
  <c r="J293" i="2"/>
  <c r="BI285" i="2"/>
  <c r="BH285" i="2"/>
  <c r="BG285" i="2"/>
  <c r="BF285" i="2"/>
  <c r="T285" i="2"/>
  <c r="R285" i="2"/>
  <c r="P285" i="2"/>
  <c r="P284" i="2" s="1"/>
  <c r="BK285" i="2"/>
  <c r="J285" i="2"/>
  <c r="BE285" i="2" s="1"/>
  <c r="BI283" i="2"/>
  <c r="BH283" i="2"/>
  <c r="BG283" i="2"/>
  <c r="BF283" i="2"/>
  <c r="BE283" i="2"/>
  <c r="T283" i="2"/>
  <c r="R283" i="2"/>
  <c r="P283" i="2"/>
  <c r="BK283" i="2"/>
  <c r="J283" i="2"/>
  <c r="BI281" i="2"/>
  <c r="BH281" i="2"/>
  <c r="BG281" i="2"/>
  <c r="BF281" i="2"/>
  <c r="T281" i="2"/>
  <c r="R281" i="2"/>
  <c r="P281" i="2"/>
  <c r="BK281" i="2"/>
  <c r="J281" i="2"/>
  <c r="BE281" i="2" s="1"/>
  <c r="BI279" i="2"/>
  <c r="BH279" i="2"/>
  <c r="BG279" i="2"/>
  <c r="BF279" i="2"/>
  <c r="BE279" i="2"/>
  <c r="T279" i="2"/>
  <c r="R279" i="2"/>
  <c r="P279" i="2"/>
  <c r="BK279" i="2"/>
  <c r="J279" i="2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BE274" i="2"/>
  <c r="T274" i="2"/>
  <c r="R274" i="2"/>
  <c r="P274" i="2"/>
  <c r="BK274" i="2"/>
  <c r="J274" i="2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BE270" i="2"/>
  <c r="T270" i="2"/>
  <c r="R270" i="2"/>
  <c r="P270" i="2"/>
  <c r="BK270" i="2"/>
  <c r="J270" i="2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BE266" i="2"/>
  <c r="T266" i="2"/>
  <c r="R266" i="2"/>
  <c r="P266" i="2"/>
  <c r="P265" i="2" s="1"/>
  <c r="BK266" i="2"/>
  <c r="J266" i="2"/>
  <c r="BI263" i="2"/>
  <c r="BH263" i="2"/>
  <c r="BG263" i="2"/>
  <c r="BF263" i="2"/>
  <c r="BE263" i="2"/>
  <c r="T263" i="2"/>
  <c r="T262" i="2" s="1"/>
  <c r="R263" i="2"/>
  <c r="R262" i="2" s="1"/>
  <c r="P263" i="2"/>
  <c r="P262" i="2" s="1"/>
  <c r="BK263" i="2"/>
  <c r="J263" i="2"/>
  <c r="J72" i="2"/>
  <c r="BI260" i="2"/>
  <c r="BH260" i="2"/>
  <c r="BG260" i="2"/>
  <c r="BF260" i="2"/>
  <c r="BE260" i="2"/>
  <c r="T260" i="2"/>
  <c r="R260" i="2"/>
  <c r="P260" i="2"/>
  <c r="BK260" i="2"/>
  <c r="J260" i="2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BE256" i="2"/>
  <c r="T256" i="2"/>
  <c r="R256" i="2"/>
  <c r="P256" i="2"/>
  <c r="BK256" i="2"/>
  <c r="J256" i="2"/>
  <c r="BI255" i="2"/>
  <c r="BH255" i="2"/>
  <c r="BG255" i="2"/>
  <c r="BF255" i="2"/>
  <c r="T255" i="2"/>
  <c r="R255" i="2"/>
  <c r="P255" i="2"/>
  <c r="BK255" i="2"/>
  <c r="J255" i="2"/>
  <c r="BE255" i="2" s="1"/>
  <c r="BI252" i="2"/>
  <c r="BH252" i="2"/>
  <c r="BG252" i="2"/>
  <c r="BF252" i="2"/>
  <c r="BE252" i="2"/>
  <c r="T252" i="2"/>
  <c r="R252" i="2"/>
  <c r="P252" i="2"/>
  <c r="P250" i="2" s="1"/>
  <c r="BK252" i="2"/>
  <c r="J252" i="2"/>
  <c r="BI251" i="2"/>
  <c r="BH251" i="2"/>
  <c r="BG251" i="2"/>
  <c r="BF251" i="2"/>
  <c r="T251" i="2"/>
  <c r="R251" i="2"/>
  <c r="R250" i="2" s="1"/>
  <c r="P251" i="2"/>
  <c r="BK251" i="2"/>
  <c r="J251" i="2"/>
  <c r="BE251" i="2" s="1"/>
  <c r="BI248" i="2"/>
  <c r="BH248" i="2"/>
  <c r="BG248" i="2"/>
  <c r="BF248" i="2"/>
  <c r="BE248" i="2"/>
  <c r="T248" i="2"/>
  <c r="R248" i="2"/>
  <c r="P248" i="2"/>
  <c r="BK248" i="2"/>
  <c r="J248" i="2"/>
  <c r="BI246" i="2"/>
  <c r="BH246" i="2"/>
  <c r="BG246" i="2"/>
  <c r="BF246" i="2"/>
  <c r="T246" i="2"/>
  <c r="R246" i="2"/>
  <c r="P246" i="2"/>
  <c r="BK246" i="2"/>
  <c r="J246" i="2"/>
  <c r="BE246" i="2" s="1"/>
  <c r="BI242" i="2"/>
  <c r="BH242" i="2"/>
  <c r="BG242" i="2"/>
  <c r="BF242" i="2"/>
  <c r="BE242" i="2"/>
  <c r="T242" i="2"/>
  <c r="R242" i="2"/>
  <c r="P242" i="2"/>
  <c r="BK242" i="2"/>
  <c r="J242" i="2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BE238" i="2"/>
  <c r="T238" i="2"/>
  <c r="R238" i="2"/>
  <c r="R237" i="2" s="1"/>
  <c r="P238" i="2"/>
  <c r="P237" i="2" s="1"/>
  <c r="BK238" i="2"/>
  <c r="J238" i="2"/>
  <c r="BI235" i="2"/>
  <c r="BH235" i="2"/>
  <c r="BG235" i="2"/>
  <c r="BF235" i="2"/>
  <c r="BE235" i="2"/>
  <c r="T235" i="2"/>
  <c r="R235" i="2"/>
  <c r="R234" i="2" s="1"/>
  <c r="P235" i="2"/>
  <c r="P234" i="2" s="1"/>
  <c r="BK235" i="2"/>
  <c r="BK234" i="2" s="1"/>
  <c r="J234" i="2" s="1"/>
  <c r="J69" i="2" s="1"/>
  <c r="J235" i="2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BE230" i="2"/>
  <c r="T230" i="2"/>
  <c r="R230" i="2"/>
  <c r="P230" i="2"/>
  <c r="BK230" i="2"/>
  <c r="J230" i="2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BE226" i="2"/>
  <c r="T226" i="2"/>
  <c r="R226" i="2"/>
  <c r="P226" i="2"/>
  <c r="BK226" i="2"/>
  <c r="J226" i="2"/>
  <c r="BI224" i="2"/>
  <c r="BH224" i="2"/>
  <c r="BG224" i="2"/>
  <c r="BF224" i="2"/>
  <c r="T224" i="2"/>
  <c r="T221" i="2" s="1"/>
  <c r="R224" i="2"/>
  <c r="P224" i="2"/>
  <c r="BK224" i="2"/>
  <c r="J224" i="2"/>
  <c r="BE224" i="2" s="1"/>
  <c r="BI222" i="2"/>
  <c r="BH222" i="2"/>
  <c r="BG222" i="2"/>
  <c r="BF222" i="2"/>
  <c r="BE222" i="2"/>
  <c r="T222" i="2"/>
  <c r="R222" i="2"/>
  <c r="R221" i="2" s="1"/>
  <c r="R209" i="2" s="1"/>
  <c r="P222" i="2"/>
  <c r="P221" i="2" s="1"/>
  <c r="BK222" i="2"/>
  <c r="BK221" i="2" s="1"/>
  <c r="J221" i="2" s="1"/>
  <c r="J68" i="2" s="1"/>
  <c r="J222" i="2"/>
  <c r="BI217" i="2"/>
  <c r="BH217" i="2"/>
  <c r="BG217" i="2"/>
  <c r="BF217" i="2"/>
  <c r="BE217" i="2"/>
  <c r="T217" i="2"/>
  <c r="R217" i="2"/>
  <c r="P217" i="2"/>
  <c r="BK217" i="2"/>
  <c r="J217" i="2"/>
  <c r="BI215" i="2"/>
  <c r="BH215" i="2"/>
  <c r="BG215" i="2"/>
  <c r="BF215" i="2"/>
  <c r="T215" i="2"/>
  <c r="T214" i="2" s="1"/>
  <c r="R215" i="2"/>
  <c r="R214" i="2" s="1"/>
  <c r="P215" i="2"/>
  <c r="P214" i="2" s="1"/>
  <c r="BK215" i="2"/>
  <c r="J215" i="2"/>
  <c r="BE215" i="2" s="1"/>
  <c r="BI212" i="2"/>
  <c r="BH212" i="2"/>
  <c r="BG212" i="2"/>
  <c r="BF212" i="2"/>
  <c r="BE212" i="2"/>
  <c r="T212" i="2"/>
  <c r="R212" i="2"/>
  <c r="P212" i="2"/>
  <c r="BK212" i="2"/>
  <c r="J212" i="2"/>
  <c r="BI210" i="2"/>
  <c r="BH210" i="2"/>
  <c r="BG210" i="2"/>
  <c r="BF210" i="2"/>
  <c r="BE210" i="2"/>
  <c r="T210" i="2"/>
  <c r="R210" i="2"/>
  <c r="P210" i="2"/>
  <c r="P209" i="2" s="1"/>
  <c r="BK210" i="2"/>
  <c r="J210" i="2"/>
  <c r="BI207" i="2"/>
  <c r="BH207" i="2"/>
  <c r="BG207" i="2"/>
  <c r="BF207" i="2"/>
  <c r="T207" i="2"/>
  <c r="R207" i="2"/>
  <c r="P207" i="2"/>
  <c r="BK207" i="2"/>
  <c r="J207" i="2"/>
  <c r="BE207" i="2" s="1"/>
  <c r="BI205" i="2"/>
  <c r="BH205" i="2"/>
  <c r="BG205" i="2"/>
  <c r="BF205" i="2"/>
  <c r="BE205" i="2"/>
  <c r="T205" i="2"/>
  <c r="R205" i="2"/>
  <c r="P205" i="2"/>
  <c r="BK205" i="2"/>
  <c r="J205" i="2"/>
  <c r="BI203" i="2"/>
  <c r="BH203" i="2"/>
  <c r="BG203" i="2"/>
  <c r="BF203" i="2"/>
  <c r="T203" i="2"/>
  <c r="R203" i="2"/>
  <c r="P203" i="2"/>
  <c r="BK203" i="2"/>
  <c r="J203" i="2"/>
  <c r="BE203" i="2" s="1"/>
  <c r="BI201" i="2"/>
  <c r="BH201" i="2"/>
  <c r="BG201" i="2"/>
  <c r="BF201" i="2"/>
  <c r="BE201" i="2"/>
  <c r="T201" i="2"/>
  <c r="R201" i="2"/>
  <c r="P201" i="2"/>
  <c r="BK201" i="2"/>
  <c r="J201" i="2"/>
  <c r="BI199" i="2"/>
  <c r="BH199" i="2"/>
  <c r="BG199" i="2"/>
  <c r="BF199" i="2"/>
  <c r="T199" i="2"/>
  <c r="R199" i="2"/>
  <c r="P199" i="2"/>
  <c r="BK199" i="2"/>
  <c r="J199" i="2"/>
  <c r="BE199" i="2" s="1"/>
  <c r="BI197" i="2"/>
  <c r="BH197" i="2"/>
  <c r="BG197" i="2"/>
  <c r="BF197" i="2"/>
  <c r="BE197" i="2"/>
  <c r="T197" i="2"/>
  <c r="R197" i="2"/>
  <c r="P197" i="2"/>
  <c r="BK197" i="2"/>
  <c r="J197" i="2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BE193" i="2"/>
  <c r="T193" i="2"/>
  <c r="R193" i="2"/>
  <c r="P193" i="2"/>
  <c r="BK193" i="2"/>
  <c r="J193" i="2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BE188" i="2"/>
  <c r="T188" i="2"/>
  <c r="R188" i="2"/>
  <c r="P188" i="2"/>
  <c r="BK188" i="2"/>
  <c r="J188" i="2"/>
  <c r="BI186" i="2"/>
  <c r="BH186" i="2"/>
  <c r="BG186" i="2"/>
  <c r="BF186" i="2"/>
  <c r="T186" i="2"/>
  <c r="R186" i="2"/>
  <c r="R179" i="2" s="1"/>
  <c r="P186" i="2"/>
  <c r="BK186" i="2"/>
  <c r="J186" i="2"/>
  <c r="BE186" i="2" s="1"/>
  <c r="BI184" i="2"/>
  <c r="BH184" i="2"/>
  <c r="BG184" i="2"/>
  <c r="BF184" i="2"/>
  <c r="BE184" i="2"/>
  <c r="T184" i="2"/>
  <c r="R184" i="2"/>
  <c r="P184" i="2"/>
  <c r="BK184" i="2"/>
  <c r="J184" i="2"/>
  <c r="BI182" i="2"/>
  <c r="BH182" i="2"/>
  <c r="BG182" i="2"/>
  <c r="BF182" i="2"/>
  <c r="T182" i="2"/>
  <c r="T179" i="2" s="1"/>
  <c r="R182" i="2"/>
  <c r="P182" i="2"/>
  <c r="BK182" i="2"/>
  <c r="J182" i="2"/>
  <c r="BE182" i="2" s="1"/>
  <c r="BI180" i="2"/>
  <c r="BH180" i="2"/>
  <c r="BG180" i="2"/>
  <c r="BF180" i="2"/>
  <c r="BE180" i="2"/>
  <c r="T180" i="2"/>
  <c r="R180" i="2"/>
  <c r="P180" i="2"/>
  <c r="BK180" i="2"/>
  <c r="J180" i="2"/>
  <c r="BI177" i="2"/>
  <c r="BH177" i="2"/>
  <c r="BG177" i="2"/>
  <c r="BF177" i="2"/>
  <c r="BE177" i="2"/>
  <c r="T177" i="2"/>
  <c r="R177" i="2"/>
  <c r="P177" i="2"/>
  <c r="BK177" i="2"/>
  <c r="J177" i="2"/>
  <c r="BI174" i="2"/>
  <c r="BH174" i="2"/>
  <c r="BG174" i="2"/>
  <c r="BF174" i="2"/>
  <c r="BE174" i="2"/>
  <c r="T174" i="2"/>
  <c r="R174" i="2"/>
  <c r="P174" i="2"/>
  <c r="BK174" i="2"/>
  <c r="J174" i="2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0" i="2"/>
  <c r="BH170" i="2"/>
  <c r="BG170" i="2"/>
  <c r="BF170" i="2"/>
  <c r="BE170" i="2"/>
  <c r="T170" i="2"/>
  <c r="R170" i="2"/>
  <c r="P170" i="2"/>
  <c r="BK170" i="2"/>
  <c r="J170" i="2"/>
  <c r="BI168" i="2"/>
  <c r="BH168" i="2"/>
  <c r="BG168" i="2"/>
  <c r="BF168" i="2"/>
  <c r="BE168" i="2"/>
  <c r="T168" i="2"/>
  <c r="R168" i="2"/>
  <c r="R167" i="2" s="1"/>
  <c r="P168" i="2"/>
  <c r="P167" i="2" s="1"/>
  <c r="BK168" i="2"/>
  <c r="J168" i="2"/>
  <c r="BI163" i="2"/>
  <c r="BH163" i="2"/>
  <c r="BG163" i="2"/>
  <c r="BF163" i="2"/>
  <c r="BE163" i="2"/>
  <c r="T163" i="2"/>
  <c r="R163" i="2"/>
  <c r="P163" i="2"/>
  <c r="BK163" i="2"/>
  <c r="J163" i="2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J33" i="2" s="1"/>
  <c r="AW54" i="1" s="1"/>
  <c r="BE159" i="2"/>
  <c r="T159" i="2"/>
  <c r="R159" i="2"/>
  <c r="P159" i="2"/>
  <c r="P148" i="2" s="1"/>
  <c r="BK159" i="2"/>
  <c r="J159" i="2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BE155" i="2"/>
  <c r="T155" i="2"/>
  <c r="R155" i="2"/>
  <c r="P155" i="2"/>
  <c r="BK155" i="2"/>
  <c r="J155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BE151" i="2"/>
  <c r="T151" i="2"/>
  <c r="R151" i="2"/>
  <c r="P151" i="2"/>
  <c r="BK151" i="2"/>
  <c r="J151" i="2"/>
  <c r="BI149" i="2"/>
  <c r="BH149" i="2"/>
  <c r="BG149" i="2"/>
  <c r="BF149" i="2"/>
  <c r="T149" i="2"/>
  <c r="T148" i="2" s="1"/>
  <c r="R149" i="2"/>
  <c r="R148" i="2" s="1"/>
  <c r="P149" i="2"/>
  <c r="BK149" i="2"/>
  <c r="J149" i="2"/>
  <c r="BE149" i="2" s="1"/>
  <c r="BI146" i="2"/>
  <c r="BH146" i="2"/>
  <c r="BG146" i="2"/>
  <c r="BF146" i="2"/>
  <c r="BE146" i="2"/>
  <c r="T146" i="2"/>
  <c r="R146" i="2"/>
  <c r="P146" i="2"/>
  <c r="BK146" i="2"/>
  <c r="J146" i="2"/>
  <c r="BI144" i="2"/>
  <c r="BH144" i="2"/>
  <c r="BG144" i="2"/>
  <c r="BF144" i="2"/>
  <c r="BE144" i="2"/>
  <c r="T144" i="2"/>
  <c r="R144" i="2"/>
  <c r="P144" i="2"/>
  <c r="BK144" i="2"/>
  <c r="J144" i="2"/>
  <c r="BI142" i="2"/>
  <c r="BH142" i="2"/>
  <c r="BG142" i="2"/>
  <c r="BF142" i="2"/>
  <c r="BE142" i="2"/>
  <c r="T142" i="2"/>
  <c r="R142" i="2"/>
  <c r="P142" i="2"/>
  <c r="BK142" i="2"/>
  <c r="J142" i="2"/>
  <c r="BI140" i="2"/>
  <c r="BH140" i="2"/>
  <c r="BG140" i="2"/>
  <c r="BF140" i="2"/>
  <c r="BE140" i="2"/>
  <c r="T140" i="2"/>
  <c r="R140" i="2"/>
  <c r="P140" i="2"/>
  <c r="BK140" i="2"/>
  <c r="J140" i="2"/>
  <c r="BI138" i="2"/>
  <c r="BH138" i="2"/>
  <c r="BG138" i="2"/>
  <c r="BF138" i="2"/>
  <c r="BE138" i="2"/>
  <c r="T138" i="2"/>
  <c r="R138" i="2"/>
  <c r="P138" i="2"/>
  <c r="BK138" i="2"/>
  <c r="J138" i="2"/>
  <c r="BI136" i="2"/>
  <c r="BH136" i="2"/>
  <c r="BG136" i="2"/>
  <c r="BF136" i="2"/>
  <c r="BE136" i="2"/>
  <c r="T136" i="2"/>
  <c r="R136" i="2"/>
  <c r="P136" i="2"/>
  <c r="BK136" i="2"/>
  <c r="J136" i="2"/>
  <c r="BI134" i="2"/>
  <c r="BH134" i="2"/>
  <c r="BG134" i="2"/>
  <c r="BF134" i="2"/>
  <c r="BE134" i="2"/>
  <c r="T134" i="2"/>
  <c r="R134" i="2"/>
  <c r="P134" i="2"/>
  <c r="BK134" i="2"/>
  <c r="J134" i="2"/>
  <c r="BI132" i="2"/>
  <c r="BH132" i="2"/>
  <c r="BG132" i="2"/>
  <c r="BF132" i="2"/>
  <c r="BE132" i="2"/>
  <c r="T132" i="2"/>
  <c r="R132" i="2"/>
  <c r="P132" i="2"/>
  <c r="BK132" i="2"/>
  <c r="J132" i="2"/>
  <c r="BI130" i="2"/>
  <c r="BH130" i="2"/>
  <c r="BG130" i="2"/>
  <c r="BF130" i="2"/>
  <c r="BE130" i="2"/>
  <c r="T130" i="2"/>
  <c r="R130" i="2"/>
  <c r="P130" i="2"/>
  <c r="BK130" i="2"/>
  <c r="J130" i="2"/>
  <c r="BI128" i="2"/>
  <c r="BH128" i="2"/>
  <c r="BG128" i="2"/>
  <c r="BF128" i="2"/>
  <c r="BE128" i="2"/>
  <c r="T128" i="2"/>
  <c r="R128" i="2"/>
  <c r="P128" i="2"/>
  <c r="BK128" i="2"/>
  <c r="J128" i="2"/>
  <c r="BI126" i="2"/>
  <c r="BH126" i="2"/>
  <c r="BG126" i="2"/>
  <c r="BF126" i="2"/>
  <c r="BE126" i="2"/>
  <c r="T126" i="2"/>
  <c r="R126" i="2"/>
  <c r="P126" i="2"/>
  <c r="BK126" i="2"/>
  <c r="J126" i="2"/>
  <c r="BI124" i="2"/>
  <c r="BH124" i="2"/>
  <c r="BG124" i="2"/>
  <c r="BF124" i="2"/>
  <c r="BE124" i="2"/>
  <c r="T124" i="2"/>
  <c r="R124" i="2"/>
  <c r="P124" i="2"/>
  <c r="BK124" i="2"/>
  <c r="J124" i="2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BE120" i="2"/>
  <c r="T120" i="2"/>
  <c r="R120" i="2"/>
  <c r="P120" i="2"/>
  <c r="BK120" i="2"/>
  <c r="J120" i="2"/>
  <c r="BI118" i="2"/>
  <c r="BH118" i="2"/>
  <c r="BG118" i="2"/>
  <c r="BF118" i="2"/>
  <c r="BE118" i="2"/>
  <c r="T118" i="2"/>
  <c r="R118" i="2"/>
  <c r="P118" i="2"/>
  <c r="BK118" i="2"/>
  <c r="J118" i="2"/>
  <c r="BI116" i="2"/>
  <c r="BH116" i="2"/>
  <c r="BG116" i="2"/>
  <c r="BF116" i="2"/>
  <c r="BE116" i="2"/>
  <c r="T116" i="2"/>
  <c r="R116" i="2"/>
  <c r="P116" i="2"/>
  <c r="BK116" i="2"/>
  <c r="J116" i="2"/>
  <c r="BI114" i="2"/>
  <c r="BH114" i="2"/>
  <c r="BG114" i="2"/>
  <c r="BF114" i="2"/>
  <c r="BE114" i="2"/>
  <c r="T114" i="2"/>
  <c r="R114" i="2"/>
  <c r="P114" i="2"/>
  <c r="BK114" i="2"/>
  <c r="J114" i="2"/>
  <c r="BI112" i="2"/>
  <c r="BH112" i="2"/>
  <c r="BG112" i="2"/>
  <c r="BF112" i="2"/>
  <c r="BE112" i="2"/>
  <c r="T112" i="2"/>
  <c r="R112" i="2"/>
  <c r="P112" i="2"/>
  <c r="BK112" i="2"/>
  <c r="J112" i="2"/>
  <c r="BI110" i="2"/>
  <c r="BH110" i="2"/>
  <c r="BG110" i="2"/>
  <c r="F34" i="2" s="1"/>
  <c r="BB54" i="1" s="1"/>
  <c r="BF110" i="2"/>
  <c r="BE110" i="2"/>
  <c r="T110" i="2"/>
  <c r="R110" i="2"/>
  <c r="R107" i="2" s="1"/>
  <c r="P110" i="2"/>
  <c r="P107" i="2" s="1"/>
  <c r="BK110" i="2"/>
  <c r="J110" i="2"/>
  <c r="BI108" i="2"/>
  <c r="F36" i="2" s="1"/>
  <c r="BD54" i="1" s="1"/>
  <c r="BH108" i="2"/>
  <c r="BG108" i="2"/>
  <c r="BF108" i="2"/>
  <c r="BE108" i="2"/>
  <c r="T108" i="2"/>
  <c r="T107" i="2" s="1"/>
  <c r="R108" i="2"/>
  <c r="P108" i="2"/>
  <c r="BK108" i="2"/>
  <c r="BK107" i="2" s="1"/>
  <c r="J108" i="2"/>
  <c r="J101" i="2"/>
  <c r="F101" i="2"/>
  <c r="F99" i="2"/>
  <c r="E97" i="2"/>
  <c r="E93" i="2"/>
  <c r="J55" i="2"/>
  <c r="F55" i="2"/>
  <c r="F53" i="2"/>
  <c r="E51" i="2"/>
  <c r="E47" i="2"/>
  <c r="J20" i="2"/>
  <c r="E20" i="2"/>
  <c r="F56" i="2" s="1"/>
  <c r="J19" i="2"/>
  <c r="J14" i="2"/>
  <c r="J53" i="2" s="1"/>
  <c r="E7" i="2"/>
  <c r="AS53" i="1"/>
  <c r="AS52" i="1"/>
  <c r="AS51" i="1" s="1"/>
  <c r="L47" i="1"/>
  <c r="AM46" i="1"/>
  <c r="L46" i="1"/>
  <c r="AM44" i="1"/>
  <c r="L44" i="1"/>
  <c r="L42" i="1"/>
  <c r="L41" i="1"/>
  <c r="R106" i="2" l="1"/>
  <c r="BB53" i="1"/>
  <c r="AT55" i="1"/>
  <c r="J107" i="2"/>
  <c r="J62" i="2" s="1"/>
  <c r="J32" i="2"/>
  <c r="AV54" i="1" s="1"/>
  <c r="AT54" i="1" s="1"/>
  <c r="F32" i="2"/>
  <c r="AZ54" i="1" s="1"/>
  <c r="F33" i="2"/>
  <c r="BA54" i="1" s="1"/>
  <c r="T250" i="2"/>
  <c r="F35" i="2"/>
  <c r="BC54" i="1" s="1"/>
  <c r="P179" i="2"/>
  <c r="P106" i="2" s="1"/>
  <c r="BK316" i="2"/>
  <c r="J316" i="2" s="1"/>
  <c r="J77" i="2" s="1"/>
  <c r="P92" i="5"/>
  <c r="P91" i="5" s="1"/>
  <c r="P90" i="5" s="1"/>
  <c r="AU57" i="1" s="1"/>
  <c r="J35" i="5"/>
  <c r="AW57" i="1" s="1"/>
  <c r="AT57" i="1" s="1"/>
  <c r="F35" i="5"/>
  <c r="BA57" i="1" s="1"/>
  <c r="BK88" i="6"/>
  <c r="J89" i="6"/>
  <c r="J62" i="6" s="1"/>
  <c r="T88" i="6"/>
  <c r="T87" i="6" s="1"/>
  <c r="J53" i="6"/>
  <c r="R284" i="2"/>
  <c r="R264" i="2" s="1"/>
  <c r="R365" i="2"/>
  <c r="J35" i="3"/>
  <c r="AW55" i="1" s="1"/>
  <c r="F35" i="3"/>
  <c r="BA55" i="1" s="1"/>
  <c r="F38" i="3"/>
  <c r="BD55" i="1" s="1"/>
  <c r="BD53" i="1" s="1"/>
  <c r="BD52" i="1" s="1"/>
  <c r="BD51" i="1" s="1"/>
  <c r="W30" i="1" s="1"/>
  <c r="J33" i="6"/>
  <c r="AW58" i="1" s="1"/>
  <c r="F102" i="2"/>
  <c r="BK167" i="2"/>
  <c r="J167" i="2" s="1"/>
  <c r="J64" i="2" s="1"/>
  <c r="BK179" i="2"/>
  <c r="J179" i="2" s="1"/>
  <c r="J65" i="2" s="1"/>
  <c r="T209" i="2"/>
  <c r="T106" i="2" s="1"/>
  <c r="T284" i="2"/>
  <c r="T365" i="2"/>
  <c r="J57" i="3"/>
  <c r="J85" i="3"/>
  <c r="BK93" i="3"/>
  <c r="F37" i="5"/>
  <c r="BC57" i="1" s="1"/>
  <c r="F36" i="3"/>
  <c r="BB55" i="1" s="1"/>
  <c r="R92" i="4"/>
  <c r="R91" i="4" s="1"/>
  <c r="R90" i="4" s="1"/>
  <c r="J32" i="6"/>
  <c r="AV58" i="1" s="1"/>
  <c r="AT58" i="1" s="1"/>
  <c r="F32" i="6"/>
  <c r="AZ58" i="1" s="1"/>
  <c r="J99" i="2"/>
  <c r="BK148" i="2"/>
  <c r="J148" i="2" s="1"/>
  <c r="J63" i="2" s="1"/>
  <c r="BK214" i="2"/>
  <c r="J214" i="2" s="1"/>
  <c r="J67" i="2" s="1"/>
  <c r="T237" i="2"/>
  <c r="BK250" i="2"/>
  <c r="J250" i="2" s="1"/>
  <c r="J71" i="2" s="1"/>
  <c r="T265" i="2"/>
  <c r="BK284" i="2"/>
  <c r="J284" i="2" s="1"/>
  <c r="J75" i="2" s="1"/>
  <c r="T320" i="2"/>
  <c r="R324" i="2"/>
  <c r="BK365" i="2"/>
  <c r="J365" i="2" s="1"/>
  <c r="J83" i="2" s="1"/>
  <c r="BK112" i="3"/>
  <c r="J112" i="3" s="1"/>
  <c r="J67" i="3" s="1"/>
  <c r="J34" i="4"/>
  <c r="AV56" i="1" s="1"/>
  <c r="AT56" i="1" s="1"/>
  <c r="T92" i="4"/>
  <c r="T91" i="4" s="1"/>
  <c r="T90" i="4" s="1"/>
  <c r="F38" i="4"/>
  <c r="BD56" i="1" s="1"/>
  <c r="E76" i="5"/>
  <c r="T92" i="5"/>
  <c r="T91" i="5" s="1"/>
  <c r="T90" i="5" s="1"/>
  <c r="P93" i="3"/>
  <c r="P92" i="3" s="1"/>
  <c r="P91" i="3" s="1"/>
  <c r="AU55" i="1" s="1"/>
  <c r="T112" i="3"/>
  <c r="T92" i="3" s="1"/>
  <c r="T91" i="3" s="1"/>
  <c r="J57" i="4"/>
  <c r="F37" i="4"/>
  <c r="BC56" i="1" s="1"/>
  <c r="BK237" i="2"/>
  <c r="J237" i="2" s="1"/>
  <c r="J70" i="2" s="1"/>
  <c r="BK265" i="2"/>
  <c r="P316" i="2"/>
  <c r="P264" i="2" s="1"/>
  <c r="BK320" i="2"/>
  <c r="J320" i="2" s="1"/>
  <c r="J78" i="2" s="1"/>
  <c r="T324" i="2"/>
  <c r="P355" i="2"/>
  <c r="E77" i="3"/>
  <c r="F34" i="3"/>
  <c r="AZ55" i="1" s="1"/>
  <c r="BK92" i="4"/>
  <c r="F35" i="4"/>
  <c r="BA56" i="1" s="1"/>
  <c r="BK92" i="5"/>
  <c r="F38" i="5"/>
  <c r="BD57" i="1" s="1"/>
  <c r="P89" i="6"/>
  <c r="P88" i="6" s="1"/>
  <c r="P87" i="6" s="1"/>
  <c r="AU58" i="1" s="1"/>
  <c r="F34" i="6"/>
  <c r="BB58" i="1" s="1"/>
  <c r="F87" i="4"/>
  <c r="F84" i="6"/>
  <c r="P105" i="2" l="1"/>
  <c r="AU54" i="1" s="1"/>
  <c r="AU53" i="1" s="1"/>
  <c r="AU52" i="1" s="1"/>
  <c r="AU51" i="1" s="1"/>
  <c r="J92" i="5"/>
  <c r="J66" i="5" s="1"/>
  <c r="BK91" i="5"/>
  <c r="J93" i="3"/>
  <c r="J66" i="3" s="1"/>
  <c r="BK92" i="3"/>
  <c r="T264" i="2"/>
  <c r="T105" i="2" s="1"/>
  <c r="AX53" i="1"/>
  <c r="BB52" i="1"/>
  <c r="BK91" i="4"/>
  <c r="J92" i="4"/>
  <c r="J66" i="4" s="1"/>
  <c r="BC53" i="1"/>
  <c r="BA53" i="1"/>
  <c r="R105" i="2"/>
  <c r="BK209" i="2"/>
  <c r="J209" i="2" s="1"/>
  <c r="J66" i="2" s="1"/>
  <c r="J265" i="2"/>
  <c r="J74" i="2" s="1"/>
  <c r="BK264" i="2"/>
  <c r="J264" i="2" s="1"/>
  <c r="J73" i="2" s="1"/>
  <c r="BK87" i="6"/>
  <c r="J87" i="6" s="1"/>
  <c r="J88" i="6"/>
  <c r="J61" i="6" s="1"/>
  <c r="AZ53" i="1"/>
  <c r="J91" i="5" l="1"/>
  <c r="J65" i="5" s="1"/>
  <c r="BK90" i="5"/>
  <c r="J90" i="5" s="1"/>
  <c r="J60" i="6"/>
  <c r="J29" i="6"/>
  <c r="J91" i="4"/>
  <c r="J65" i="4" s="1"/>
  <c r="BK90" i="4"/>
  <c r="J90" i="4" s="1"/>
  <c r="AW53" i="1"/>
  <c r="BA52" i="1"/>
  <c r="AX52" i="1"/>
  <c r="BB51" i="1"/>
  <c r="BK91" i="3"/>
  <c r="J91" i="3" s="1"/>
  <c r="J92" i="3"/>
  <c r="J65" i="3" s="1"/>
  <c r="BK106" i="2"/>
  <c r="AV53" i="1"/>
  <c r="AZ52" i="1"/>
  <c r="BC52" i="1"/>
  <c r="AY53" i="1"/>
  <c r="BK105" i="2" l="1"/>
  <c r="J105" i="2" s="1"/>
  <c r="J106" i="2"/>
  <c r="J61" i="2" s="1"/>
  <c r="AY52" i="1"/>
  <c r="BC51" i="1"/>
  <c r="BA51" i="1"/>
  <c r="AW52" i="1"/>
  <c r="AG58" i="1"/>
  <c r="AN58" i="1" s="1"/>
  <c r="J38" i="6"/>
  <c r="AZ51" i="1"/>
  <c r="AV52" i="1"/>
  <c r="AT52" i="1" s="1"/>
  <c r="J64" i="3"/>
  <c r="J31" i="3"/>
  <c r="AT53" i="1"/>
  <c r="W28" i="1"/>
  <c r="AX51" i="1"/>
  <c r="J64" i="4"/>
  <c r="J31" i="4"/>
  <c r="J31" i="5"/>
  <c r="J64" i="5"/>
  <c r="AG56" i="1" l="1"/>
  <c r="AN56" i="1" s="1"/>
  <c r="J40" i="4"/>
  <c r="W26" i="1"/>
  <c r="AV51" i="1"/>
  <c r="W27" i="1"/>
  <c r="AW51" i="1"/>
  <c r="AK27" i="1" s="1"/>
  <c r="J60" i="2"/>
  <c r="J29" i="2"/>
  <c r="J40" i="3"/>
  <c r="AG55" i="1"/>
  <c r="AN55" i="1" s="1"/>
  <c r="AY51" i="1"/>
  <c r="W29" i="1"/>
  <c r="J40" i="5"/>
  <c r="AG57" i="1"/>
  <c r="AN57" i="1" s="1"/>
  <c r="J38" i="2" l="1"/>
  <c r="AG54" i="1"/>
  <c r="AK26" i="1"/>
  <c r="AT51" i="1"/>
  <c r="AN54" i="1" l="1"/>
  <c r="AG53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<sst xmlns="http://schemas.openxmlformats.org/spreadsheetml/2006/main" count="5676" uniqueCount="1148">
  <si>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</si>
  <si>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</si>
  <si>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</si>
  <si>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</si>
  <si>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</si>
  <si>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</si>
  <si>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</si>
  <si>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{1b2a69f2-9e41-4c7e-a567-e36e12c0c275}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</si>
  <si>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</si>
  <si>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</si>
  <si>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</si>
  <si>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</si>
  <si>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</si>
  <si>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</si>
  <si>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</si>
  <si>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</si>
  <si>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RZP03201_VVZ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</si>
  <si>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</si>
  <si>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</si>
  <si>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Zřízení bezbariérového přístupu ZŠ Pohořská v Odrách</t>
  </si>
  <si>
    <t>KSO:</t>
  </si>
  <si>
    <t/>
  </si>
  <si>
    <t>CC-CZ:</t>
  </si>
  <si>
    <t>Místo:</t>
  </si>
  <si>
    <t>ZŠ Pohořská Odry</t>
  </si>
  <si>
    <t>Datum:</t>
  </si>
  <si>
    <t>19. 1. 2017</t>
  </si>
  <si>
    <t>Zadavatel:</t>
  </si>
  <si>
    <t>IČ:</t>
  </si>
  <si>
    <t>Město Odry</t>
  </si>
  <si>
    <t>DIČ:</t>
  </si>
  <si>
    <t>Uchazeč:</t>
  </si>
  <si>
    <t>Vyplň údaj</t>
  </si>
  <si>
    <t>Projektant:</t>
  </si>
  <si>
    <t>PROJEKTSTUDIO EUCZ,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</si>
  <si>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</si>
  <si>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</si>
  <si>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</si>
  <si>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</si>
  <si>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</si>
  <si>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</si>
  <si>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</si>
  <si>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</si>
  <si>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</si>
  <si>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</si>
  <si>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</si>
  <si>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</si>
  <si>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</si>
  <si>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</si>
  <si>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</si>
  <si>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</si>
  <si>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</si>
  <si>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</si>
  <si>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</si>
  <si>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</si>
  <si>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</si>
  <si>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</si>
  <si>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</si>
  <si>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</si>
  <si>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</si>
  <si>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</si>
  <si>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</si>
  <si>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</si>
  <si>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</si>
  <si>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</si>
  <si>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</si>
  <si>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</si>
  <si>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</si>
  <si>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</si>
  <si>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</si>
  <si>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</si>
  <si>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</si>
  <si>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</si>
  <si>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</si>
  <si>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</si>
  <si>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</si>
  <si>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Bezbariérový výtah</t>
  </si>
  <si>
    <t>STA</t>
  </si>
  <si>
    <t>1</t>
  </si>
  <si>
    <t>{3f27b534-3503-4f11-8088-b49c1ab6774b}</t>
  </si>
  <si>
    <t>2</t>
  </si>
  <si>
    <t>SO 01_H</t>
  </si>
  <si>
    <t>hlavní náklady</t>
  </si>
  <si>
    <t>Soupis</t>
  </si>
  <si>
    <t>{860ece5a-8e0d-4015-b6bc-7b725e10d3bc}</t>
  </si>
  <si>
    <t>/</t>
  </si>
  <si>
    <t>3</t>
  </si>
  <si>
    <t>###NOINSERT###</t>
  </si>
  <si>
    <t>H_EL</t>
  </si>
  <si>
    <t>Elektroinstalace pro výtah</t>
  </si>
  <si>
    <t>{3f3de644-9aae-4b7b-9f0a-b6405a536812}</t>
  </si>
  <si>
    <t>H_VŠ</t>
  </si>
  <si>
    <t>Výtahová šachta</t>
  </si>
  <si>
    <t>{5d15b424-ed60-47b9-96ee-738eb6813e91}</t>
  </si>
  <si>
    <t>H_VY</t>
  </si>
  <si>
    <t>Výtah</t>
  </si>
  <si>
    <t>{965840b9-25e3-445d-9bf6-8cc3732cac8d}</t>
  </si>
  <si>
    <t>SO 01_V</t>
  </si>
  <si>
    <t>vedlejší  náklady</t>
  </si>
  <si>
    <t>{b37c9551-6a86-4eeb-8626-1f256bcbb92e}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</si>
  <si>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</si>
  <si>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</si>
  <si>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</si>
  <si>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</si>
  <si>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</si>
  <si>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</si>
  <si>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</si>
  <si>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Bezbariérový výtah</t>
  </si>
  <si>
    <t>Soupis:</t>
  </si>
  <si>
    <t>SO 01_H - hlavní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</si>
  <si>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</si>
  <si>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</si>
  <si>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</si>
  <si>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</si>
  <si>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</si>
  <si>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</si>
  <si>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</si>
  <si>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</si>
  <si>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</si>
  <si>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</si>
  <si>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</si>
  <si>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</si>
  <si>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94 - Lešení a stavební výtahy</t>
  </si>
  <si>
    <t xml:space="preserve">      97 - Prorážení otvorů a ostatní bourací práce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</si>
  <si>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</si>
  <si>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</si>
  <si>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</si>
  <si>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</si>
  <si>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</si>
  <si>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</si>
  <si>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</si>
  <si>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</si>
  <si>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</si>
  <si>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767 - Konstrukce zámečnické</t>
  </si>
  <si>
    <t xml:space="preserve">    776 - Podlahy povlakové</t>
  </si>
  <si>
    <t xml:space="preserve">    784 - Dokončovací práce - malby a tapety</t>
  </si>
  <si>
    <t xml:space="preserve">    789 - Povrchové úpravy ocelových konstrukcí a technologických zařízení</t>
  </si>
  <si>
    <t>N00 - Nepojmenované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</si>
  <si>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</si>
  <si>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</si>
  <si>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</si>
  <si>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</si>
  <si>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</si>
  <si>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</si>
  <si>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</si>
  <si>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</si>
  <si>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</si>
  <si>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</si>
  <si>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</si>
  <si>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</si>
  <si>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</si>
  <si>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</si>
  <si>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</si>
  <si>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</si>
  <si>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</si>
  <si>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</si>
  <si>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</si>
  <si>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</si>
  <si>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plochy do 15 m2</t>
  </si>
  <si>
    <t>m2</t>
  </si>
  <si>
    <t>CS ÚRS 2017 01</t>
  </si>
  <si>
    <t>4</t>
  </si>
  <si>
    <t>1238290166</t>
  </si>
  <si>
    <t>VV</t>
  </si>
  <si>
    <t>(1*1,5)</t>
  </si>
  <si>
    <t>113107012</t>
  </si>
  <si>
    <t xml:space="preserve">Odstranění  plochy do 15 m2 z kameniva těženého tl 200 mm </t>
  </si>
  <si>
    <t>1440054644</t>
  </si>
  <si>
    <t>"kačírek"(0,5*2,6+0,5*1)</t>
  </si>
  <si>
    <t>113204111</t>
  </si>
  <si>
    <t>Vytrhání obrub záhonových</t>
  </si>
  <si>
    <t>m</t>
  </si>
  <si>
    <t>763243055</t>
  </si>
  <si>
    <t>5</t>
  </si>
  <si>
    <t>114203102</t>
  </si>
  <si>
    <t>Rozebrání dlažeb z lomového kamene nebo betonových tvárnic na sucho se zalitými spárami</t>
  </si>
  <si>
    <t>m3</t>
  </si>
  <si>
    <t>236060467</t>
  </si>
  <si>
    <t>(0,7*0,1*2,5)</t>
  </si>
  <si>
    <t>122201101</t>
  </si>
  <si>
    <t>Odkopávky a prokopávky nezapažené v hornině tř. 3 objem do 100 m3</t>
  </si>
  <si>
    <t>1329286688</t>
  </si>
  <si>
    <t>(3*0,1*3)-((1,5+1,75+1,8)*0,1)</t>
  </si>
  <si>
    <t>6</t>
  </si>
  <si>
    <t>131201201</t>
  </si>
  <si>
    <t>Hloubení jam zapažených v hornině tř. 3 objemu do 100 m3</t>
  </si>
  <si>
    <t>-1021745669</t>
  </si>
  <si>
    <t>(3*1,8*3)</t>
  </si>
  <si>
    <t>7</t>
  </si>
  <si>
    <t>131201209</t>
  </si>
  <si>
    <t>Příplatek za lepivost u hloubení jam zapažených v hornině tř. 3</t>
  </si>
  <si>
    <t>-1195493553</t>
  </si>
  <si>
    <t>16,2*0,3</t>
  </si>
  <si>
    <t>8</t>
  </si>
  <si>
    <t>151101201</t>
  </si>
  <si>
    <t>Zřízení příložného pažení stěn výkopu hl do 4 m</t>
  </si>
  <si>
    <t>-1594090357</t>
  </si>
  <si>
    <t>(3*1,8)*4</t>
  </si>
  <si>
    <t>9</t>
  </si>
  <si>
    <t>151101211</t>
  </si>
  <si>
    <t>Odstranění příložného pažení stěn hl do 4 m</t>
  </si>
  <si>
    <t>-1722359982</t>
  </si>
  <si>
    <t>21,6</t>
  </si>
  <si>
    <t>10</t>
  </si>
  <si>
    <t>151101301</t>
  </si>
  <si>
    <t>Zřízení rozepření stěn při pažení příložném hl do 4 m</t>
  </si>
  <si>
    <t>-785991252</t>
  </si>
  <si>
    <t>16,2</t>
  </si>
  <si>
    <t>11</t>
  </si>
  <si>
    <t>151101311</t>
  </si>
  <si>
    <t>Odstranění rozepření stěn při pažení příložném hl do 4 m</t>
  </si>
  <si>
    <t>758482343</t>
  </si>
  <si>
    <t>12</t>
  </si>
  <si>
    <t>162701105</t>
  </si>
  <si>
    <t>Vodorovné přemístění do 10000 m výkopku/sypaniny z horniny tř. 1 až 4</t>
  </si>
  <si>
    <t>399514471</t>
  </si>
  <si>
    <t>(2,45*1,8*2,55)</t>
  </si>
  <si>
    <t>13</t>
  </si>
  <si>
    <t>171201201</t>
  </si>
  <si>
    <t>Uložení sypaniny na skládky</t>
  </si>
  <si>
    <t>715379834</t>
  </si>
  <si>
    <t>11,246</t>
  </si>
  <si>
    <t>14</t>
  </si>
  <si>
    <t>171201211</t>
  </si>
  <si>
    <t>Poplatek za uložení odpadu ze sypaniny na skládce (skládkovné)</t>
  </si>
  <si>
    <t>t</t>
  </si>
  <si>
    <t>-2029130429</t>
  </si>
  <si>
    <t>11,246*1,65</t>
  </si>
  <si>
    <t>174101101</t>
  </si>
  <si>
    <t>Zásyp jam, šachet rýh nebo kolem objektů sypaninou se zhutněním</t>
  </si>
  <si>
    <t>1066913797</t>
  </si>
  <si>
    <t>16,2-(2,45*1,8*2,55)</t>
  </si>
  <si>
    <t>16</t>
  </si>
  <si>
    <t>181111111</t>
  </si>
  <si>
    <t>Plošná úprava terénu do 500 m2 zemina tř 1 až 4 nerovnosti do 100 mm v rovinně a svahu do 1:5</t>
  </si>
  <si>
    <t>1274819574</t>
  </si>
  <si>
    <t>2,56</t>
  </si>
  <si>
    <t>17</t>
  </si>
  <si>
    <t>181411131</t>
  </si>
  <si>
    <t>Založení parkového trávníku výsevem plochy do 1000 m2 v rovině a ve svahu do 1:5</t>
  </si>
  <si>
    <t>-197806040</t>
  </si>
  <si>
    <t>(3*3)-(2,2*2,2+1,6)</t>
  </si>
  <si>
    <t>18</t>
  </si>
  <si>
    <t>M</t>
  </si>
  <si>
    <t>005724100</t>
  </si>
  <si>
    <t>osivo směs travní parková</t>
  </si>
  <si>
    <t>kg</t>
  </si>
  <si>
    <t>1116941126</t>
  </si>
  <si>
    <t>2,56*0,015 'Přepočtené koeficientem množství</t>
  </si>
  <si>
    <t>19</t>
  </si>
  <si>
    <t>182303111</t>
  </si>
  <si>
    <t>Doplnění zeminy nebo substrátu na travnatých plochách tl 50 mm rovina v rovinně a svahu do 1:5</t>
  </si>
  <si>
    <t>1981984613</t>
  </si>
  <si>
    <t>20</t>
  </si>
  <si>
    <t>103715000</t>
  </si>
  <si>
    <t>substrát pro trávníky A  VL</t>
  </si>
  <si>
    <t>2077941372</t>
  </si>
  <si>
    <t>2,56*0,058 'Přepočtené koeficientem množství</t>
  </si>
  <si>
    <t>Zakládání</t>
  </si>
  <si>
    <t>213141131</t>
  </si>
  <si>
    <t>Zřízení vrstvy z geotextilie ve sklonu do 1:1 š do 3 m</t>
  </si>
  <si>
    <t>-922887584</t>
  </si>
  <si>
    <t>(2,2*1,8)*4</t>
  </si>
  <si>
    <t>22</t>
  </si>
  <si>
    <t>693110030</t>
  </si>
  <si>
    <t>geotextilie tkaná 200 g/m2</t>
  </si>
  <si>
    <t>1711429764</t>
  </si>
  <si>
    <t>15,84*1,15 'Přepočtené koeficientem množství</t>
  </si>
  <si>
    <t>23</t>
  </si>
  <si>
    <t>213311113</t>
  </si>
  <si>
    <t>Polštáře zhutněné pod základy z kameniva drceného frakce 16 až 63 mm</t>
  </si>
  <si>
    <t>-1643868821</t>
  </si>
  <si>
    <t>(2,45*0,1*2,55)</t>
  </si>
  <si>
    <t>24</t>
  </si>
  <si>
    <t>273321411</t>
  </si>
  <si>
    <t>Základové desky ze ŽB bez zvýšených nároků na prostředí tř. C 20/25</t>
  </si>
  <si>
    <t>2044240348</t>
  </si>
  <si>
    <t>(2,55*0,2*2,45)</t>
  </si>
  <si>
    <t>25</t>
  </si>
  <si>
    <t>273322611</t>
  </si>
  <si>
    <t>Základové desky ze ŽB se zvýšenými nároky na prostředí tř. C 30/37</t>
  </si>
  <si>
    <t>455898888</t>
  </si>
  <si>
    <t>"výtahová šachta" (2,2*0,2*2,1)</t>
  </si>
  <si>
    <t>26</t>
  </si>
  <si>
    <t>273351215</t>
  </si>
  <si>
    <t>Zřízení bednění stěn základových desek</t>
  </si>
  <si>
    <t>17753673</t>
  </si>
  <si>
    <t>(2,6*0,3)*2+(2,5*0,3)*2</t>
  </si>
  <si>
    <t>27</t>
  </si>
  <si>
    <t>273351216</t>
  </si>
  <si>
    <t>Odstranění bednění stěn základových desek</t>
  </si>
  <si>
    <t>-1062039129</t>
  </si>
  <si>
    <t>3,060</t>
  </si>
  <si>
    <t>28</t>
  </si>
  <si>
    <t>273362021</t>
  </si>
  <si>
    <t>Výztuž základových desek svařovanými sítěmi Kari</t>
  </si>
  <si>
    <t>-1582102749</t>
  </si>
  <si>
    <t>"deska"((2,55*2,45)*0,0079*1,25)*2</t>
  </si>
  <si>
    <t>"šachta"((2,2*2,1)*0,0079*1,25)*2</t>
  </si>
  <si>
    <t>Mezisoučet</t>
  </si>
  <si>
    <t>Svislé a kompletní konstrukce</t>
  </si>
  <si>
    <t>29</t>
  </si>
  <si>
    <t>310279842</t>
  </si>
  <si>
    <t>Zazdívka otvorů pl do 4 m2 ve zdivu nadzákladovém z nepálených tvárnic tl do 300 mm</t>
  </si>
  <si>
    <t>185355885</t>
  </si>
  <si>
    <t>"1.NP"(0,3*2,2*0,7)</t>
  </si>
  <si>
    <t>30</t>
  </si>
  <si>
    <t>311322611</t>
  </si>
  <si>
    <t>Nosná zeď ze ŽB odolného proti agresivnímu prostředí tř. C 30/37 bez výztuže</t>
  </si>
  <si>
    <t>-1427299308</t>
  </si>
  <si>
    <t>"výtahová šachta"(1,65*0,2*1,2)+(1,65*0,2*1,4)+(2,2*0,2*1,4)*2</t>
  </si>
  <si>
    <t>31</t>
  </si>
  <si>
    <t>311351105</t>
  </si>
  <si>
    <t>Zřízení oboustranného bednění zdí nosných</t>
  </si>
  <si>
    <t>368295661</t>
  </si>
  <si>
    <t>32</t>
  </si>
  <si>
    <t>311351106</t>
  </si>
  <si>
    <t>Odstranění oboustranného bednění zdí nosných</t>
  </si>
  <si>
    <t>2025192845</t>
  </si>
  <si>
    <t>33</t>
  </si>
  <si>
    <t>311361821</t>
  </si>
  <si>
    <t>Výztuž nosných zdí betonářskou ocelí 10 505</t>
  </si>
  <si>
    <t>-145111665</t>
  </si>
  <si>
    <t>"příložky"0,121</t>
  </si>
  <si>
    <t>0,121*1,1 'Přepočtené koeficientem množství</t>
  </si>
  <si>
    <t>34</t>
  </si>
  <si>
    <t>311362021</t>
  </si>
  <si>
    <t>Výztuž nosných zdí svařovanými sítěmi Kari</t>
  </si>
  <si>
    <t>-1056955156</t>
  </si>
  <si>
    <t>"výtahová šachta"(((1,65*1,2)+(1,65*1,4)+(2,2*1,4)*2)*0,0079*1,25)*2</t>
  </si>
  <si>
    <t>Úpravy povrchů, podlahy a osazování výplní</t>
  </si>
  <si>
    <t>35</t>
  </si>
  <si>
    <t>612142002</t>
  </si>
  <si>
    <t>Potažení vnitřních stěn sklovláknitým pletivem</t>
  </si>
  <si>
    <t>604276932</t>
  </si>
  <si>
    <t>"1.NP"(2,2*0,7)</t>
  </si>
  <si>
    <t>36</t>
  </si>
  <si>
    <t>612325222</t>
  </si>
  <si>
    <t>Vápenocementová štuková omítka malých ploch do 0,25 m2 na stěnách</t>
  </si>
  <si>
    <t>kus</t>
  </si>
  <si>
    <t>1890127791</t>
  </si>
  <si>
    <t>"rýha 3.NP"1</t>
  </si>
  <si>
    <t>37</t>
  </si>
  <si>
    <t>612325225</t>
  </si>
  <si>
    <t>Vápenocementová štuková omítka malých ploch do 4,0 m2 na stěnách</t>
  </si>
  <si>
    <t>-1751588409</t>
  </si>
  <si>
    <t>"1.NP dozdívka"1</t>
  </si>
  <si>
    <t>38</t>
  </si>
  <si>
    <t>622142001</t>
  </si>
  <si>
    <t>Potažení vnějších stěn sklovláknitým pletivem vtlačeným do tenkovrstvé hmoty</t>
  </si>
  <si>
    <t>504703664</t>
  </si>
  <si>
    <t>9,735</t>
  </si>
  <si>
    <t>39</t>
  </si>
  <si>
    <t>622211011</t>
  </si>
  <si>
    <t>Montáž kontaktního zateplení vnějších stěn z polystyrénových desek tl do 80 mm</t>
  </si>
  <si>
    <t>592111801</t>
  </si>
  <si>
    <t>"nadzemní část šachta"(2,2*0,3)*3</t>
  </si>
  <si>
    <t>40</t>
  </si>
  <si>
    <t>283763710</t>
  </si>
  <si>
    <t>deska z extrudovaného polystyrénu  XPS  1250 x 600 x 80 mm</t>
  </si>
  <si>
    <t>1499974416</t>
  </si>
  <si>
    <t>1,980</t>
  </si>
  <si>
    <t>1,98*1,02 'Přepočtené koeficientem množství</t>
  </si>
  <si>
    <t>41</t>
  </si>
  <si>
    <t>622211031</t>
  </si>
  <si>
    <t>Montáž kontaktního zateplení vnějších stěn z polystyrénových desek tl do 160 mm</t>
  </si>
  <si>
    <t>1182328920</t>
  </si>
  <si>
    <t>"doplění ETICS -1.NP"(0,7*2,2)</t>
  </si>
  <si>
    <t>42</t>
  </si>
  <si>
    <t>283759520</t>
  </si>
  <si>
    <t>deska fasádní polystyrénová EPS 70 F 1000 x 500 x 160 mm</t>
  </si>
  <si>
    <t>-1326198810</t>
  </si>
  <si>
    <t>1,54*1,02 'Přepočtené koeficientem množství</t>
  </si>
  <si>
    <t>43</t>
  </si>
  <si>
    <t>622321141</t>
  </si>
  <si>
    <t>Vápenocementová omítka štuková dvouvrstvá vnějších stěn nanášená ručně</t>
  </si>
  <si>
    <t>-2087005864</t>
  </si>
  <si>
    <t>"po odstraněném ETICS"(1,65*11,9)-(6,2+3,7)</t>
  </si>
  <si>
    <t>44</t>
  </si>
  <si>
    <t>622511111</t>
  </si>
  <si>
    <t>Tenkovrstvá akrylátová mozaiková střednězrnná omítka včetně penetrace vnějších stěn</t>
  </si>
  <si>
    <t>-1571706317</t>
  </si>
  <si>
    <t>(2,2*0,3)*3</t>
  </si>
  <si>
    <t>45</t>
  </si>
  <si>
    <t>622531021</t>
  </si>
  <si>
    <t>Tenkovrstvá silikonová zrnitá omítka tl. 2,0 mm včetně penetrace vnějších stěn</t>
  </si>
  <si>
    <t>-1691399458</t>
  </si>
  <si>
    <t>(0,7*2,2)</t>
  </si>
  <si>
    <t>46</t>
  </si>
  <si>
    <t>631311135</t>
  </si>
  <si>
    <t>Mazanina tl do 240 mm z betonu prostého bez zvýšených nároků na prostředí tř. C 20/25</t>
  </si>
  <si>
    <t>-1664279653</t>
  </si>
  <si>
    <t>"doplnněí podlah u výtahu" (1*0,24*1,8)*3</t>
  </si>
  <si>
    <t>47</t>
  </si>
  <si>
    <t>632453372</t>
  </si>
  <si>
    <t>Potěr betonový samonivelační tl do 70 mm tř. C 30/37</t>
  </si>
  <si>
    <t>1215755547</t>
  </si>
  <si>
    <t>(1*1,5)*3</t>
  </si>
  <si>
    <t>48</t>
  </si>
  <si>
    <t>637121113</t>
  </si>
  <si>
    <t>Okapový chodník z kačírku tl 200 mm s udusáním</t>
  </si>
  <si>
    <t>1494453677</t>
  </si>
  <si>
    <t>(0,4*4)</t>
  </si>
  <si>
    <t>Ostatní konstrukce a práce, bourání</t>
  </si>
  <si>
    <t>49</t>
  </si>
  <si>
    <t>985324211</t>
  </si>
  <si>
    <t>Ochranný akrylátový nátěr betonu dvojnásobný s impregnací (OS-B)</t>
  </si>
  <si>
    <t>987808172</t>
  </si>
  <si>
    <t>"výtahová šachta"((1,65*1,2)+(1,65*1,4)+(2,2*1,4)*2)+(1,8*1,7)</t>
  </si>
  <si>
    <t>50</t>
  </si>
  <si>
    <t>985324911</t>
  </si>
  <si>
    <t>Příplatek k cenám ochranných nátěrů betonu za práci ve stísněném prostoru</t>
  </si>
  <si>
    <t>-257323001</t>
  </si>
  <si>
    <t>13,510</t>
  </si>
  <si>
    <t>91</t>
  </si>
  <si>
    <t>Doplňující konstrukce a práce pozemních komunikací, letišť a ploch</t>
  </si>
  <si>
    <t>51</t>
  </si>
  <si>
    <t>916231213</t>
  </si>
  <si>
    <t>Osazení chodníkového obrubníku betonového stojatého s boční opěrou do lože z betonu prostého</t>
  </si>
  <si>
    <t>-2054828228</t>
  </si>
  <si>
    <t>52</t>
  </si>
  <si>
    <t>592174170</t>
  </si>
  <si>
    <t>obrubník betonový chodníkový 100x10x25 cm</t>
  </si>
  <si>
    <t>-171302096</t>
  </si>
  <si>
    <t>"prorez"1</t>
  </si>
  <si>
    <t>94</t>
  </si>
  <si>
    <t>Lešení a stavební výtahy</t>
  </si>
  <si>
    <t>53</t>
  </si>
  <si>
    <t>941111112</t>
  </si>
  <si>
    <t>Montáž lešení řadového trubkového lehkého s podlahami zatížení do 200 kg/m2 š do 0,9 m v do 25 m</t>
  </si>
  <si>
    <t>-1441295728</t>
  </si>
  <si>
    <t>(2,5*11)</t>
  </si>
  <si>
    <t>54</t>
  </si>
  <si>
    <t>941111212</t>
  </si>
  <si>
    <t>Příplatek k lešení řadovému trubkovému lehkému s podlahami š 0,9 m v 25 m za první a ZKD den použití</t>
  </si>
  <si>
    <t>-2102273240</t>
  </si>
  <si>
    <t>27,5*14</t>
  </si>
  <si>
    <t>55</t>
  </si>
  <si>
    <t>941111812</t>
  </si>
  <si>
    <t>Demontáž lešení řadového trubkového lehkého s podlahami zatížení do 200 kg/m2 š do 0,9 m v do 25 m</t>
  </si>
  <si>
    <t>-1685850485</t>
  </si>
  <si>
    <t>27,5</t>
  </si>
  <si>
    <t>56</t>
  </si>
  <si>
    <t>946111112</t>
  </si>
  <si>
    <t>Montáž pojízdných věží trubkových/dílcových š do 0,9 m dl do 3,2 m v do 2,5 m</t>
  </si>
  <si>
    <t>1784180053</t>
  </si>
  <si>
    <t>57</t>
  </si>
  <si>
    <t>946111212</t>
  </si>
  <si>
    <t>Příplatek k pojízdným věžím š do 0,9 m dl do 3,2 m v do 2,5 m za první a ZKD den použití</t>
  </si>
  <si>
    <t>-349743869</t>
  </si>
  <si>
    <t>60</t>
  </si>
  <si>
    <t>58</t>
  </si>
  <si>
    <t>946111812</t>
  </si>
  <si>
    <t>Demontáž pojízdných věží trubkových/dílcových š do 0,9 m dl do 3,2 m v do 2,5 m</t>
  </si>
  <si>
    <t>-1089073316</t>
  </si>
  <si>
    <t>97</t>
  </si>
  <si>
    <t>Prorážení otvorů a ostatní bourací práce</t>
  </si>
  <si>
    <t>59</t>
  </si>
  <si>
    <t>974031142</t>
  </si>
  <si>
    <t>Vysekání rýh ve zdivu cihelném hl do 70 mm š do 70 mm</t>
  </si>
  <si>
    <t>1036996304</t>
  </si>
  <si>
    <t>"3.NP"4</t>
  </si>
  <si>
    <t>96</t>
  </si>
  <si>
    <t>Bourání konstrukcí</t>
  </si>
  <si>
    <t>962052210</t>
  </si>
  <si>
    <t>Bourání zdiva nadzákladového ze ŽB do 1 m3</t>
  </si>
  <si>
    <t>356002546</t>
  </si>
  <si>
    <t>"2.,3.NP"(1,2*0,4*0,9)*2</t>
  </si>
  <si>
    <t>61</t>
  </si>
  <si>
    <t>963012520</t>
  </si>
  <si>
    <t>Bourání stropů z ŽB desek š přes 300 mm tl přes 140 mm</t>
  </si>
  <si>
    <t>352127569</t>
  </si>
  <si>
    <t>"plocha před výtahem" (1*0,3*1,5)*3</t>
  </si>
  <si>
    <t>62</t>
  </si>
  <si>
    <t>966080105</t>
  </si>
  <si>
    <t>Bourání kontaktního zateplení z polystyrenových desek tloušťky do 180 mm</t>
  </si>
  <si>
    <t>1245970161</t>
  </si>
  <si>
    <t>"ETICS v místě výtahové šachty"(1,65*11,9)</t>
  </si>
  <si>
    <t>"odpočet výplně" -((1,65*2,1)+(1,2*2,35)*2)</t>
  </si>
  <si>
    <t>63</t>
  </si>
  <si>
    <t>968082017</t>
  </si>
  <si>
    <t>Vybourání plastových rámů oken zdvojených včetně křídel plochy přes 2 do 4 m2</t>
  </si>
  <si>
    <t>1780574795</t>
  </si>
  <si>
    <t>(1,3*2,4)*2</t>
  </si>
  <si>
    <t>64</t>
  </si>
  <si>
    <t>968082022</t>
  </si>
  <si>
    <t>Vybourání plastových zárubní dveří plochy do 4 m2</t>
  </si>
  <si>
    <t>1037788319</t>
  </si>
  <si>
    <t>(1,7*2,2)</t>
  </si>
  <si>
    <t>997</t>
  </si>
  <si>
    <t>Přesun sutě</t>
  </si>
  <si>
    <t>65</t>
  </si>
  <si>
    <t>997006512</t>
  </si>
  <si>
    <t>Vodorovná doprava suti na skládku s naložením na dopravní prostředek a složením přes 100 m do 1 km</t>
  </si>
  <si>
    <t>1622165287</t>
  </si>
  <si>
    <t>66</t>
  </si>
  <si>
    <t>997006519</t>
  </si>
  <si>
    <t>Vodorovná doprava suti na skládku s naložením na dopravní prostředek a složením Příplatek k ceně za každý další i započatý 1 km</t>
  </si>
  <si>
    <t>-820270996</t>
  </si>
  <si>
    <t>6,124*15</t>
  </si>
  <si>
    <t>Součet</t>
  </si>
  <si>
    <t>67</t>
  </si>
  <si>
    <t>997013211</t>
  </si>
  <si>
    <t>Vnitrostaveništní doprava suti a vybouraných hmot vodorovně do 50 m svisle ručně (nošením po schodech) pro budovy a haly výšky do 6 m</t>
  </si>
  <si>
    <t>-803001775</t>
  </si>
  <si>
    <t>68</t>
  </si>
  <si>
    <t>997013802</t>
  </si>
  <si>
    <t>Poplatek za uložení stavebního železobetonového odpadu na skládce (skládkovné)</t>
  </si>
  <si>
    <t>-1925228012</t>
  </si>
  <si>
    <t>69</t>
  </si>
  <si>
    <t>997221855</t>
  </si>
  <si>
    <t>Poplatek za uložení odpadu z kameniva na skládce (skládkovné)</t>
  </si>
  <si>
    <t>2103367918</t>
  </si>
  <si>
    <t>0,5</t>
  </si>
  <si>
    <t>70</t>
  </si>
  <si>
    <t>997013831</t>
  </si>
  <si>
    <t>Poplatek za uložení stavebního odpadu na skládce (skládkovné) směsného</t>
  </si>
  <si>
    <t>1899582401</t>
  </si>
  <si>
    <t>6,124-3,5</t>
  </si>
  <si>
    <t>998</t>
  </si>
  <si>
    <t>Přesun hmot</t>
  </si>
  <si>
    <t>71</t>
  </si>
  <si>
    <t>998012022</t>
  </si>
  <si>
    <t>Přesun hmot pro budovy monolitické v do 12 m</t>
  </si>
  <si>
    <t>-1482034442</t>
  </si>
  <si>
    <t>PSV</t>
  </si>
  <si>
    <t>Práce a dodávky PSV</t>
  </si>
  <si>
    <t>711</t>
  </si>
  <si>
    <t>Izolace proti vodě, vlhkosti a plynům</t>
  </si>
  <si>
    <t>72</t>
  </si>
  <si>
    <t>711111002</t>
  </si>
  <si>
    <t>Provedení izolace proti zemní vlhkosti vodorovné za studena lakem asfaltovým</t>
  </si>
  <si>
    <t>1192857905</t>
  </si>
  <si>
    <t>(0,3*2,2)*3</t>
  </si>
  <si>
    <t>73</t>
  </si>
  <si>
    <t>111631520</t>
  </si>
  <si>
    <t xml:space="preserve">lak asfaltový </t>
  </si>
  <si>
    <t>-1384542476</t>
  </si>
  <si>
    <t>1,98*0,00035 'Přepočtené koeficientem množství</t>
  </si>
  <si>
    <t>74</t>
  </si>
  <si>
    <t>711112002</t>
  </si>
  <si>
    <t>Provedení izolace proti zemní vlhkosti svislé za studena lakem asfaltovým</t>
  </si>
  <si>
    <t>-155291504</t>
  </si>
  <si>
    <t>75</t>
  </si>
  <si>
    <t>607757557</t>
  </si>
  <si>
    <t>15,84*0,00045 'Přepočtené koeficientem množství</t>
  </si>
  <si>
    <t>76</t>
  </si>
  <si>
    <t>711141559</t>
  </si>
  <si>
    <t>Provedení izolace proti zemní vlhkosti pásy přitavením vodorovné NAIP</t>
  </si>
  <si>
    <t>336579428</t>
  </si>
  <si>
    <t>77</t>
  </si>
  <si>
    <t>628321340</t>
  </si>
  <si>
    <t>pás těžký asfaltovaný</t>
  </si>
  <si>
    <t>-719168964</t>
  </si>
  <si>
    <t>1,98*1,15 'Přepočtené koeficientem množství</t>
  </si>
  <si>
    <t>78</t>
  </si>
  <si>
    <t>711142559</t>
  </si>
  <si>
    <t>Provedení izolace proti zemní vlhkosti pásy přitavením svislé NAIP</t>
  </si>
  <si>
    <t>1566325757</t>
  </si>
  <si>
    <t>79</t>
  </si>
  <si>
    <t>683408925</t>
  </si>
  <si>
    <t>15,84*1,2 'Přepočtené koeficientem množství</t>
  </si>
  <si>
    <t>80</t>
  </si>
  <si>
    <t>998711101</t>
  </si>
  <si>
    <t>Přesun hmot tonážní pro izolace proti vodě, vlhkosti a plynům v objektech výšky do 6 m</t>
  </si>
  <si>
    <t>360475938</t>
  </si>
  <si>
    <t>713</t>
  </si>
  <si>
    <t>Izolace tepelné</t>
  </si>
  <si>
    <t>81</t>
  </si>
  <si>
    <t>713131141</t>
  </si>
  <si>
    <t>Montáž izolace tepelné stěn a základů lepením celoplošně rohoží, pásů, dílců, desek</t>
  </si>
  <si>
    <t>-1076401753</t>
  </si>
  <si>
    <t>"XPS 40 mm"(2,2*1,6)*1</t>
  </si>
  <si>
    <t>"XPS 60 mm"(0,2*2,2)*3</t>
  </si>
  <si>
    <t>"XPS 80 mm"(2,2*1,6)*3</t>
  </si>
  <si>
    <t>"komprimační pásky" (0,4*3,5)</t>
  </si>
  <si>
    <t>82</t>
  </si>
  <si>
    <t>283763650</t>
  </si>
  <si>
    <t>deska z extrudovaného polystyrénu  XPS 1250 x 600 x 40 mm</t>
  </si>
  <si>
    <t>999077209</t>
  </si>
  <si>
    <t>(2,2*1,8)*1</t>
  </si>
  <si>
    <t>3,96*1,02 'Přepočtené koeficientem množství</t>
  </si>
  <si>
    <t>83</t>
  </si>
  <si>
    <t>283763700</t>
  </si>
  <si>
    <t>deska z extrudovaného polystyrénu XPS  1250 x 600 x 60 mm</t>
  </si>
  <si>
    <t>688308652</t>
  </si>
  <si>
    <t>(0,2*2,2)*3</t>
  </si>
  <si>
    <t>1,32*1,02 'Přepočtené koeficientem množství</t>
  </si>
  <si>
    <t>84</t>
  </si>
  <si>
    <t>-2016012043</t>
  </si>
  <si>
    <t>(2,2*1,6)*3</t>
  </si>
  <si>
    <t>10,56*1,02 'Přepočtené koeficientem množství</t>
  </si>
  <si>
    <t>85</t>
  </si>
  <si>
    <t>283550210.R</t>
  </si>
  <si>
    <t>páska komprimační</t>
  </si>
  <si>
    <t>912197086</t>
  </si>
  <si>
    <t>3,5</t>
  </si>
  <si>
    <t>3,5*1,02 'Přepočtené koeficientem množství</t>
  </si>
  <si>
    <t>115</t>
  </si>
  <si>
    <t>713131151</t>
  </si>
  <si>
    <t>Montáž izolace tepelné stěn a základů volně vloženými rohožemi, pásy, dílci, deskami 1 vrstva</t>
  </si>
  <si>
    <t>-328189820</t>
  </si>
  <si>
    <t>"detail hroní část atiky, spodní část zatsřešení" (0,4*2,5)</t>
  </si>
  <si>
    <t>116</t>
  </si>
  <si>
    <t>631515050</t>
  </si>
  <si>
    <t>deska minerální izolační  tl. 20 mm</t>
  </si>
  <si>
    <t>1068082654</t>
  </si>
  <si>
    <t>1*1,02 'Přepočtené koeficientem množství</t>
  </si>
  <si>
    <t>86</t>
  </si>
  <si>
    <t>998713101</t>
  </si>
  <si>
    <t>Přesun hmot tonážní pro izolace tepelné v objektech v do 6 m</t>
  </si>
  <si>
    <t>-24430947</t>
  </si>
  <si>
    <t>735</t>
  </si>
  <si>
    <t>Ústřední vytápění - otopná tělesa</t>
  </si>
  <si>
    <t>87</t>
  </si>
  <si>
    <t>735121810</t>
  </si>
  <si>
    <t>Demontáž otopného tělesa ocelového článkového</t>
  </si>
  <si>
    <t>-1763663388</t>
  </si>
  <si>
    <t>(1*0,6)*2</t>
  </si>
  <si>
    <t>88</t>
  </si>
  <si>
    <t>735494811</t>
  </si>
  <si>
    <t>Vypuštění vody z otopných soustav bez kotlů, ohříváků, zásobníků a nádrží</t>
  </si>
  <si>
    <t>1942098698</t>
  </si>
  <si>
    <t>1,2</t>
  </si>
  <si>
    <t>89</t>
  </si>
  <si>
    <t>735890802</t>
  </si>
  <si>
    <t>Přemístění demontovaného otopného tělesa vodorovně 100 m v objektech výšky přes 6 do 12 m</t>
  </si>
  <si>
    <t>-1352430384</t>
  </si>
  <si>
    <t>741</t>
  </si>
  <si>
    <t>Elektroinstalace - silnoproud</t>
  </si>
  <si>
    <t>90</t>
  </si>
  <si>
    <t>741110063</t>
  </si>
  <si>
    <t>Montáž trubka plastová ohebná D přes 35 mm uložená pod omítku</t>
  </si>
  <si>
    <t>-885684347</t>
  </si>
  <si>
    <t>"3.NP"10</t>
  </si>
  <si>
    <t>345713580</t>
  </si>
  <si>
    <t>trubka elektroinstalační ohebná, HDPE+LDPE 160</t>
  </si>
  <si>
    <t>1106288023</t>
  </si>
  <si>
    <t>763</t>
  </si>
  <si>
    <t>Konstrukce suché výstavby</t>
  </si>
  <si>
    <t>92</t>
  </si>
  <si>
    <t>763164636</t>
  </si>
  <si>
    <t>SDK obklad  kcí tvaru U š do 1,2 m desky 1xDF 15</t>
  </si>
  <si>
    <t>788361798</t>
  </si>
  <si>
    <t>"ostění+nadpraží" (3,5*2)*3</t>
  </si>
  <si>
    <t>93</t>
  </si>
  <si>
    <t>998763302</t>
  </si>
  <si>
    <t>Přesun hmot tonážní pro sádrokartonové konstrukce v objektech v do 12 m</t>
  </si>
  <si>
    <t>951864864</t>
  </si>
  <si>
    <t>767</t>
  </si>
  <si>
    <t>Konstrukce zámečnické</t>
  </si>
  <si>
    <t>767995114</t>
  </si>
  <si>
    <t>Montáž atypických zámečnických konstrukcí hmotnosti do 50 kg</t>
  </si>
  <si>
    <t>-1968722762</t>
  </si>
  <si>
    <t>"kotevní L120/120, 7,5m"145</t>
  </si>
  <si>
    <t>95</t>
  </si>
  <si>
    <t>130104440</t>
  </si>
  <si>
    <t>úhelník ocelový rovnostranný, v jakosti 11 375, 120 x 120 x 10 mm</t>
  </si>
  <si>
    <t>-771384277</t>
  </si>
  <si>
    <t>0,145</t>
  </si>
  <si>
    <t>0,145*1,1 'Přepočtené koeficientem množství</t>
  </si>
  <si>
    <t>998767101</t>
  </si>
  <si>
    <t>Přesun hmot tonážní pro zámečnické konstrukce v objektech v do 6 m</t>
  </si>
  <si>
    <t>-45216480</t>
  </si>
  <si>
    <t>776</t>
  </si>
  <si>
    <t>Podlahy povlakové</t>
  </si>
  <si>
    <t>771591161</t>
  </si>
  <si>
    <t>Montáž profilu dilatačního</t>
  </si>
  <si>
    <t>-57904621</t>
  </si>
  <si>
    <t>(1*3)</t>
  </si>
  <si>
    <t>98</t>
  </si>
  <si>
    <t>590541530</t>
  </si>
  <si>
    <t>profil dilatační  hliník</t>
  </si>
  <si>
    <t>1661401782</t>
  </si>
  <si>
    <t>3*1,1 'Přepočtené koeficientem množství</t>
  </si>
  <si>
    <t>99</t>
  </si>
  <si>
    <t>776121111</t>
  </si>
  <si>
    <t>Vodou ředitelná penetrace savého podkladu povlakových podlah ředěná v poměru 1:3</t>
  </si>
  <si>
    <t>-499318485</t>
  </si>
  <si>
    <t>100</t>
  </si>
  <si>
    <t>776141121</t>
  </si>
  <si>
    <t>Vyrovnání podkladu povlakových podlah stěrkou pevnosti 30 MPa tl 3 mm</t>
  </si>
  <si>
    <t>16259791</t>
  </si>
  <si>
    <t>4,5</t>
  </si>
  <si>
    <t>101</t>
  </si>
  <si>
    <t>776201811</t>
  </si>
  <si>
    <t>Demontáž lepených povlakových podlah bez podložky ručně</t>
  </si>
  <si>
    <t>1032764324</t>
  </si>
  <si>
    <t>102</t>
  </si>
  <si>
    <t>776221111</t>
  </si>
  <si>
    <t>Lepení pásů z PVC standardním lepidlem</t>
  </si>
  <si>
    <t>166691092</t>
  </si>
  <si>
    <t>103</t>
  </si>
  <si>
    <t>284110000.RPVC</t>
  </si>
  <si>
    <t>PVC se stupněm zátěže tř.43 do prostor škol, tl.2,0 mm, odolnost proti skluzu - DS</t>
  </si>
  <si>
    <t>708292171</t>
  </si>
  <si>
    <t>4,5*1,02 'Přepočtené koeficientem množství</t>
  </si>
  <si>
    <t>104</t>
  </si>
  <si>
    <t>776223112</t>
  </si>
  <si>
    <t>Spoj povlakových podlahovin z PVC svařováním za studena</t>
  </si>
  <si>
    <t>785835590</t>
  </si>
  <si>
    <t>1*3</t>
  </si>
  <si>
    <t>105</t>
  </si>
  <si>
    <t>776411112</t>
  </si>
  <si>
    <t>Montáž obvodových soklíků výšky  do 100 mm</t>
  </si>
  <si>
    <t>-1401773788</t>
  </si>
  <si>
    <t>(0,5*2)*3</t>
  </si>
  <si>
    <t>106</t>
  </si>
  <si>
    <t>284110100</t>
  </si>
  <si>
    <t>lišta speciální soklová PVC 10340 20 x 100 mm role 50 m</t>
  </si>
  <si>
    <t>-23644734</t>
  </si>
  <si>
    <t>107</t>
  </si>
  <si>
    <t>998776102</t>
  </si>
  <si>
    <t>Přesun hmot tonážní pro podlahy povlakové v objektech v do 12 m</t>
  </si>
  <si>
    <t>-292051499</t>
  </si>
  <si>
    <t>784</t>
  </si>
  <si>
    <t>Dokončovací práce - malby a tapety</t>
  </si>
  <si>
    <t>108</t>
  </si>
  <si>
    <t>784181101</t>
  </si>
  <si>
    <t>Penetrace podkladu jednonásobná základní akrylátová v místnostech výšky do 3,80 m</t>
  </si>
  <si>
    <t>1150907665</t>
  </si>
  <si>
    <t>"SDK"21*1,2</t>
  </si>
  <si>
    <t>"nová omítka"(0,7*2,2)+10</t>
  </si>
  <si>
    <t>109</t>
  </si>
  <si>
    <t>784211101</t>
  </si>
  <si>
    <t>Malby z malířských směsí otěruvzdorných za mokra dvojnásobné, bílé za mokra otěruvzdorné výborně v místnostech výšky do 3,80 m</t>
  </si>
  <si>
    <t>327547914</t>
  </si>
  <si>
    <t>36,740</t>
  </si>
  <si>
    <t>789</t>
  </si>
  <si>
    <t>Povrchové úpravy ocelových konstrukcí a technologických zařízení</t>
  </si>
  <si>
    <t>110</t>
  </si>
  <si>
    <t>789421211.RŽZ</t>
  </si>
  <si>
    <t>Žárové zinkování L 120/120</t>
  </si>
  <si>
    <t>1630459071</t>
  </si>
  <si>
    <t>145</t>
  </si>
  <si>
    <t>N00</t>
  </si>
  <si>
    <t>Nepojmenované práce</t>
  </si>
  <si>
    <t>111</t>
  </si>
  <si>
    <t>N00ELEKTRIKAR</t>
  </si>
  <si>
    <t>Elektroinstalační (hromosvodné) práce dle TZ a PD  neobsažené  v položkách vč.dodávky potřebného materiálu ( přeložení - prodloužení stávajíícho FeZN zemnícího pásku v místě výtahové šachty -7,5 hod)</t>
  </si>
  <si>
    <t>kpl</t>
  </si>
  <si>
    <t>512</t>
  </si>
  <si>
    <t>344008828</t>
  </si>
  <si>
    <t>112</t>
  </si>
  <si>
    <t>N00TOPENAR</t>
  </si>
  <si>
    <t>Topenářské  práce dle TZ a PD  neobsažené  v položkách vč.dodávky potřebného materiálu ( zaslepení stávajícího rozvodu ÚT po dmtž těles v místě vstupu do výtahu vč.úpravy rozvodů na navazující těleso- 15 hod)</t>
  </si>
  <si>
    <t>476804846</t>
  </si>
  <si>
    <t>113</t>
  </si>
  <si>
    <t>N00TRUHLAR</t>
  </si>
  <si>
    <t>Truhlářské práce dle TZ a PD  neobsažené  v položkách vč.dodávky potřebného  materiálu ( demontáž interiérových prvků v místě vstupu do výtahu, úprava interiérového prvku na navazující obložení - 15 hod)</t>
  </si>
  <si>
    <t>-2094240488</t>
  </si>
  <si>
    <t>114</t>
  </si>
  <si>
    <t>N00ZEDNIK</t>
  </si>
  <si>
    <t>Zednické práce dle TZ a PD  neobsažené  v položkách vč.dodávky potřebného  materiálu (začištění omítek, odseknutí omítky, úprava betonové podlahy atd.- 15 hod)</t>
  </si>
  <si>
    <t>1817007688</t>
  </si>
  <si>
    <t>Úroveň 3:</t>
  </si>
  <si>
    <t>H_EL - Elektroinstalace pro výtah</t>
  </si>
  <si>
    <t>Ostatní - Samostatné rozpočty PSV</t>
  </si>
  <si>
    <t xml:space="preserve">    799.1 - Elektroinstalace pro výtah-rozvaděč</t>
  </si>
  <si>
    <t xml:space="preserve">    799.1.1 - Elektroinstalace pro výtah - elektroinstalace</t>
  </si>
  <si>
    <t>Ostatní</t>
  </si>
  <si>
    <t>Samostatné rozpočty PSV</t>
  </si>
  <si>
    <t>799.1</t>
  </si>
  <si>
    <t>Elektroinstalace pro výtah-rozvaděč</t>
  </si>
  <si>
    <t>EL0000000.R1</t>
  </si>
  <si>
    <t>Dodávka materiálu - jistič B6/1 barevná páčka</t>
  </si>
  <si>
    <t>-482315676</t>
  </si>
  <si>
    <t>EL0000000.R2</t>
  </si>
  <si>
    <t>Dodávka materiálu - jistič B16/1 barevná páčka</t>
  </si>
  <si>
    <t>145685940</t>
  </si>
  <si>
    <t>EL0000000.R3</t>
  </si>
  <si>
    <t>Dodávka materiálu - jistič B16/3 barevná páčka</t>
  </si>
  <si>
    <t>116626728</t>
  </si>
  <si>
    <t>EL0000000.R4</t>
  </si>
  <si>
    <t>Elektomontáže - jistič - vypínač, vzduch do 80A 3 pól</t>
  </si>
  <si>
    <t>688925347</t>
  </si>
  <si>
    <t>EL0000000.R5</t>
  </si>
  <si>
    <t>Elektomontáže - jistič - vypínač, vzduch do 80A 1 pól</t>
  </si>
  <si>
    <t>2006800695</t>
  </si>
  <si>
    <t>EL0000000.R6</t>
  </si>
  <si>
    <t>Úprava rozvaděčů NN</t>
  </si>
  <si>
    <t>hod</t>
  </si>
  <si>
    <t>526647219</t>
  </si>
  <si>
    <t>EL0000000.R7</t>
  </si>
  <si>
    <t>Výchozí revize - rozvaděč</t>
  </si>
  <si>
    <t>-1179865775</t>
  </si>
  <si>
    <t>EL0000000.R8</t>
  </si>
  <si>
    <t>Drobný materiál-rozvaděč</t>
  </si>
  <si>
    <t>486332439</t>
  </si>
  <si>
    <t>"5%"1</t>
  </si>
  <si>
    <t>EL0000000.R9</t>
  </si>
  <si>
    <t>Přidružené pracovní výkony-rozvaděč</t>
  </si>
  <si>
    <t>2038233237</t>
  </si>
  <si>
    <t>"3%"1</t>
  </si>
  <si>
    <t>799.1.1</t>
  </si>
  <si>
    <t>Elektroinstalace pro výtah - elektroinstalace</t>
  </si>
  <si>
    <t>EL0000000.R10</t>
  </si>
  <si>
    <t>Dodávka elektromateriálu - kabel CYKY J 5x6</t>
  </si>
  <si>
    <t>812500683</t>
  </si>
  <si>
    <t>EL0000000.R11</t>
  </si>
  <si>
    <t>Dodávka elektromateriálu - kabel CYKY J 3x2,5</t>
  </si>
  <si>
    <t>-1617351431</t>
  </si>
  <si>
    <t>EL0000000.R12</t>
  </si>
  <si>
    <t>Dodávka elektromateriálu - kabel CYKY J 3x1,5</t>
  </si>
  <si>
    <t>981256495</t>
  </si>
  <si>
    <t>EL0000000.R13</t>
  </si>
  <si>
    <t>Dodávka elektromateriálu - vodič HO7V 6Zz CY</t>
  </si>
  <si>
    <t>-868798602</t>
  </si>
  <si>
    <t>EL0000000.R14</t>
  </si>
  <si>
    <t>Dodávka elektromateriálu - lišta instalační LV 40x20</t>
  </si>
  <si>
    <t>-461124989</t>
  </si>
  <si>
    <t>EL0000000.R15</t>
  </si>
  <si>
    <t>Elektromontáže - CYKYm 750 do 5x10 pevně uložený</t>
  </si>
  <si>
    <t>1622385148</t>
  </si>
  <si>
    <t>EL0000000.R16</t>
  </si>
  <si>
    <t>Elektromontáže - CYKYm 750 do 3x2,5 pevně uložený</t>
  </si>
  <si>
    <t>1676021070</t>
  </si>
  <si>
    <t>EL0000000.R17</t>
  </si>
  <si>
    <t>Elektromontáže - CYKYm 750 do 3x1,5 pevně uložený</t>
  </si>
  <si>
    <t>-556261948</t>
  </si>
  <si>
    <t>EL0000000.R18</t>
  </si>
  <si>
    <t>Elektromontáže - CY 6pevně uložený</t>
  </si>
  <si>
    <t>-504501626</t>
  </si>
  <si>
    <t>EL0000000.R19</t>
  </si>
  <si>
    <t>Elektromontáže - montáž instalačních lišt</t>
  </si>
  <si>
    <t>1291121663</t>
  </si>
  <si>
    <t>EL0000000.R20</t>
  </si>
  <si>
    <t>Elektromontáže - ukončení vodičů do 16 mm2</t>
  </si>
  <si>
    <t>855784057</t>
  </si>
  <si>
    <t>EL0000000.R21</t>
  </si>
  <si>
    <t>Elektromontáže - ukončení vodičů do 4 mm2</t>
  </si>
  <si>
    <t>-1756686839</t>
  </si>
  <si>
    <t>EL0000000.R22</t>
  </si>
  <si>
    <t>Elektromontáže - vysekání rýh strop beton</t>
  </si>
  <si>
    <t>1854283482</t>
  </si>
  <si>
    <t>EL0000000.R23</t>
  </si>
  <si>
    <t>Elektromontáže - začištění rýh</t>
  </si>
  <si>
    <t>2088893565</t>
  </si>
  <si>
    <t>EL0000000.R24</t>
  </si>
  <si>
    <t>Elektromontáže - průraz bet.zdi</t>
  </si>
  <si>
    <t>434167112</t>
  </si>
  <si>
    <t>0,25</t>
  </si>
  <si>
    <t>EL0000000.R25</t>
  </si>
  <si>
    <t xml:space="preserve">Elektromontáže - stavební práce </t>
  </si>
  <si>
    <t>1340351940</t>
  </si>
  <si>
    <t>EL0000000.R26</t>
  </si>
  <si>
    <t>Elektromontáže - výchozí revize</t>
  </si>
  <si>
    <t>-502117212</t>
  </si>
  <si>
    <t>EL0000000.R27</t>
  </si>
  <si>
    <t>Elektromontáže - ztížené výrobní podmínky</t>
  </si>
  <si>
    <t>1442770334</t>
  </si>
  <si>
    <t>EL0000000.R28</t>
  </si>
  <si>
    <t>Elektromontáže - přidružené pracovní výkony</t>
  </si>
  <si>
    <t>-320771348</t>
  </si>
  <si>
    <t>EL0000000.R29</t>
  </si>
  <si>
    <t>Elektromontáže - drobný materiál</t>
  </si>
  <si>
    <t>361072786</t>
  </si>
  <si>
    <t>EL0000000.R30</t>
  </si>
  <si>
    <t>Elektromontáže - rezerva rozpočtu</t>
  </si>
  <si>
    <t>-341860615</t>
  </si>
  <si>
    <t>"2%"1</t>
  </si>
  <si>
    <t>H_VŠ - Výtahová šachta</t>
  </si>
  <si>
    <t xml:space="preserve">    799.2 - Výtahová šachta</t>
  </si>
  <si>
    <t>799.2</t>
  </si>
  <si>
    <t>VŠ0000000.R1</t>
  </si>
  <si>
    <t>Ocelová konstrukce (materiál,výroba, dodávka, montáž)</t>
  </si>
  <si>
    <t>-1794736530</t>
  </si>
  <si>
    <t>1820</t>
  </si>
  <si>
    <t>VŠ0000000.R2</t>
  </si>
  <si>
    <t>Kotevní prvky, pryžové podložky pro kotvení, chemie</t>
  </si>
  <si>
    <t>1660825997</t>
  </si>
  <si>
    <t>VŠ0000000.R3</t>
  </si>
  <si>
    <t>Povrchová úprava (základní+2xemail dle RAL)</t>
  </si>
  <si>
    <t>-1385885450</t>
  </si>
  <si>
    <t>VŠ0000000.R4</t>
  </si>
  <si>
    <t>Izolační dvojsklo s Connexem dle 81-1 Stopsol clasic clear</t>
  </si>
  <si>
    <t>-986068224</t>
  </si>
  <si>
    <t>VŠ0000000.R5</t>
  </si>
  <si>
    <t>Bezpečnostní skloconnex 5.5.1</t>
  </si>
  <si>
    <t>412121650</t>
  </si>
  <si>
    <t>VŠ0000000.R6</t>
  </si>
  <si>
    <t>Montáž zasklení vč.provazců</t>
  </si>
  <si>
    <t>806538476</t>
  </si>
  <si>
    <t>VŠ0000000.R7</t>
  </si>
  <si>
    <t>AL fasádní lišty</t>
  </si>
  <si>
    <t>1387761614</t>
  </si>
  <si>
    <t>VŠ0000000.R8</t>
  </si>
  <si>
    <t>ZN systémové rámečky portálů</t>
  </si>
  <si>
    <t>1825543425</t>
  </si>
  <si>
    <t>VŠ0000000.R9</t>
  </si>
  <si>
    <t>Střešní klíny EPS</t>
  </si>
  <si>
    <t>376545624</t>
  </si>
  <si>
    <t>VŠ0000000.R10</t>
  </si>
  <si>
    <t>Klempířské práce na střeše , u fasády a základu v pozinku</t>
  </si>
  <si>
    <t>-2012246722</t>
  </si>
  <si>
    <t>VŠ0000000.R11</t>
  </si>
  <si>
    <t>Automatický ventilační systém, přímotop, větracé mříže, automatické servopohony 2 ks</t>
  </si>
  <si>
    <t>2042135805</t>
  </si>
  <si>
    <t>VŠ0000000.R12</t>
  </si>
  <si>
    <t>Elektroinstalace topení, větrání, revize</t>
  </si>
  <si>
    <t>1514052850</t>
  </si>
  <si>
    <t>VŠ0000000.R13</t>
  </si>
  <si>
    <t>Lešení pro montáž a opláštění šachty</t>
  </si>
  <si>
    <t>-1116098155</t>
  </si>
  <si>
    <t>VŠ0000000.R14</t>
  </si>
  <si>
    <t>Doprava, přesun hmot</t>
  </si>
  <si>
    <t>995719572</t>
  </si>
  <si>
    <t>H_VY - Výtah</t>
  </si>
  <si>
    <t xml:space="preserve">    799.3 - Výtah</t>
  </si>
  <si>
    <t>799.3</t>
  </si>
  <si>
    <t>VY0000000.R1</t>
  </si>
  <si>
    <t>Dodávka technologie výtahu</t>
  </si>
  <si>
    <t>438642061</t>
  </si>
  <si>
    <t>VY0000000.R2</t>
  </si>
  <si>
    <t>Montáž technologie výtahu</t>
  </si>
  <si>
    <t>259302211</t>
  </si>
  <si>
    <t>VY0000000.R3</t>
  </si>
  <si>
    <t>Lešení pro montáž výtahu</t>
  </si>
  <si>
    <t>2118014633</t>
  </si>
  <si>
    <t>VY0000000.R4</t>
  </si>
  <si>
    <t>Revize, zkoušky</t>
  </si>
  <si>
    <t>1340859809</t>
  </si>
  <si>
    <t>VY0000000.R5</t>
  </si>
  <si>
    <t>Likvidace odpadu, transport</t>
  </si>
  <si>
    <t>1244490529</t>
  </si>
  <si>
    <t>SO 01_V - vedlejší 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</si>
  <si>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</si>
  <si>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</si>
  <si>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</si>
  <si>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</si>
  <si>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</si>
  <si>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</si>
  <si>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</si>
  <si>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</si>
  <si>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</si>
  <si>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</si>
  <si>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</si>
  <si>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</si>
  <si>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825730308</t>
  </si>
  <si>
    <t>"výškopisné  a polohopisné zaměření stavby" 1</t>
  </si>
  <si>
    <t>012303000</t>
  </si>
  <si>
    <t>Geodetické práce po výstavbě</t>
  </si>
  <si>
    <t>540554088</t>
  </si>
  <si>
    <t>"geometrický plán"1</t>
  </si>
  <si>
    <t>VRN3</t>
  </si>
  <si>
    <t>Zařízení staveniště</t>
  </si>
  <si>
    <t>032002000.RS</t>
  </si>
  <si>
    <t>Vybavení staveniště- mobilní sklad (pronájem po dobu realizace,doprava vč.složení a naložení jeřábem)</t>
  </si>
  <si>
    <t>-1956395856</t>
  </si>
  <si>
    <t>"mobilní sklad" 1</t>
  </si>
  <si>
    <t>032002000.RWC</t>
  </si>
  <si>
    <t>Vybavení staveniště- mobilní WC (pronájem po dobu realizace,doprava vč.složení a naložení jeřábem)</t>
  </si>
  <si>
    <t>-910275675</t>
  </si>
  <si>
    <t>"mobilní WC" 1</t>
  </si>
  <si>
    <t>034002000</t>
  </si>
  <si>
    <t>Zabezpečení staveniště - mobilní oplocení  (pronájem po dobu realizace,doprava vč.složení a naložení jeřábem)</t>
  </si>
  <si>
    <t>421735839</t>
  </si>
  <si>
    <t>VRN6</t>
  </si>
  <si>
    <t>Územní vlivy</t>
  </si>
  <si>
    <t>063503000</t>
  </si>
  <si>
    <t>Práce ve stísněném prostoru</t>
  </si>
  <si>
    <t>-155065168</t>
  </si>
  <si>
    <t>"práce v prostoru mezi výtahem a rohem vedlejší budovy" (12*0,6)</t>
  </si>
  <si>
    <t>VRN9</t>
  </si>
  <si>
    <t>Ostatní náklady</t>
  </si>
  <si>
    <t>091504000</t>
  </si>
  <si>
    <t>Náklady související s publikační činností - plakát (dodávka+montáž)</t>
  </si>
  <si>
    <t>1998105533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</si>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</sst>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5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3" fillId="3" borderId="0" xfId="1" applyFont="1" applyFill="1" applyAlignment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92"/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2" t="s">
        <v>16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9"/>
      <c r="AQ5" s="31"/>
      <c r="BE5" s="350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4" t="s">
        <v>19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9"/>
      <c r="AQ6" s="31"/>
      <c r="BE6" s="351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51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51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1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51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51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1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51"/>
      <c r="BS13" s="24" t="s">
        <v>8</v>
      </c>
    </row>
    <row r="14" spans="1:74">
      <c r="B14" s="28"/>
      <c r="C14" s="29"/>
      <c r="D14" s="29"/>
      <c r="E14" s="355" t="s">
        <v>32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51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1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51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51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1"/>
      <c r="BS18" s="24" t="s">
        <v>8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1"/>
      <c r="BS19" s="24" t="s">
        <v>8</v>
      </c>
    </row>
    <row r="20" spans="2:71" ht="22.5" customHeight="1">
      <c r="B20" s="28"/>
      <c r="C20" s="29"/>
      <c r="D20" s="29"/>
      <c r="E20" s="357" t="s">
        <v>21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9"/>
      <c r="AP20" s="29"/>
      <c r="AQ20" s="31"/>
      <c r="BE20" s="351"/>
      <c r="BS20" s="24" t="s">
        <v>35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1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1"/>
    </row>
    <row r="23" spans="2:71" s="1" customFormat="1" ht="25.9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8">
        <f>ROUND(AG51,2)</f>
        <v>0</v>
      </c>
      <c r="AL23" s="359"/>
      <c r="AM23" s="359"/>
      <c r="AN23" s="359"/>
      <c r="AO23" s="359"/>
      <c r="AP23" s="42"/>
      <c r="AQ23" s="45"/>
      <c r="BE23" s="351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1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0" t="s">
        <v>38</v>
      </c>
      <c r="M25" s="360"/>
      <c r="N25" s="360"/>
      <c r="O25" s="360"/>
      <c r="P25" s="42"/>
      <c r="Q25" s="42"/>
      <c r="R25" s="42"/>
      <c r="S25" s="42"/>
      <c r="T25" s="42"/>
      <c r="U25" s="42"/>
      <c r="V25" s="42"/>
      <c r="W25" s="360" t="s">
        <v>39</v>
      </c>
      <c r="X25" s="360"/>
      <c r="Y25" s="360"/>
      <c r="Z25" s="360"/>
      <c r="AA25" s="360"/>
      <c r="AB25" s="360"/>
      <c r="AC25" s="360"/>
      <c r="AD25" s="360"/>
      <c r="AE25" s="360"/>
      <c r="AF25" s="42"/>
      <c r="AG25" s="42"/>
      <c r="AH25" s="42"/>
      <c r="AI25" s="42"/>
      <c r="AJ25" s="42"/>
      <c r="AK25" s="360" t="s">
        <v>40</v>
      </c>
      <c r="AL25" s="360"/>
      <c r="AM25" s="360"/>
      <c r="AN25" s="360"/>
      <c r="AO25" s="360"/>
      <c r="AP25" s="42"/>
      <c r="AQ25" s="45"/>
      <c r="BE25" s="351"/>
    </row>
    <row r="26" spans="2:71" s="2" customFormat="1" ht="14.45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61">
        <v>0.21</v>
      </c>
      <c r="M26" s="362"/>
      <c r="N26" s="362"/>
      <c r="O26" s="362"/>
      <c r="P26" s="48"/>
      <c r="Q26" s="48"/>
      <c r="R26" s="48"/>
      <c r="S26" s="48"/>
      <c r="T26" s="48"/>
      <c r="U26" s="48"/>
      <c r="V26" s="48"/>
      <c r="W26" s="363">
        <f>ROUND(AZ51,2)</f>
        <v>0</v>
      </c>
      <c r="X26" s="362"/>
      <c r="Y26" s="362"/>
      <c r="Z26" s="362"/>
      <c r="AA26" s="362"/>
      <c r="AB26" s="362"/>
      <c r="AC26" s="362"/>
      <c r="AD26" s="362"/>
      <c r="AE26" s="362"/>
      <c r="AF26" s="48"/>
      <c r="AG26" s="48"/>
      <c r="AH26" s="48"/>
      <c r="AI26" s="48"/>
      <c r="AJ26" s="48"/>
      <c r="AK26" s="363">
        <f>ROUND(AV51,2)</f>
        <v>0</v>
      </c>
      <c r="AL26" s="362"/>
      <c r="AM26" s="362"/>
      <c r="AN26" s="362"/>
      <c r="AO26" s="362"/>
      <c r="AP26" s="48"/>
      <c r="AQ26" s="50"/>
      <c r="BE26" s="351"/>
    </row>
    <row r="27" spans="2:71" s="2" customFormat="1" ht="14.45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61">
        <v>0.15</v>
      </c>
      <c r="M27" s="362"/>
      <c r="N27" s="362"/>
      <c r="O27" s="362"/>
      <c r="P27" s="48"/>
      <c r="Q27" s="48"/>
      <c r="R27" s="48"/>
      <c r="S27" s="48"/>
      <c r="T27" s="48"/>
      <c r="U27" s="48"/>
      <c r="V27" s="48"/>
      <c r="W27" s="363">
        <f>ROUND(BA51,2)</f>
        <v>0</v>
      </c>
      <c r="X27" s="362"/>
      <c r="Y27" s="362"/>
      <c r="Z27" s="362"/>
      <c r="AA27" s="362"/>
      <c r="AB27" s="362"/>
      <c r="AC27" s="362"/>
      <c r="AD27" s="362"/>
      <c r="AE27" s="362"/>
      <c r="AF27" s="48"/>
      <c r="AG27" s="48"/>
      <c r="AH27" s="48"/>
      <c r="AI27" s="48"/>
      <c r="AJ27" s="48"/>
      <c r="AK27" s="363">
        <f>ROUND(AW51,2)</f>
        <v>0</v>
      </c>
      <c r="AL27" s="362"/>
      <c r="AM27" s="362"/>
      <c r="AN27" s="362"/>
      <c r="AO27" s="362"/>
      <c r="AP27" s="48"/>
      <c r="AQ27" s="50"/>
      <c r="BE27" s="351"/>
    </row>
    <row r="28" spans="2:71" s="2" customFormat="1" ht="14.45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61">
        <v>0.21</v>
      </c>
      <c r="M28" s="362"/>
      <c r="N28" s="362"/>
      <c r="O28" s="362"/>
      <c r="P28" s="48"/>
      <c r="Q28" s="48"/>
      <c r="R28" s="48"/>
      <c r="S28" s="48"/>
      <c r="T28" s="48"/>
      <c r="U28" s="48"/>
      <c r="V28" s="48"/>
      <c r="W28" s="363">
        <f>ROUND(BB51,2)</f>
        <v>0</v>
      </c>
      <c r="X28" s="362"/>
      <c r="Y28" s="362"/>
      <c r="Z28" s="362"/>
      <c r="AA28" s="362"/>
      <c r="AB28" s="362"/>
      <c r="AC28" s="362"/>
      <c r="AD28" s="362"/>
      <c r="AE28" s="362"/>
      <c r="AF28" s="48"/>
      <c r="AG28" s="48"/>
      <c r="AH28" s="48"/>
      <c r="AI28" s="48"/>
      <c r="AJ28" s="48"/>
      <c r="AK28" s="363">
        <v>0</v>
      </c>
      <c r="AL28" s="362"/>
      <c r="AM28" s="362"/>
      <c r="AN28" s="362"/>
      <c r="AO28" s="362"/>
      <c r="AP28" s="48"/>
      <c r="AQ28" s="50"/>
      <c r="BE28" s="351"/>
    </row>
    <row r="29" spans="2:71" s="2" customFormat="1" ht="14.45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61">
        <v>0.15</v>
      </c>
      <c r="M29" s="362"/>
      <c r="N29" s="362"/>
      <c r="O29" s="362"/>
      <c r="P29" s="48"/>
      <c r="Q29" s="48"/>
      <c r="R29" s="48"/>
      <c r="S29" s="48"/>
      <c r="T29" s="48"/>
      <c r="U29" s="48"/>
      <c r="V29" s="48"/>
      <c r="W29" s="363">
        <f>ROUND(BC51,2)</f>
        <v>0</v>
      </c>
      <c r="X29" s="362"/>
      <c r="Y29" s="362"/>
      <c r="Z29" s="362"/>
      <c r="AA29" s="362"/>
      <c r="AB29" s="362"/>
      <c r="AC29" s="362"/>
      <c r="AD29" s="362"/>
      <c r="AE29" s="362"/>
      <c r="AF29" s="48"/>
      <c r="AG29" s="48"/>
      <c r="AH29" s="48"/>
      <c r="AI29" s="48"/>
      <c r="AJ29" s="48"/>
      <c r="AK29" s="363">
        <v>0</v>
      </c>
      <c r="AL29" s="362"/>
      <c r="AM29" s="362"/>
      <c r="AN29" s="362"/>
      <c r="AO29" s="362"/>
      <c r="AP29" s="48"/>
      <c r="AQ29" s="50"/>
      <c r="BE29" s="351"/>
    </row>
    <row r="30" spans="2:71" s="2" customFormat="1" ht="14.45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61">
        <v>0</v>
      </c>
      <c r="M30" s="362"/>
      <c r="N30" s="362"/>
      <c r="O30" s="362"/>
      <c r="P30" s="48"/>
      <c r="Q30" s="48"/>
      <c r="R30" s="48"/>
      <c r="S30" s="48"/>
      <c r="T30" s="48"/>
      <c r="U30" s="48"/>
      <c r="V30" s="48"/>
      <c r="W30" s="363">
        <f>ROUND(BD51,2)</f>
        <v>0</v>
      </c>
      <c r="X30" s="362"/>
      <c r="Y30" s="362"/>
      <c r="Z30" s="362"/>
      <c r="AA30" s="362"/>
      <c r="AB30" s="362"/>
      <c r="AC30" s="362"/>
      <c r="AD30" s="362"/>
      <c r="AE30" s="362"/>
      <c r="AF30" s="48"/>
      <c r="AG30" s="48"/>
      <c r="AH30" s="48"/>
      <c r="AI30" s="48"/>
      <c r="AJ30" s="48"/>
      <c r="AK30" s="363">
        <v>0</v>
      </c>
      <c r="AL30" s="362"/>
      <c r="AM30" s="362"/>
      <c r="AN30" s="362"/>
      <c r="AO30" s="362"/>
      <c r="AP30" s="48"/>
      <c r="AQ30" s="50"/>
      <c r="BE30" s="351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1"/>
    </row>
    <row r="32" spans="2:71" s="1" customFormat="1" ht="25.9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64" t="s">
        <v>49</v>
      </c>
      <c r="Y32" s="365"/>
      <c r="Z32" s="365"/>
      <c r="AA32" s="365"/>
      <c r="AB32" s="365"/>
      <c r="AC32" s="53"/>
      <c r="AD32" s="53"/>
      <c r="AE32" s="53"/>
      <c r="AF32" s="53"/>
      <c r="AG32" s="53"/>
      <c r="AH32" s="53"/>
      <c r="AI32" s="53"/>
      <c r="AJ32" s="53"/>
      <c r="AK32" s="366">
        <f>SUM(AK23:AK30)</f>
        <v>0</v>
      </c>
      <c r="AL32" s="365"/>
      <c r="AM32" s="365"/>
      <c r="AN32" s="365"/>
      <c r="AO32" s="367"/>
      <c r="AP32" s="51"/>
      <c r="AQ32" s="55"/>
      <c r="BE32" s="351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50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RZP03201_VVZ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8" t="str">
        <f>K6</f>
        <v>Zřízení bezbariérového přístupu ZŠ Pohořská v Odrách</v>
      </c>
      <c r="M42" s="369"/>
      <c r="N42" s="369"/>
      <c r="O42" s="369"/>
      <c r="P42" s="369"/>
      <c r="Q42" s="369"/>
      <c r="R42" s="369"/>
      <c r="S42" s="369"/>
      <c r="T42" s="369"/>
      <c r="U42" s="369"/>
      <c r="V42" s="369"/>
      <c r="W42" s="369"/>
      <c r="X42" s="369"/>
      <c r="Y42" s="369"/>
      <c r="Z42" s="369"/>
      <c r="AA42" s="369"/>
      <c r="AB42" s="369"/>
      <c r="AC42" s="369"/>
      <c r="AD42" s="369"/>
      <c r="AE42" s="369"/>
      <c r="AF42" s="369"/>
      <c r="AG42" s="369"/>
      <c r="AH42" s="369"/>
      <c r="AI42" s="369"/>
      <c r="AJ42" s="369"/>
      <c r="AK42" s="369"/>
      <c r="AL42" s="369"/>
      <c r="AM42" s="369"/>
      <c r="AN42" s="369"/>
      <c r="AO42" s="369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ZŠ Pohořská Odry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70" t="str">
        <f>IF(AN8= "","",AN8)</f>
        <v>19. 1. 2017</v>
      </c>
      <c r="AN44" s="370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Odry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71" t="str">
        <f>IF(E17="","",E17)</f>
        <v>PROJEKTSTUDIO EUCZ, s.r.o.</v>
      </c>
      <c r="AN46" s="371"/>
      <c r="AO46" s="371"/>
      <c r="AP46" s="371"/>
      <c r="AQ46" s="63"/>
      <c r="AR46" s="61"/>
      <c r="AS46" s="372" t="s">
        <v>51</v>
      </c>
      <c r="AT46" s="373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4"/>
      <c r="AT47" s="375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6"/>
      <c r="AT48" s="377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8" t="s">
        <v>52</v>
      </c>
      <c r="D49" s="379"/>
      <c r="E49" s="379"/>
      <c r="F49" s="379"/>
      <c r="G49" s="379"/>
      <c r="H49" s="79"/>
      <c r="I49" s="380" t="s">
        <v>53</v>
      </c>
      <c r="J49" s="379"/>
      <c r="K49" s="379"/>
      <c r="L49" s="379"/>
      <c r="M49" s="379"/>
      <c r="N49" s="379"/>
      <c r="O49" s="379"/>
      <c r="P49" s="379"/>
      <c r="Q49" s="379"/>
      <c r="R49" s="379"/>
      <c r="S49" s="379"/>
      <c r="T49" s="379"/>
      <c r="U49" s="379"/>
      <c r="V49" s="379"/>
      <c r="W49" s="379"/>
      <c r="X49" s="379"/>
      <c r="Y49" s="379"/>
      <c r="Z49" s="379"/>
      <c r="AA49" s="379"/>
      <c r="AB49" s="379"/>
      <c r="AC49" s="379"/>
      <c r="AD49" s="379"/>
      <c r="AE49" s="379"/>
      <c r="AF49" s="379"/>
      <c r="AG49" s="381" t="s">
        <v>54</v>
      </c>
      <c r="AH49" s="379"/>
      <c r="AI49" s="379"/>
      <c r="AJ49" s="379"/>
      <c r="AK49" s="379"/>
      <c r="AL49" s="379"/>
      <c r="AM49" s="379"/>
      <c r="AN49" s="380" t="s">
        <v>55</v>
      </c>
      <c r="AO49" s="379"/>
      <c r="AP49" s="379"/>
      <c r="AQ49" s="80" t="s">
        <v>56</v>
      </c>
      <c r="AR49" s="61"/>
      <c r="AS49" s="81" t="s">
        <v>57</v>
      </c>
      <c r="AT49" s="82" t="s">
        <v>58</v>
      </c>
      <c r="AU49" s="82" t="s">
        <v>59</v>
      </c>
      <c r="AV49" s="82" t="s">
        <v>60</v>
      </c>
      <c r="AW49" s="82" t="s">
        <v>61</v>
      </c>
      <c r="AX49" s="82" t="s">
        <v>62</v>
      </c>
      <c r="AY49" s="82" t="s">
        <v>63</v>
      </c>
      <c r="AZ49" s="82" t="s">
        <v>64</v>
      </c>
      <c r="BA49" s="82" t="s">
        <v>65</v>
      </c>
      <c r="BB49" s="82" t="s">
        <v>66</v>
      </c>
      <c r="BC49" s="82" t="s">
        <v>67</v>
      </c>
      <c r="BD49" s="83" t="s">
        <v>68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69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90">
        <f>ROUND(AG52,2)</f>
        <v>0</v>
      </c>
      <c r="AH51" s="390"/>
      <c r="AI51" s="390"/>
      <c r="AJ51" s="390"/>
      <c r="AK51" s="390"/>
      <c r="AL51" s="390"/>
      <c r="AM51" s="390"/>
      <c r="AN51" s="391">
        <f t="shared" ref="AN51:AN58" si="0">SUM(AG51,AT51)</f>
        <v>0</v>
      </c>
      <c r="AO51" s="391"/>
      <c r="AP51" s="391"/>
      <c r="AQ51" s="89" t="s">
        <v>21</v>
      </c>
      <c r="AR51" s="71"/>
      <c r="AS51" s="90">
        <f>ROUND(AS52,2)</f>
        <v>0</v>
      </c>
      <c r="AT51" s="91">
        <f t="shared" ref="AT51:AT58" si="1">ROUND(SUM(AV51:AW51),2)</f>
        <v>0</v>
      </c>
      <c r="AU51" s="92">
        <f>ROUND(AU52,5)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ROUND(AZ52,2)</f>
        <v>0</v>
      </c>
      <c r="BA51" s="91">
        <f>ROUND(BA52,2)</f>
        <v>0</v>
      </c>
      <c r="BB51" s="91">
        <f>ROUND(BB52,2)</f>
        <v>0</v>
      </c>
      <c r="BC51" s="91">
        <f>ROUND(BC52,2)</f>
        <v>0</v>
      </c>
      <c r="BD51" s="93">
        <f>ROUND(BD52,2)</f>
        <v>0</v>
      </c>
      <c r="BS51" s="94" t="s">
        <v>70</v>
      </c>
      <c r="BT51" s="94" t="s">
        <v>71</v>
      </c>
      <c r="BU51" s="95" t="s">
        <v>72</v>
      </c>
      <c r="BV51" s="94" t="s">
        <v>73</v>
      </c>
      <c r="BW51" s="94" t="s">
        <v>7</v>
      </c>
      <c r="BX51" s="94" t="s">
        <v>74</v>
      </c>
      <c r="CL51" s="94" t="s">
        <v>21</v>
      </c>
    </row>
    <row r="52" spans="1:91" s="5" customFormat="1" ht="22.5" customHeight="1">
      <c r="B52" s="96"/>
      <c r="C52" s="97"/>
      <c r="D52" s="385" t="s">
        <v>75</v>
      </c>
      <c r="E52" s="385"/>
      <c r="F52" s="385"/>
      <c r="G52" s="385"/>
      <c r="H52" s="385"/>
      <c r="I52" s="98"/>
      <c r="J52" s="385" t="s">
        <v>76</v>
      </c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85"/>
      <c r="W52" s="385"/>
      <c r="X52" s="385"/>
      <c r="Y52" s="385"/>
      <c r="Z52" s="385"/>
      <c r="AA52" s="385"/>
      <c r="AB52" s="385"/>
      <c r="AC52" s="385"/>
      <c r="AD52" s="385"/>
      <c r="AE52" s="385"/>
      <c r="AF52" s="385"/>
      <c r="AG52" s="384">
        <f>ROUND(AG53+AG58,2)</f>
        <v>0</v>
      </c>
      <c r="AH52" s="383"/>
      <c r="AI52" s="383"/>
      <c r="AJ52" s="383"/>
      <c r="AK52" s="383"/>
      <c r="AL52" s="383"/>
      <c r="AM52" s="383"/>
      <c r="AN52" s="382">
        <f t="shared" si="0"/>
        <v>0</v>
      </c>
      <c r="AO52" s="383"/>
      <c r="AP52" s="383"/>
      <c r="AQ52" s="99" t="s">
        <v>77</v>
      </c>
      <c r="AR52" s="100"/>
      <c r="AS52" s="101">
        <f>ROUND(AS53+AS58,2)</f>
        <v>0</v>
      </c>
      <c r="AT52" s="102">
        <f t="shared" si="1"/>
        <v>0</v>
      </c>
      <c r="AU52" s="103">
        <f>ROUND(AU53+AU58,5)</f>
        <v>0</v>
      </c>
      <c r="AV52" s="102">
        <f>ROUND(AZ52*L26,2)</f>
        <v>0</v>
      </c>
      <c r="AW52" s="102">
        <f>ROUND(BA52*L27,2)</f>
        <v>0</v>
      </c>
      <c r="AX52" s="102">
        <f>ROUND(BB52*L26,2)</f>
        <v>0</v>
      </c>
      <c r="AY52" s="102">
        <f>ROUND(BC52*L27,2)</f>
        <v>0</v>
      </c>
      <c r="AZ52" s="102">
        <f>ROUND(AZ53+AZ58,2)</f>
        <v>0</v>
      </c>
      <c r="BA52" s="102">
        <f>ROUND(BA53+BA58,2)</f>
        <v>0</v>
      </c>
      <c r="BB52" s="102">
        <f>ROUND(BB53+BB58,2)</f>
        <v>0</v>
      </c>
      <c r="BC52" s="102">
        <f>ROUND(BC53+BC58,2)</f>
        <v>0</v>
      </c>
      <c r="BD52" s="104">
        <f>ROUND(BD53+BD58,2)</f>
        <v>0</v>
      </c>
      <c r="BS52" s="105" t="s">
        <v>70</v>
      </c>
      <c r="BT52" s="105" t="s">
        <v>78</v>
      </c>
      <c r="BU52" s="105" t="s">
        <v>72</v>
      </c>
      <c r="BV52" s="105" t="s">
        <v>73</v>
      </c>
      <c r="BW52" s="105" t="s">
        <v>79</v>
      </c>
      <c r="BX52" s="105" t="s">
        <v>7</v>
      </c>
      <c r="CL52" s="105" t="s">
        <v>21</v>
      </c>
      <c r="CM52" s="105" t="s">
        <v>80</v>
      </c>
    </row>
    <row r="53" spans="1:91" s="6" customFormat="1" ht="22.5" customHeight="1">
      <c r="B53" s="106"/>
      <c r="C53" s="107"/>
      <c r="D53" s="107"/>
      <c r="E53" s="389" t="s">
        <v>81</v>
      </c>
      <c r="F53" s="389"/>
      <c r="G53" s="389"/>
      <c r="H53" s="389"/>
      <c r="I53" s="389"/>
      <c r="J53" s="107"/>
      <c r="K53" s="389" t="s">
        <v>82</v>
      </c>
      <c r="L53" s="389"/>
      <c r="M53" s="389"/>
      <c r="N53" s="389"/>
      <c r="O53" s="389"/>
      <c r="P53" s="389"/>
      <c r="Q53" s="389"/>
      <c r="R53" s="389"/>
      <c r="S53" s="389"/>
      <c r="T53" s="389"/>
      <c r="U53" s="389"/>
      <c r="V53" s="389"/>
      <c r="W53" s="389"/>
      <c r="X53" s="389"/>
      <c r="Y53" s="389"/>
      <c r="Z53" s="389"/>
      <c r="AA53" s="389"/>
      <c r="AB53" s="389"/>
      <c r="AC53" s="389"/>
      <c r="AD53" s="389"/>
      <c r="AE53" s="389"/>
      <c r="AF53" s="389"/>
      <c r="AG53" s="388">
        <f>ROUND(SUM(AG54:AG57),2)</f>
        <v>0</v>
      </c>
      <c r="AH53" s="387"/>
      <c r="AI53" s="387"/>
      <c r="AJ53" s="387"/>
      <c r="AK53" s="387"/>
      <c r="AL53" s="387"/>
      <c r="AM53" s="387"/>
      <c r="AN53" s="386">
        <f t="shared" si="0"/>
        <v>0</v>
      </c>
      <c r="AO53" s="387"/>
      <c r="AP53" s="387"/>
      <c r="AQ53" s="108" t="s">
        <v>83</v>
      </c>
      <c r="AR53" s="109"/>
      <c r="AS53" s="110">
        <f>ROUND(SUM(AS54:AS57),2)</f>
        <v>0</v>
      </c>
      <c r="AT53" s="111">
        <f t="shared" si="1"/>
        <v>0</v>
      </c>
      <c r="AU53" s="112">
        <f>ROUND(SUM(AU54:AU57),5)</f>
        <v>0</v>
      </c>
      <c r="AV53" s="111">
        <f>ROUND(AZ53*L26,2)</f>
        <v>0</v>
      </c>
      <c r="AW53" s="111">
        <f>ROUND(BA53*L27,2)</f>
        <v>0</v>
      </c>
      <c r="AX53" s="111">
        <f>ROUND(BB53*L26,2)</f>
        <v>0</v>
      </c>
      <c r="AY53" s="111">
        <f>ROUND(BC53*L27,2)</f>
        <v>0</v>
      </c>
      <c r="AZ53" s="111">
        <f>ROUND(SUM(AZ54:AZ57),2)</f>
        <v>0</v>
      </c>
      <c r="BA53" s="111">
        <f>ROUND(SUM(BA54:BA57),2)</f>
        <v>0</v>
      </c>
      <c r="BB53" s="111">
        <f>ROUND(SUM(BB54:BB57),2)</f>
        <v>0</v>
      </c>
      <c r="BC53" s="111">
        <f>ROUND(SUM(BC54:BC57),2)</f>
        <v>0</v>
      </c>
      <c r="BD53" s="113">
        <f>ROUND(SUM(BD54:BD57),2)</f>
        <v>0</v>
      </c>
      <c r="BS53" s="114" t="s">
        <v>70</v>
      </c>
      <c r="BT53" s="114" t="s">
        <v>80</v>
      </c>
      <c r="BV53" s="114" t="s">
        <v>73</v>
      </c>
      <c r="BW53" s="114" t="s">
        <v>84</v>
      </c>
      <c r="BX53" s="114" t="s">
        <v>79</v>
      </c>
      <c r="CL53" s="114" t="s">
        <v>21</v>
      </c>
    </row>
    <row r="54" spans="1:91" s="6" customFormat="1" ht="22.5" customHeight="1">
      <c r="A54" s="115" t="s">
        <v>85</v>
      </c>
      <c r="B54" s="106"/>
      <c r="C54" s="107"/>
      <c r="D54" s="107"/>
      <c r="E54" s="107"/>
      <c r="F54" s="389" t="s">
        <v>81</v>
      </c>
      <c r="G54" s="389"/>
      <c r="H54" s="389"/>
      <c r="I54" s="389"/>
      <c r="J54" s="389"/>
      <c r="K54" s="107"/>
      <c r="L54" s="389" t="s">
        <v>82</v>
      </c>
      <c r="M54" s="389"/>
      <c r="N54" s="389"/>
      <c r="O54" s="389"/>
      <c r="P54" s="389"/>
      <c r="Q54" s="389"/>
      <c r="R54" s="389"/>
      <c r="S54" s="389"/>
      <c r="T54" s="389"/>
      <c r="U54" s="389"/>
      <c r="V54" s="389"/>
      <c r="W54" s="389"/>
      <c r="X54" s="389"/>
      <c r="Y54" s="389"/>
      <c r="Z54" s="389"/>
      <c r="AA54" s="389"/>
      <c r="AB54" s="389"/>
      <c r="AC54" s="389"/>
      <c r="AD54" s="389"/>
      <c r="AE54" s="389"/>
      <c r="AF54" s="389"/>
      <c r="AG54" s="386">
        <f>'SO 01_H - hlavní náklady'!J29</f>
        <v>0</v>
      </c>
      <c r="AH54" s="387"/>
      <c r="AI54" s="387"/>
      <c r="AJ54" s="387"/>
      <c r="AK54" s="387"/>
      <c r="AL54" s="387"/>
      <c r="AM54" s="387"/>
      <c r="AN54" s="386">
        <f t="shared" si="0"/>
        <v>0</v>
      </c>
      <c r="AO54" s="387"/>
      <c r="AP54" s="387"/>
      <c r="AQ54" s="108" t="s">
        <v>83</v>
      </c>
      <c r="AR54" s="109"/>
      <c r="AS54" s="110">
        <v>0</v>
      </c>
      <c r="AT54" s="111">
        <f t="shared" si="1"/>
        <v>0</v>
      </c>
      <c r="AU54" s="112">
        <f>'SO 01_H - hlavní náklady'!P105</f>
        <v>0</v>
      </c>
      <c r="AV54" s="111">
        <f>'SO 01_H - hlavní náklady'!J32</f>
        <v>0</v>
      </c>
      <c r="AW54" s="111">
        <f>'SO 01_H - hlavní náklady'!J33</f>
        <v>0</v>
      </c>
      <c r="AX54" s="111">
        <f>'SO 01_H - hlavní náklady'!J34</f>
        <v>0</v>
      </c>
      <c r="AY54" s="111">
        <f>'SO 01_H - hlavní náklady'!J35</f>
        <v>0</v>
      </c>
      <c r="AZ54" s="111">
        <f>'SO 01_H - hlavní náklady'!F32</f>
        <v>0</v>
      </c>
      <c r="BA54" s="111">
        <f>'SO 01_H - hlavní náklady'!F33</f>
        <v>0</v>
      </c>
      <c r="BB54" s="111">
        <f>'SO 01_H - hlavní náklady'!F34</f>
        <v>0</v>
      </c>
      <c r="BC54" s="111">
        <f>'SO 01_H - hlavní náklady'!F35</f>
        <v>0</v>
      </c>
      <c r="BD54" s="113">
        <f>'SO 01_H - hlavní náklady'!F36</f>
        <v>0</v>
      </c>
      <c r="BT54" s="114" t="s">
        <v>86</v>
      </c>
      <c r="BU54" s="114" t="s">
        <v>87</v>
      </c>
      <c r="BV54" s="114" t="s">
        <v>73</v>
      </c>
      <c r="BW54" s="114" t="s">
        <v>84</v>
      </c>
      <c r="BX54" s="114" t="s">
        <v>79</v>
      </c>
      <c r="CL54" s="114" t="s">
        <v>21</v>
      </c>
    </row>
    <row r="55" spans="1:91" s="6" customFormat="1" ht="22.5" customHeight="1">
      <c r="A55" s="115" t="s">
        <v>85</v>
      </c>
      <c r="B55" s="106"/>
      <c r="C55" s="107"/>
      <c r="D55" s="107"/>
      <c r="E55" s="107"/>
      <c r="F55" s="389" t="s">
        <v>88</v>
      </c>
      <c r="G55" s="389"/>
      <c r="H55" s="389"/>
      <c r="I55" s="389"/>
      <c r="J55" s="389"/>
      <c r="K55" s="107"/>
      <c r="L55" s="389" t="s">
        <v>89</v>
      </c>
      <c r="M55" s="389"/>
      <c r="N55" s="389"/>
      <c r="O55" s="389"/>
      <c r="P55" s="389"/>
      <c r="Q55" s="389"/>
      <c r="R55" s="389"/>
      <c r="S55" s="389"/>
      <c r="T55" s="389"/>
      <c r="U55" s="389"/>
      <c r="V55" s="389"/>
      <c r="W55" s="389"/>
      <c r="X55" s="389"/>
      <c r="Y55" s="389"/>
      <c r="Z55" s="389"/>
      <c r="AA55" s="389"/>
      <c r="AB55" s="389"/>
      <c r="AC55" s="389"/>
      <c r="AD55" s="389"/>
      <c r="AE55" s="389"/>
      <c r="AF55" s="389"/>
      <c r="AG55" s="386">
        <f>'H_EL - Elektroinstalace p...'!J31</f>
        <v>0</v>
      </c>
      <c r="AH55" s="387"/>
      <c r="AI55" s="387"/>
      <c r="AJ55" s="387"/>
      <c r="AK55" s="387"/>
      <c r="AL55" s="387"/>
      <c r="AM55" s="387"/>
      <c r="AN55" s="386">
        <f t="shared" si="0"/>
        <v>0</v>
      </c>
      <c r="AO55" s="387"/>
      <c r="AP55" s="387"/>
      <c r="AQ55" s="108" t="s">
        <v>83</v>
      </c>
      <c r="AR55" s="109"/>
      <c r="AS55" s="110">
        <v>0</v>
      </c>
      <c r="AT55" s="111">
        <f t="shared" si="1"/>
        <v>0</v>
      </c>
      <c r="AU55" s="112">
        <f>'H_EL - Elektroinstalace p...'!P91</f>
        <v>0</v>
      </c>
      <c r="AV55" s="111">
        <f>'H_EL - Elektroinstalace p...'!J34</f>
        <v>0</v>
      </c>
      <c r="AW55" s="111">
        <f>'H_EL - Elektroinstalace p...'!J35</f>
        <v>0</v>
      </c>
      <c r="AX55" s="111">
        <f>'H_EL - Elektroinstalace p...'!J36</f>
        <v>0</v>
      </c>
      <c r="AY55" s="111">
        <f>'H_EL - Elektroinstalace p...'!J37</f>
        <v>0</v>
      </c>
      <c r="AZ55" s="111">
        <f>'H_EL - Elektroinstalace p...'!F34</f>
        <v>0</v>
      </c>
      <c r="BA55" s="111">
        <f>'H_EL - Elektroinstalace p...'!F35</f>
        <v>0</v>
      </c>
      <c r="BB55" s="111">
        <f>'H_EL - Elektroinstalace p...'!F36</f>
        <v>0</v>
      </c>
      <c r="BC55" s="111">
        <f>'H_EL - Elektroinstalace p...'!F37</f>
        <v>0</v>
      </c>
      <c r="BD55" s="113">
        <f>'H_EL - Elektroinstalace p...'!F38</f>
        <v>0</v>
      </c>
      <c r="BT55" s="114" t="s">
        <v>86</v>
      </c>
      <c r="BV55" s="114" t="s">
        <v>73</v>
      </c>
      <c r="BW55" s="114" t="s">
        <v>90</v>
      </c>
      <c r="BX55" s="114" t="s">
        <v>84</v>
      </c>
      <c r="CL55" s="114" t="s">
        <v>21</v>
      </c>
    </row>
    <row r="56" spans="1:91" s="6" customFormat="1" ht="22.5" customHeight="1">
      <c r="A56" s="115" t="s">
        <v>85</v>
      </c>
      <c r="B56" s="106"/>
      <c r="C56" s="107"/>
      <c r="D56" s="107"/>
      <c r="E56" s="107"/>
      <c r="F56" s="389" t="s">
        <v>91</v>
      </c>
      <c r="G56" s="389"/>
      <c r="H56" s="389"/>
      <c r="I56" s="389"/>
      <c r="J56" s="389"/>
      <c r="K56" s="107"/>
      <c r="L56" s="389" t="s">
        <v>92</v>
      </c>
      <c r="M56" s="389"/>
      <c r="N56" s="389"/>
      <c r="O56" s="389"/>
      <c r="P56" s="389"/>
      <c r="Q56" s="389"/>
      <c r="R56" s="389"/>
      <c r="S56" s="389"/>
      <c r="T56" s="389"/>
      <c r="U56" s="389"/>
      <c r="V56" s="389"/>
      <c r="W56" s="389"/>
      <c r="X56" s="389"/>
      <c r="Y56" s="389"/>
      <c r="Z56" s="389"/>
      <c r="AA56" s="389"/>
      <c r="AB56" s="389"/>
      <c r="AC56" s="389"/>
      <c r="AD56" s="389"/>
      <c r="AE56" s="389"/>
      <c r="AF56" s="389"/>
      <c r="AG56" s="386">
        <f>'H_VŠ - Výtahová šachta'!J31</f>
        <v>0</v>
      </c>
      <c r="AH56" s="387"/>
      <c r="AI56" s="387"/>
      <c r="AJ56" s="387"/>
      <c r="AK56" s="387"/>
      <c r="AL56" s="387"/>
      <c r="AM56" s="387"/>
      <c r="AN56" s="386">
        <f t="shared" si="0"/>
        <v>0</v>
      </c>
      <c r="AO56" s="387"/>
      <c r="AP56" s="387"/>
      <c r="AQ56" s="108" t="s">
        <v>83</v>
      </c>
      <c r="AR56" s="109"/>
      <c r="AS56" s="110">
        <v>0</v>
      </c>
      <c r="AT56" s="111">
        <f t="shared" si="1"/>
        <v>0</v>
      </c>
      <c r="AU56" s="112">
        <f>'H_VŠ - Výtahová šachta'!P90</f>
        <v>0</v>
      </c>
      <c r="AV56" s="111">
        <f>'H_VŠ - Výtahová šachta'!J34</f>
        <v>0</v>
      </c>
      <c r="AW56" s="111">
        <f>'H_VŠ - Výtahová šachta'!J35</f>
        <v>0</v>
      </c>
      <c r="AX56" s="111">
        <f>'H_VŠ - Výtahová šachta'!J36</f>
        <v>0</v>
      </c>
      <c r="AY56" s="111">
        <f>'H_VŠ - Výtahová šachta'!J37</f>
        <v>0</v>
      </c>
      <c r="AZ56" s="111">
        <f>'H_VŠ - Výtahová šachta'!F34</f>
        <v>0</v>
      </c>
      <c r="BA56" s="111">
        <f>'H_VŠ - Výtahová šachta'!F35</f>
        <v>0</v>
      </c>
      <c r="BB56" s="111">
        <f>'H_VŠ - Výtahová šachta'!F36</f>
        <v>0</v>
      </c>
      <c r="BC56" s="111">
        <f>'H_VŠ - Výtahová šachta'!F37</f>
        <v>0</v>
      </c>
      <c r="BD56" s="113">
        <f>'H_VŠ - Výtahová šachta'!F38</f>
        <v>0</v>
      </c>
      <c r="BT56" s="114" t="s">
        <v>86</v>
      </c>
      <c r="BV56" s="114" t="s">
        <v>73</v>
      </c>
      <c r="BW56" s="114" t="s">
        <v>93</v>
      </c>
      <c r="BX56" s="114" t="s">
        <v>84</v>
      </c>
      <c r="CL56" s="114" t="s">
        <v>21</v>
      </c>
    </row>
    <row r="57" spans="1:91" s="6" customFormat="1" ht="22.5" customHeight="1">
      <c r="A57" s="115" t="s">
        <v>85</v>
      </c>
      <c r="B57" s="106"/>
      <c r="C57" s="107"/>
      <c r="D57" s="107"/>
      <c r="E57" s="107"/>
      <c r="F57" s="389" t="s">
        <v>94</v>
      </c>
      <c r="G57" s="389"/>
      <c r="H57" s="389"/>
      <c r="I57" s="389"/>
      <c r="J57" s="389"/>
      <c r="K57" s="107"/>
      <c r="L57" s="389" t="s">
        <v>95</v>
      </c>
      <c r="M57" s="389"/>
      <c r="N57" s="389"/>
      <c r="O57" s="389"/>
      <c r="P57" s="389"/>
      <c r="Q57" s="389"/>
      <c r="R57" s="389"/>
      <c r="S57" s="389"/>
      <c r="T57" s="389"/>
      <c r="U57" s="389"/>
      <c r="V57" s="389"/>
      <c r="W57" s="389"/>
      <c r="X57" s="389"/>
      <c r="Y57" s="389"/>
      <c r="Z57" s="389"/>
      <c r="AA57" s="389"/>
      <c r="AB57" s="389"/>
      <c r="AC57" s="389"/>
      <c r="AD57" s="389"/>
      <c r="AE57" s="389"/>
      <c r="AF57" s="389"/>
      <c r="AG57" s="386">
        <f>'H_VY - Výtah'!J31</f>
        <v>0</v>
      </c>
      <c r="AH57" s="387"/>
      <c r="AI57" s="387"/>
      <c r="AJ57" s="387"/>
      <c r="AK57" s="387"/>
      <c r="AL57" s="387"/>
      <c r="AM57" s="387"/>
      <c r="AN57" s="386">
        <f t="shared" si="0"/>
        <v>0</v>
      </c>
      <c r="AO57" s="387"/>
      <c r="AP57" s="387"/>
      <c r="AQ57" s="108" t="s">
        <v>83</v>
      </c>
      <c r="AR57" s="109"/>
      <c r="AS57" s="110">
        <v>0</v>
      </c>
      <c r="AT57" s="111">
        <f t="shared" si="1"/>
        <v>0</v>
      </c>
      <c r="AU57" s="112">
        <f>'H_VY - Výtah'!P90</f>
        <v>0</v>
      </c>
      <c r="AV57" s="111">
        <f>'H_VY - Výtah'!J34</f>
        <v>0</v>
      </c>
      <c r="AW57" s="111">
        <f>'H_VY - Výtah'!J35</f>
        <v>0</v>
      </c>
      <c r="AX57" s="111">
        <f>'H_VY - Výtah'!J36</f>
        <v>0</v>
      </c>
      <c r="AY57" s="111">
        <f>'H_VY - Výtah'!J37</f>
        <v>0</v>
      </c>
      <c r="AZ57" s="111">
        <f>'H_VY - Výtah'!F34</f>
        <v>0</v>
      </c>
      <c r="BA57" s="111">
        <f>'H_VY - Výtah'!F35</f>
        <v>0</v>
      </c>
      <c r="BB57" s="111">
        <f>'H_VY - Výtah'!F36</f>
        <v>0</v>
      </c>
      <c r="BC57" s="111">
        <f>'H_VY - Výtah'!F37</f>
        <v>0</v>
      </c>
      <c r="BD57" s="113">
        <f>'H_VY - Výtah'!F38</f>
        <v>0</v>
      </c>
      <c r="BT57" s="114" t="s">
        <v>86</v>
      </c>
      <c r="BV57" s="114" t="s">
        <v>73</v>
      </c>
      <c r="BW57" s="114" t="s">
        <v>96</v>
      </c>
      <c r="BX57" s="114" t="s">
        <v>84</v>
      </c>
      <c r="CL57" s="114" t="s">
        <v>21</v>
      </c>
    </row>
    <row r="58" spans="1:91" s="6" customFormat="1" ht="22.5" customHeight="1">
      <c r="A58" s="115" t="s">
        <v>85</v>
      </c>
      <c r="B58" s="106"/>
      <c r="C58" s="107"/>
      <c r="D58" s="107"/>
      <c r="E58" s="389" t="s">
        <v>97</v>
      </c>
      <c r="F58" s="389"/>
      <c r="G58" s="389"/>
      <c r="H58" s="389"/>
      <c r="I58" s="389"/>
      <c r="J58" s="107"/>
      <c r="K58" s="389" t="s">
        <v>98</v>
      </c>
      <c r="L58" s="389"/>
      <c r="M58" s="389"/>
      <c r="N58" s="389"/>
      <c r="O58" s="389"/>
      <c r="P58" s="389"/>
      <c r="Q58" s="389"/>
      <c r="R58" s="389"/>
      <c r="S58" s="389"/>
      <c r="T58" s="389"/>
      <c r="U58" s="389"/>
      <c r="V58" s="389"/>
      <c r="W58" s="389"/>
      <c r="X58" s="389"/>
      <c r="Y58" s="389"/>
      <c r="Z58" s="389"/>
      <c r="AA58" s="389"/>
      <c r="AB58" s="389"/>
      <c r="AC58" s="389"/>
      <c r="AD58" s="389"/>
      <c r="AE58" s="389"/>
      <c r="AF58" s="389"/>
      <c r="AG58" s="386">
        <f>'SO 01_V - vedlejší  náklady'!J29</f>
        <v>0</v>
      </c>
      <c r="AH58" s="387"/>
      <c r="AI58" s="387"/>
      <c r="AJ58" s="387"/>
      <c r="AK58" s="387"/>
      <c r="AL58" s="387"/>
      <c r="AM58" s="387"/>
      <c r="AN58" s="386">
        <f t="shared" si="0"/>
        <v>0</v>
      </c>
      <c r="AO58" s="387"/>
      <c r="AP58" s="387"/>
      <c r="AQ58" s="108" t="s">
        <v>83</v>
      </c>
      <c r="AR58" s="109"/>
      <c r="AS58" s="116">
        <v>0</v>
      </c>
      <c r="AT58" s="117">
        <f t="shared" si="1"/>
        <v>0</v>
      </c>
      <c r="AU58" s="118">
        <f>'SO 01_V - vedlejší  náklady'!P87</f>
        <v>0</v>
      </c>
      <c r="AV58" s="117">
        <f>'SO 01_V - vedlejší  náklady'!J32</f>
        <v>0</v>
      </c>
      <c r="AW58" s="117">
        <f>'SO 01_V - vedlejší  náklady'!J33</f>
        <v>0</v>
      </c>
      <c r="AX58" s="117">
        <f>'SO 01_V - vedlejší  náklady'!J34</f>
        <v>0</v>
      </c>
      <c r="AY58" s="117">
        <f>'SO 01_V - vedlejší  náklady'!J35</f>
        <v>0</v>
      </c>
      <c r="AZ58" s="117">
        <f>'SO 01_V - vedlejší  náklady'!F32</f>
        <v>0</v>
      </c>
      <c r="BA58" s="117">
        <f>'SO 01_V - vedlejší  náklady'!F33</f>
        <v>0</v>
      </c>
      <c r="BB58" s="117">
        <f>'SO 01_V - vedlejší  náklady'!F34</f>
        <v>0</v>
      </c>
      <c r="BC58" s="117">
        <f>'SO 01_V - vedlejší  náklady'!F35</f>
        <v>0</v>
      </c>
      <c r="BD58" s="119">
        <f>'SO 01_V - vedlejší  náklady'!F36</f>
        <v>0</v>
      </c>
      <c r="BT58" s="114" t="s">
        <v>80</v>
      </c>
      <c r="BV58" s="114" t="s">
        <v>73</v>
      </c>
      <c r="BW58" s="114" t="s">
        <v>99</v>
      </c>
      <c r="BX58" s="114" t="s">
        <v>79</v>
      </c>
      <c r="CL58" s="114" t="s">
        <v>21</v>
      </c>
    </row>
    <row r="59" spans="1:91" s="1" customFormat="1" ht="30" customHeight="1">
      <c r="B59" s="41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1"/>
    </row>
    <row r="60" spans="1:91" s="1" customFormat="1" ht="6.95" customHeight="1"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61"/>
    </row>
  </sheetData>
  <sheetProtection password="CC35" sheet="1" objects="1" scenarios="1" formatCells="0" formatColumns="0" formatRows="0" sort="0" autoFilter="0"/>
  <mergeCells count="65">
    <mergeCell ref="AR2:BE2"/>
    <mergeCell ref="AN58:AP58"/>
    <mergeCell ref="AG58:AM58"/>
    <mergeCell ref="E58:I58"/>
    <mergeCell ref="K58:AF58"/>
    <mergeCell ref="AG51:AM51"/>
    <mergeCell ref="AN51:AP51"/>
    <mergeCell ref="AN56:AP56"/>
    <mergeCell ref="AG56:AM56"/>
    <mergeCell ref="F56:J56"/>
    <mergeCell ref="L56:AF56"/>
    <mergeCell ref="AN57:AP57"/>
    <mergeCell ref="AG57:AM57"/>
    <mergeCell ref="F57:J57"/>
    <mergeCell ref="L57:AF57"/>
    <mergeCell ref="AN54:AP54"/>
    <mergeCell ref="AG54:AM54"/>
    <mergeCell ref="F54:J54"/>
    <mergeCell ref="L54:AF54"/>
    <mergeCell ref="AN55:AP55"/>
    <mergeCell ref="AG55:AM55"/>
    <mergeCell ref="F55:J55"/>
    <mergeCell ref="L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4" location="'SO 01_H - hlavní náklady'!C2" display="/"/>
    <hyperlink ref="A55" location="'H_EL - Elektroinstalace p...'!C2" display="/"/>
    <hyperlink ref="A56" location="'H_VŠ - Výtahová šachta'!C2" display="/"/>
    <hyperlink ref="A57" location="'H_VY - Výtah'!C2" display="/"/>
    <hyperlink ref="A58" location="'SO 01_V - vedlejší 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7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100</v>
      </c>
      <c r="G1" s="400" t="s">
        <v>101</v>
      </c>
      <c r="H1" s="400"/>
      <c r="I1" s="124"/>
      <c r="J1" s="123" t="s">
        <v>102</v>
      </c>
      <c r="K1" s="122" t="s">
        <v>103</v>
      </c>
      <c r="L1" s="123" t="s">
        <v>104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84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Zřízení bezbariérového přístupu ZŠ Pohořská v Odrách</v>
      </c>
      <c r="F7" s="394"/>
      <c r="G7" s="394"/>
      <c r="H7" s="394"/>
      <c r="I7" s="126"/>
      <c r="J7" s="29"/>
      <c r="K7" s="31"/>
    </row>
    <row r="8" spans="1:70">
      <c r="B8" s="28"/>
      <c r="C8" s="29"/>
      <c r="D8" s="37" t="s">
        <v>106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3" t="s">
        <v>107</v>
      </c>
      <c r="F9" s="395"/>
      <c r="G9" s="395"/>
      <c r="H9" s="395"/>
      <c r="I9" s="127"/>
      <c r="J9" s="42"/>
      <c r="K9" s="45"/>
    </row>
    <row r="10" spans="1:70" s="1" customFormat="1">
      <c r="B10" s="41"/>
      <c r="C10" s="42"/>
      <c r="D10" s="37" t="s">
        <v>108</v>
      </c>
      <c r="E10" s="42"/>
      <c r="F10" s="42"/>
      <c r="G10" s="42"/>
      <c r="H10" s="42"/>
      <c r="I10" s="127"/>
      <c r="J10" s="42"/>
      <c r="K10" s="45"/>
    </row>
    <row r="11" spans="1:70" s="1" customFormat="1" ht="36.950000000000003" customHeight="1">
      <c r="B11" s="41"/>
      <c r="C11" s="42"/>
      <c r="D11" s="42"/>
      <c r="E11" s="396" t="s">
        <v>109</v>
      </c>
      <c r="F11" s="395"/>
      <c r="G11" s="395"/>
      <c r="H11" s="395"/>
      <c r="I11" s="127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19. 1. 2017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">
        <v>21</v>
      </c>
      <c r="K16" s="45"/>
    </row>
    <row r="17" spans="2:11" s="1" customFormat="1" ht="18" customHeight="1">
      <c r="B17" s="41"/>
      <c r="C17" s="42"/>
      <c r="D17" s="42"/>
      <c r="E17" s="35" t="s">
        <v>29</v>
      </c>
      <c r="F17" s="42"/>
      <c r="G17" s="42"/>
      <c r="H17" s="42"/>
      <c r="I17" s="128" t="s">
        <v>30</v>
      </c>
      <c r="J17" s="35" t="s">
        <v>21</v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5" customHeight="1">
      <c r="B19" s="41"/>
      <c r="C19" s="42"/>
      <c r="D19" s="37" t="s">
        <v>31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30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5" customHeight="1">
      <c r="B22" s="41"/>
      <c r="C22" s="42"/>
      <c r="D22" s="37" t="s">
        <v>33</v>
      </c>
      <c r="E22" s="42"/>
      <c r="F22" s="42"/>
      <c r="G22" s="42"/>
      <c r="H22" s="42"/>
      <c r="I22" s="128" t="s">
        <v>28</v>
      </c>
      <c r="J22" s="35" t="s">
        <v>21</v>
      </c>
      <c r="K22" s="45"/>
    </row>
    <row r="23" spans="2:11" s="1" customFormat="1" ht="18" customHeight="1">
      <c r="B23" s="41"/>
      <c r="C23" s="42"/>
      <c r="D23" s="42"/>
      <c r="E23" s="35" t="s">
        <v>34</v>
      </c>
      <c r="F23" s="42"/>
      <c r="G23" s="42"/>
      <c r="H23" s="42"/>
      <c r="I23" s="128" t="s">
        <v>30</v>
      </c>
      <c r="J23" s="35" t="s">
        <v>21</v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5" customHeight="1">
      <c r="B25" s="41"/>
      <c r="C25" s="42"/>
      <c r="D25" s="37" t="s">
        <v>36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57" t="s">
        <v>21</v>
      </c>
      <c r="F26" s="357"/>
      <c r="G26" s="357"/>
      <c r="H26" s="357"/>
      <c r="I26" s="132"/>
      <c r="J26" s="131"/>
      <c r="K26" s="133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37</v>
      </c>
      <c r="E29" s="42"/>
      <c r="F29" s="42"/>
      <c r="G29" s="42"/>
      <c r="H29" s="42"/>
      <c r="I29" s="127"/>
      <c r="J29" s="137">
        <f>ROUND(J105,2)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5" customHeight="1">
      <c r="B31" s="41"/>
      <c r="C31" s="42"/>
      <c r="D31" s="42"/>
      <c r="E31" s="42"/>
      <c r="F31" s="46" t="s">
        <v>39</v>
      </c>
      <c r="G31" s="42"/>
      <c r="H31" s="42"/>
      <c r="I31" s="138" t="s">
        <v>38</v>
      </c>
      <c r="J31" s="46" t="s">
        <v>40</v>
      </c>
      <c r="K31" s="45"/>
    </row>
    <row r="32" spans="2:11" s="1" customFormat="1" ht="14.45" customHeight="1">
      <c r="B32" s="41"/>
      <c r="C32" s="42"/>
      <c r="D32" s="49" t="s">
        <v>41</v>
      </c>
      <c r="E32" s="49" t="s">
        <v>42</v>
      </c>
      <c r="F32" s="139">
        <f>ROUND(SUM(BE105:BE373), 2)</f>
        <v>0</v>
      </c>
      <c r="G32" s="42"/>
      <c r="H32" s="42"/>
      <c r="I32" s="140">
        <v>0.21</v>
      </c>
      <c r="J32" s="139">
        <f>ROUND(ROUND((SUM(BE105:BE373)),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43</v>
      </c>
      <c r="F33" s="139">
        <f>ROUND(SUM(BF105:BF373), 2)</f>
        <v>0</v>
      </c>
      <c r="G33" s="42"/>
      <c r="H33" s="42"/>
      <c r="I33" s="140">
        <v>0.15</v>
      </c>
      <c r="J33" s="139">
        <f>ROUND(ROUND((SUM(BF105:BF373)),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39">
        <f>ROUND(SUM(BG105:BG373),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45</v>
      </c>
      <c r="F35" s="139">
        <f>ROUND(SUM(BH105:BH373),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46</v>
      </c>
      <c r="F36" s="139">
        <f>ROUND(SUM(BI105:BI373),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47</v>
      </c>
      <c r="E38" s="79"/>
      <c r="F38" s="79"/>
      <c r="G38" s="143" t="s">
        <v>48</v>
      </c>
      <c r="H38" s="144" t="s">
        <v>49</v>
      </c>
      <c r="I38" s="145"/>
      <c r="J38" s="146">
        <f>SUM(J29:J36)</f>
        <v>0</v>
      </c>
      <c r="K38" s="147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5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50000000000003" customHeight="1">
      <c r="B44" s="41"/>
      <c r="C44" s="30" t="s">
        <v>110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3" t="str">
        <f>E7</f>
        <v>Zřízení bezbariérového přístupu ZŠ Pohořská v Odrách</v>
      </c>
      <c r="F47" s="394"/>
      <c r="G47" s="394"/>
      <c r="H47" s="394"/>
      <c r="I47" s="127"/>
      <c r="J47" s="42"/>
      <c r="K47" s="45"/>
    </row>
    <row r="48" spans="2:11">
      <c r="B48" s="28"/>
      <c r="C48" s="37" t="s">
        <v>106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3" t="s">
        <v>107</v>
      </c>
      <c r="F49" s="395"/>
      <c r="G49" s="395"/>
      <c r="H49" s="395"/>
      <c r="I49" s="127"/>
      <c r="J49" s="42"/>
      <c r="K49" s="45"/>
    </row>
    <row r="50" spans="2:47" s="1" customFormat="1" ht="14.45" customHeight="1">
      <c r="B50" s="41"/>
      <c r="C50" s="37" t="s">
        <v>108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396" t="str">
        <f>E11</f>
        <v>SO 01_H - hlavní náklady</v>
      </c>
      <c r="F51" s="395"/>
      <c r="G51" s="395"/>
      <c r="H51" s="395"/>
      <c r="I51" s="127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>ZŠ Pohořská Odry</v>
      </c>
      <c r="G53" s="42"/>
      <c r="H53" s="42"/>
      <c r="I53" s="128" t="s">
        <v>25</v>
      </c>
      <c r="J53" s="129" t="str">
        <f>IF(J14="","",J14)</f>
        <v>19. 1. 2017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>Město Odry</v>
      </c>
      <c r="G55" s="42"/>
      <c r="H55" s="42"/>
      <c r="I55" s="128" t="s">
        <v>33</v>
      </c>
      <c r="J55" s="35" t="str">
        <f>E23</f>
        <v>PROJEKTSTUDIO EUCZ, s.r.o.</v>
      </c>
      <c r="K55" s="45"/>
    </row>
    <row r="56" spans="2:47" s="1" customFormat="1" ht="14.45" customHeight="1">
      <c r="B56" s="41"/>
      <c r="C56" s="37" t="s">
        <v>31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111</v>
      </c>
      <c r="D58" s="141"/>
      <c r="E58" s="141"/>
      <c r="F58" s="141"/>
      <c r="G58" s="141"/>
      <c r="H58" s="141"/>
      <c r="I58" s="154"/>
      <c r="J58" s="155" t="s">
        <v>112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113</v>
      </c>
      <c r="D60" s="42"/>
      <c r="E60" s="42"/>
      <c r="F60" s="42"/>
      <c r="G60" s="42"/>
      <c r="H60" s="42"/>
      <c r="I60" s="127"/>
      <c r="J60" s="137">
        <f>J105</f>
        <v>0</v>
      </c>
      <c r="K60" s="45"/>
      <c r="AU60" s="24" t="s">
        <v>114</v>
      </c>
    </row>
    <row r="61" spans="2:47" s="8" customFormat="1" ht="24.95" customHeight="1">
      <c r="B61" s="158"/>
      <c r="C61" s="159"/>
      <c r="D61" s="160" t="s">
        <v>115</v>
      </c>
      <c r="E61" s="161"/>
      <c r="F61" s="161"/>
      <c r="G61" s="161"/>
      <c r="H61" s="161"/>
      <c r="I61" s="162"/>
      <c r="J61" s="163">
        <f>J106</f>
        <v>0</v>
      </c>
      <c r="K61" s="164"/>
    </row>
    <row r="62" spans="2:47" s="9" customFormat="1" ht="19.899999999999999" customHeight="1">
      <c r="B62" s="165"/>
      <c r="C62" s="166"/>
      <c r="D62" s="167" t="s">
        <v>116</v>
      </c>
      <c r="E62" s="168"/>
      <c r="F62" s="168"/>
      <c r="G62" s="168"/>
      <c r="H62" s="168"/>
      <c r="I62" s="169"/>
      <c r="J62" s="170">
        <f>J107</f>
        <v>0</v>
      </c>
      <c r="K62" s="171"/>
    </row>
    <row r="63" spans="2:47" s="9" customFormat="1" ht="19.899999999999999" customHeight="1">
      <c r="B63" s="165"/>
      <c r="C63" s="166"/>
      <c r="D63" s="167" t="s">
        <v>117</v>
      </c>
      <c r="E63" s="168"/>
      <c r="F63" s="168"/>
      <c r="G63" s="168"/>
      <c r="H63" s="168"/>
      <c r="I63" s="169"/>
      <c r="J63" s="170">
        <f>J148</f>
        <v>0</v>
      </c>
      <c r="K63" s="171"/>
    </row>
    <row r="64" spans="2:47" s="9" customFormat="1" ht="19.899999999999999" customHeight="1">
      <c r="B64" s="165"/>
      <c r="C64" s="166"/>
      <c r="D64" s="167" t="s">
        <v>118</v>
      </c>
      <c r="E64" s="168"/>
      <c r="F64" s="168"/>
      <c r="G64" s="168"/>
      <c r="H64" s="168"/>
      <c r="I64" s="169"/>
      <c r="J64" s="170">
        <f>J167</f>
        <v>0</v>
      </c>
      <c r="K64" s="171"/>
    </row>
    <row r="65" spans="2:11" s="9" customFormat="1" ht="19.899999999999999" customHeight="1">
      <c r="B65" s="165"/>
      <c r="C65" s="166"/>
      <c r="D65" s="167" t="s">
        <v>119</v>
      </c>
      <c r="E65" s="168"/>
      <c r="F65" s="168"/>
      <c r="G65" s="168"/>
      <c r="H65" s="168"/>
      <c r="I65" s="169"/>
      <c r="J65" s="170">
        <f>J179</f>
        <v>0</v>
      </c>
      <c r="K65" s="171"/>
    </row>
    <row r="66" spans="2:11" s="9" customFormat="1" ht="19.899999999999999" customHeight="1">
      <c r="B66" s="165"/>
      <c r="C66" s="166"/>
      <c r="D66" s="167" t="s">
        <v>120</v>
      </c>
      <c r="E66" s="168"/>
      <c r="F66" s="168"/>
      <c r="G66" s="168"/>
      <c r="H66" s="168"/>
      <c r="I66" s="169"/>
      <c r="J66" s="170">
        <f>J209</f>
        <v>0</v>
      </c>
      <c r="K66" s="171"/>
    </row>
    <row r="67" spans="2:11" s="9" customFormat="1" ht="14.85" customHeight="1">
      <c r="B67" s="165"/>
      <c r="C67" s="166"/>
      <c r="D67" s="167" t="s">
        <v>121</v>
      </c>
      <c r="E67" s="168"/>
      <c r="F67" s="168"/>
      <c r="G67" s="168"/>
      <c r="H67" s="168"/>
      <c r="I67" s="169"/>
      <c r="J67" s="170">
        <f>J214</f>
        <v>0</v>
      </c>
      <c r="K67" s="171"/>
    </row>
    <row r="68" spans="2:11" s="9" customFormat="1" ht="14.85" customHeight="1">
      <c r="B68" s="165"/>
      <c r="C68" s="166"/>
      <c r="D68" s="167" t="s">
        <v>122</v>
      </c>
      <c r="E68" s="168"/>
      <c r="F68" s="168"/>
      <c r="G68" s="168"/>
      <c r="H68" s="168"/>
      <c r="I68" s="169"/>
      <c r="J68" s="170">
        <f>J221</f>
        <v>0</v>
      </c>
      <c r="K68" s="171"/>
    </row>
    <row r="69" spans="2:11" s="9" customFormat="1" ht="14.85" customHeight="1">
      <c r="B69" s="165"/>
      <c r="C69" s="166"/>
      <c r="D69" s="167" t="s">
        <v>123</v>
      </c>
      <c r="E69" s="168"/>
      <c r="F69" s="168"/>
      <c r="G69" s="168"/>
      <c r="H69" s="168"/>
      <c r="I69" s="169"/>
      <c r="J69" s="170">
        <f>J234</f>
        <v>0</v>
      </c>
      <c r="K69" s="171"/>
    </row>
    <row r="70" spans="2:11" s="9" customFormat="1" ht="19.899999999999999" customHeight="1">
      <c r="B70" s="165"/>
      <c r="C70" s="166"/>
      <c r="D70" s="167" t="s">
        <v>124</v>
      </c>
      <c r="E70" s="168"/>
      <c r="F70" s="168"/>
      <c r="G70" s="168"/>
      <c r="H70" s="168"/>
      <c r="I70" s="169"/>
      <c r="J70" s="170">
        <f>J237</f>
        <v>0</v>
      </c>
      <c r="K70" s="171"/>
    </row>
    <row r="71" spans="2:11" s="9" customFormat="1" ht="19.899999999999999" customHeight="1">
      <c r="B71" s="165"/>
      <c r="C71" s="166"/>
      <c r="D71" s="167" t="s">
        <v>125</v>
      </c>
      <c r="E71" s="168"/>
      <c r="F71" s="168"/>
      <c r="G71" s="168"/>
      <c r="H71" s="168"/>
      <c r="I71" s="169"/>
      <c r="J71" s="170">
        <f>J250</f>
        <v>0</v>
      </c>
      <c r="K71" s="171"/>
    </row>
    <row r="72" spans="2:11" s="9" customFormat="1" ht="19.899999999999999" customHeight="1">
      <c r="B72" s="165"/>
      <c r="C72" s="166"/>
      <c r="D72" s="167" t="s">
        <v>126</v>
      </c>
      <c r="E72" s="168"/>
      <c r="F72" s="168"/>
      <c r="G72" s="168"/>
      <c r="H72" s="168"/>
      <c r="I72" s="169"/>
      <c r="J72" s="170">
        <f>J262</f>
        <v>0</v>
      </c>
      <c r="K72" s="171"/>
    </row>
    <row r="73" spans="2:11" s="8" customFormat="1" ht="24.95" customHeight="1">
      <c r="B73" s="158"/>
      <c r="C73" s="159"/>
      <c r="D73" s="160" t="s">
        <v>127</v>
      </c>
      <c r="E73" s="161"/>
      <c r="F73" s="161"/>
      <c r="G73" s="161"/>
      <c r="H73" s="161"/>
      <c r="I73" s="162"/>
      <c r="J73" s="163">
        <f>J264</f>
        <v>0</v>
      </c>
      <c r="K73" s="164"/>
    </row>
    <row r="74" spans="2:11" s="9" customFormat="1" ht="19.899999999999999" customHeight="1">
      <c r="B74" s="165"/>
      <c r="C74" s="166"/>
      <c r="D74" s="167" t="s">
        <v>128</v>
      </c>
      <c r="E74" s="168"/>
      <c r="F74" s="168"/>
      <c r="G74" s="168"/>
      <c r="H74" s="168"/>
      <c r="I74" s="169"/>
      <c r="J74" s="170">
        <f>J265</f>
        <v>0</v>
      </c>
      <c r="K74" s="171"/>
    </row>
    <row r="75" spans="2:11" s="9" customFormat="1" ht="19.899999999999999" customHeight="1">
      <c r="B75" s="165"/>
      <c r="C75" s="166"/>
      <c r="D75" s="167" t="s">
        <v>129</v>
      </c>
      <c r="E75" s="168"/>
      <c r="F75" s="168"/>
      <c r="G75" s="168"/>
      <c r="H75" s="168"/>
      <c r="I75" s="169"/>
      <c r="J75" s="170">
        <f>J284</f>
        <v>0</v>
      </c>
      <c r="K75" s="171"/>
    </row>
    <row r="76" spans="2:11" s="9" customFormat="1" ht="19.899999999999999" customHeight="1">
      <c r="B76" s="165"/>
      <c r="C76" s="166"/>
      <c r="D76" s="167" t="s">
        <v>130</v>
      </c>
      <c r="E76" s="168"/>
      <c r="F76" s="168"/>
      <c r="G76" s="168"/>
      <c r="H76" s="168"/>
      <c r="I76" s="169"/>
      <c r="J76" s="170">
        <f>J310</f>
        <v>0</v>
      </c>
      <c r="K76" s="171"/>
    </row>
    <row r="77" spans="2:11" s="9" customFormat="1" ht="19.899999999999999" customHeight="1">
      <c r="B77" s="165"/>
      <c r="C77" s="166"/>
      <c r="D77" s="167" t="s">
        <v>131</v>
      </c>
      <c r="E77" s="168"/>
      <c r="F77" s="168"/>
      <c r="G77" s="168"/>
      <c r="H77" s="168"/>
      <c r="I77" s="169"/>
      <c r="J77" s="170">
        <f>J316</f>
        <v>0</v>
      </c>
      <c r="K77" s="171"/>
    </row>
    <row r="78" spans="2:11" s="9" customFormat="1" ht="19.899999999999999" customHeight="1">
      <c r="B78" s="165"/>
      <c r="C78" s="166"/>
      <c r="D78" s="167" t="s">
        <v>132</v>
      </c>
      <c r="E78" s="168"/>
      <c r="F78" s="168"/>
      <c r="G78" s="168"/>
      <c r="H78" s="168"/>
      <c r="I78" s="169"/>
      <c r="J78" s="170">
        <f>J320</f>
        <v>0</v>
      </c>
      <c r="K78" s="171"/>
    </row>
    <row r="79" spans="2:11" s="9" customFormat="1" ht="19.899999999999999" customHeight="1">
      <c r="B79" s="165"/>
      <c r="C79" s="166"/>
      <c r="D79" s="167" t="s">
        <v>133</v>
      </c>
      <c r="E79" s="168"/>
      <c r="F79" s="168"/>
      <c r="G79" s="168"/>
      <c r="H79" s="168"/>
      <c r="I79" s="169"/>
      <c r="J79" s="170">
        <f>J324</f>
        <v>0</v>
      </c>
      <c r="K79" s="171"/>
    </row>
    <row r="80" spans="2:11" s="9" customFormat="1" ht="19.899999999999999" customHeight="1">
      <c r="B80" s="165"/>
      <c r="C80" s="166"/>
      <c r="D80" s="167" t="s">
        <v>134</v>
      </c>
      <c r="E80" s="168"/>
      <c r="F80" s="168"/>
      <c r="G80" s="168"/>
      <c r="H80" s="168"/>
      <c r="I80" s="169"/>
      <c r="J80" s="170">
        <f>J331</f>
        <v>0</v>
      </c>
      <c r="K80" s="171"/>
    </row>
    <row r="81" spans="2:12" s="9" customFormat="1" ht="19.899999999999999" customHeight="1">
      <c r="B81" s="165"/>
      <c r="C81" s="166"/>
      <c r="D81" s="167" t="s">
        <v>135</v>
      </c>
      <c r="E81" s="168"/>
      <c r="F81" s="168"/>
      <c r="G81" s="168"/>
      <c r="H81" s="168"/>
      <c r="I81" s="169"/>
      <c r="J81" s="170">
        <f>J355</f>
        <v>0</v>
      </c>
      <c r="K81" s="171"/>
    </row>
    <row r="82" spans="2:12" s="9" customFormat="1" ht="19.899999999999999" customHeight="1">
      <c r="B82" s="165"/>
      <c r="C82" s="166"/>
      <c r="D82" s="167" t="s">
        <v>136</v>
      </c>
      <c r="E82" s="168"/>
      <c r="F82" s="168"/>
      <c r="G82" s="168"/>
      <c r="H82" s="168"/>
      <c r="I82" s="169"/>
      <c r="J82" s="170">
        <f>J362</f>
        <v>0</v>
      </c>
      <c r="K82" s="171"/>
    </row>
    <row r="83" spans="2:12" s="8" customFormat="1" ht="24.95" customHeight="1">
      <c r="B83" s="158"/>
      <c r="C83" s="159"/>
      <c r="D83" s="160" t="s">
        <v>137</v>
      </c>
      <c r="E83" s="161"/>
      <c r="F83" s="161"/>
      <c r="G83" s="161"/>
      <c r="H83" s="161"/>
      <c r="I83" s="162"/>
      <c r="J83" s="163">
        <f>J365</f>
        <v>0</v>
      </c>
      <c r="K83" s="164"/>
    </row>
    <row r="84" spans="2:12" s="1" customFormat="1" ht="21.75" customHeight="1">
      <c r="B84" s="41"/>
      <c r="C84" s="42"/>
      <c r="D84" s="42"/>
      <c r="E84" s="42"/>
      <c r="F84" s="42"/>
      <c r="G84" s="42"/>
      <c r="H84" s="42"/>
      <c r="I84" s="127"/>
      <c r="J84" s="42"/>
      <c r="K84" s="45"/>
    </row>
    <row r="85" spans="2:12" s="1" customFormat="1" ht="6.95" customHeight="1">
      <c r="B85" s="56"/>
      <c r="C85" s="57"/>
      <c r="D85" s="57"/>
      <c r="E85" s="57"/>
      <c r="F85" s="57"/>
      <c r="G85" s="57"/>
      <c r="H85" s="57"/>
      <c r="I85" s="148"/>
      <c r="J85" s="57"/>
      <c r="K85" s="58"/>
    </row>
    <row r="89" spans="2:12" s="1" customFormat="1" ht="6.95" customHeight="1">
      <c r="B89" s="59"/>
      <c r="C89" s="60"/>
      <c r="D89" s="60"/>
      <c r="E89" s="60"/>
      <c r="F89" s="60"/>
      <c r="G89" s="60"/>
      <c r="H89" s="60"/>
      <c r="I89" s="151"/>
      <c r="J89" s="60"/>
      <c r="K89" s="60"/>
      <c r="L89" s="61"/>
    </row>
    <row r="90" spans="2:12" s="1" customFormat="1" ht="36.950000000000003" customHeight="1">
      <c r="B90" s="41"/>
      <c r="C90" s="62" t="s">
        <v>138</v>
      </c>
      <c r="D90" s="63"/>
      <c r="E90" s="63"/>
      <c r="F90" s="63"/>
      <c r="G90" s="63"/>
      <c r="H90" s="63"/>
      <c r="I90" s="172"/>
      <c r="J90" s="63"/>
      <c r="K90" s="63"/>
      <c r="L90" s="61"/>
    </row>
    <row r="91" spans="2:12" s="1" customFormat="1" ht="6.95" customHeight="1">
      <c r="B91" s="41"/>
      <c r="C91" s="63"/>
      <c r="D91" s="63"/>
      <c r="E91" s="63"/>
      <c r="F91" s="63"/>
      <c r="G91" s="63"/>
      <c r="H91" s="63"/>
      <c r="I91" s="172"/>
      <c r="J91" s="63"/>
      <c r="K91" s="63"/>
      <c r="L91" s="61"/>
    </row>
    <row r="92" spans="2:12" s="1" customFormat="1" ht="14.45" customHeight="1">
      <c r="B92" s="41"/>
      <c r="C92" s="65" t="s">
        <v>18</v>
      </c>
      <c r="D92" s="63"/>
      <c r="E92" s="63"/>
      <c r="F92" s="63"/>
      <c r="G92" s="63"/>
      <c r="H92" s="63"/>
      <c r="I92" s="172"/>
      <c r="J92" s="63"/>
      <c r="K92" s="63"/>
      <c r="L92" s="61"/>
    </row>
    <row r="93" spans="2:12" s="1" customFormat="1" ht="22.5" customHeight="1">
      <c r="B93" s="41"/>
      <c r="C93" s="63"/>
      <c r="D93" s="63"/>
      <c r="E93" s="397" t="str">
        <f>E7</f>
        <v>Zřízení bezbariérového přístupu ZŠ Pohořská v Odrách</v>
      </c>
      <c r="F93" s="398"/>
      <c r="G93" s="398"/>
      <c r="H93" s="398"/>
      <c r="I93" s="172"/>
      <c r="J93" s="63"/>
      <c r="K93" s="63"/>
      <c r="L93" s="61"/>
    </row>
    <row r="94" spans="2:12">
      <c r="B94" s="28"/>
      <c r="C94" s="65" t="s">
        <v>106</v>
      </c>
      <c r="D94" s="173"/>
      <c r="E94" s="173"/>
      <c r="F94" s="173"/>
      <c r="G94" s="173"/>
      <c r="H94" s="173"/>
      <c r="J94" s="173"/>
      <c r="K94" s="173"/>
      <c r="L94" s="174"/>
    </row>
    <row r="95" spans="2:12" s="1" customFormat="1" ht="22.5" customHeight="1">
      <c r="B95" s="41"/>
      <c r="C95" s="63"/>
      <c r="D95" s="63"/>
      <c r="E95" s="397" t="s">
        <v>107</v>
      </c>
      <c r="F95" s="399"/>
      <c r="G95" s="399"/>
      <c r="H95" s="399"/>
      <c r="I95" s="172"/>
      <c r="J95" s="63"/>
      <c r="K95" s="63"/>
      <c r="L95" s="61"/>
    </row>
    <row r="96" spans="2:12" s="1" customFormat="1" ht="14.45" customHeight="1">
      <c r="B96" s="41"/>
      <c r="C96" s="65" t="s">
        <v>108</v>
      </c>
      <c r="D96" s="63"/>
      <c r="E96" s="63"/>
      <c r="F96" s="63"/>
      <c r="G96" s="63"/>
      <c r="H96" s="63"/>
      <c r="I96" s="172"/>
      <c r="J96" s="63"/>
      <c r="K96" s="63"/>
      <c r="L96" s="61"/>
    </row>
    <row r="97" spans="2:65" s="1" customFormat="1" ht="23.25" customHeight="1">
      <c r="B97" s="41"/>
      <c r="C97" s="63"/>
      <c r="D97" s="63"/>
      <c r="E97" s="368" t="str">
        <f>E11</f>
        <v>SO 01_H - hlavní náklady</v>
      </c>
      <c r="F97" s="399"/>
      <c r="G97" s="399"/>
      <c r="H97" s="399"/>
      <c r="I97" s="172"/>
      <c r="J97" s="63"/>
      <c r="K97" s="63"/>
      <c r="L97" s="61"/>
    </row>
    <row r="98" spans="2:65" s="1" customFormat="1" ht="6.95" customHeight="1">
      <c r="B98" s="41"/>
      <c r="C98" s="63"/>
      <c r="D98" s="63"/>
      <c r="E98" s="63"/>
      <c r="F98" s="63"/>
      <c r="G98" s="63"/>
      <c r="H98" s="63"/>
      <c r="I98" s="172"/>
      <c r="J98" s="63"/>
      <c r="K98" s="63"/>
      <c r="L98" s="61"/>
    </row>
    <row r="99" spans="2:65" s="1" customFormat="1" ht="18" customHeight="1">
      <c r="B99" s="41"/>
      <c r="C99" s="65" t="s">
        <v>23</v>
      </c>
      <c r="D99" s="63"/>
      <c r="E99" s="63"/>
      <c r="F99" s="175" t="str">
        <f>F14</f>
        <v>ZŠ Pohořská Odry</v>
      </c>
      <c r="G99" s="63"/>
      <c r="H99" s="63"/>
      <c r="I99" s="176" t="s">
        <v>25</v>
      </c>
      <c r="J99" s="73" t="str">
        <f>IF(J14="","",J14)</f>
        <v>19. 1. 2017</v>
      </c>
      <c r="K99" s="63"/>
      <c r="L99" s="61"/>
    </row>
    <row r="100" spans="2:65" s="1" customFormat="1" ht="6.95" customHeight="1">
      <c r="B100" s="41"/>
      <c r="C100" s="63"/>
      <c r="D100" s="63"/>
      <c r="E100" s="63"/>
      <c r="F100" s="63"/>
      <c r="G100" s="63"/>
      <c r="H100" s="63"/>
      <c r="I100" s="172"/>
      <c r="J100" s="63"/>
      <c r="K100" s="63"/>
      <c r="L100" s="61"/>
    </row>
    <row r="101" spans="2:65" s="1" customFormat="1">
      <c r="B101" s="41"/>
      <c r="C101" s="65" t="s">
        <v>27</v>
      </c>
      <c r="D101" s="63"/>
      <c r="E101" s="63"/>
      <c r="F101" s="175" t="str">
        <f>E17</f>
        <v>Město Odry</v>
      </c>
      <c r="G101" s="63"/>
      <c r="H101" s="63"/>
      <c r="I101" s="176" t="s">
        <v>33</v>
      </c>
      <c r="J101" s="175" t="str">
        <f>E23</f>
        <v>PROJEKTSTUDIO EUCZ, s.r.o.</v>
      </c>
      <c r="K101" s="63"/>
      <c r="L101" s="61"/>
    </row>
    <row r="102" spans="2:65" s="1" customFormat="1" ht="14.45" customHeight="1">
      <c r="B102" s="41"/>
      <c r="C102" s="65" t="s">
        <v>31</v>
      </c>
      <c r="D102" s="63"/>
      <c r="E102" s="63"/>
      <c r="F102" s="175" t="str">
        <f>IF(E20="","",E20)</f>
        <v/>
      </c>
      <c r="G102" s="63"/>
      <c r="H102" s="63"/>
      <c r="I102" s="172"/>
      <c r="J102" s="63"/>
      <c r="K102" s="63"/>
      <c r="L102" s="61"/>
    </row>
    <row r="103" spans="2:65" s="1" customFormat="1" ht="10.35" customHeight="1">
      <c r="B103" s="41"/>
      <c r="C103" s="63"/>
      <c r="D103" s="63"/>
      <c r="E103" s="63"/>
      <c r="F103" s="63"/>
      <c r="G103" s="63"/>
      <c r="H103" s="63"/>
      <c r="I103" s="172"/>
      <c r="J103" s="63"/>
      <c r="K103" s="63"/>
      <c r="L103" s="61"/>
    </row>
    <row r="104" spans="2:65" s="10" customFormat="1" ht="29.25" customHeight="1">
      <c r="B104" s="177"/>
      <c r="C104" s="178" t="s">
        <v>139</v>
      </c>
      <c r="D104" s="179" t="s">
        <v>56</v>
      </c>
      <c r="E104" s="179" t="s">
        <v>52</v>
      </c>
      <c r="F104" s="179" t="s">
        <v>140</v>
      </c>
      <c r="G104" s="179" t="s">
        <v>141</v>
      </c>
      <c r="H104" s="179" t="s">
        <v>142</v>
      </c>
      <c r="I104" s="180" t="s">
        <v>143</v>
      </c>
      <c r="J104" s="179" t="s">
        <v>112</v>
      </c>
      <c r="K104" s="181" t="s">
        <v>144</v>
      </c>
      <c r="L104" s="182"/>
      <c r="M104" s="81" t="s">
        <v>145</v>
      </c>
      <c r="N104" s="82" t="s">
        <v>41</v>
      </c>
      <c r="O104" s="82" t="s">
        <v>146</v>
      </c>
      <c r="P104" s="82" t="s">
        <v>147</v>
      </c>
      <c r="Q104" s="82" t="s">
        <v>148</v>
      </c>
      <c r="R104" s="82" t="s">
        <v>149</v>
      </c>
      <c r="S104" s="82" t="s">
        <v>150</v>
      </c>
      <c r="T104" s="83" t="s">
        <v>151</v>
      </c>
    </row>
    <row r="105" spans="2:65" s="1" customFormat="1" ht="29.25" customHeight="1">
      <c r="B105" s="41"/>
      <c r="C105" s="87" t="s">
        <v>113</v>
      </c>
      <c r="D105" s="63"/>
      <c r="E105" s="63"/>
      <c r="F105" s="63"/>
      <c r="G105" s="63"/>
      <c r="H105" s="63"/>
      <c r="I105" s="172"/>
      <c r="J105" s="183">
        <f>BK105</f>
        <v>0</v>
      </c>
      <c r="K105" s="63"/>
      <c r="L105" s="61"/>
      <c r="M105" s="84"/>
      <c r="N105" s="85"/>
      <c r="O105" s="85"/>
      <c r="P105" s="184">
        <f>P106+P264+P365</f>
        <v>0</v>
      </c>
      <c r="Q105" s="85"/>
      <c r="R105" s="184">
        <f>R106+R264+R365</f>
        <v>19.932318549999998</v>
      </c>
      <c r="S105" s="85"/>
      <c r="T105" s="185">
        <f>T106+T264+T365</f>
        <v>6.124104</v>
      </c>
      <c r="AT105" s="24" t="s">
        <v>70</v>
      </c>
      <c r="AU105" s="24" t="s">
        <v>114</v>
      </c>
      <c r="BK105" s="186">
        <f>BK106+BK264+BK365</f>
        <v>0</v>
      </c>
    </row>
    <row r="106" spans="2:65" s="11" customFormat="1" ht="37.35" customHeight="1">
      <c r="B106" s="187"/>
      <c r="C106" s="188"/>
      <c r="D106" s="189" t="s">
        <v>70</v>
      </c>
      <c r="E106" s="190" t="s">
        <v>152</v>
      </c>
      <c r="F106" s="190" t="s">
        <v>153</v>
      </c>
      <c r="G106" s="188"/>
      <c r="H106" s="188"/>
      <c r="I106" s="191"/>
      <c r="J106" s="192">
        <f>BK106</f>
        <v>0</v>
      </c>
      <c r="K106" s="188"/>
      <c r="L106" s="193"/>
      <c r="M106" s="194"/>
      <c r="N106" s="195"/>
      <c r="O106" s="195"/>
      <c r="P106" s="196">
        <f>P107+P148+P167+P179+P209+P237+P250+P262</f>
        <v>0</v>
      </c>
      <c r="Q106" s="195"/>
      <c r="R106" s="196">
        <f>R107+R148+R167+R179+R209+R237+R250+R262</f>
        <v>18.960684449999999</v>
      </c>
      <c r="S106" s="195"/>
      <c r="T106" s="197">
        <f>T107+T148+T167+T179+T209+T237+T250+T262</f>
        <v>6.1001700000000003</v>
      </c>
      <c r="AR106" s="198" t="s">
        <v>78</v>
      </c>
      <c r="AT106" s="199" t="s">
        <v>70</v>
      </c>
      <c r="AU106" s="199" t="s">
        <v>71</v>
      </c>
      <c r="AY106" s="198" t="s">
        <v>154</v>
      </c>
      <c r="BK106" s="200">
        <f>BK107+BK148+BK167+BK179+BK209+BK237+BK250+BK262</f>
        <v>0</v>
      </c>
    </row>
    <row r="107" spans="2:65" s="11" customFormat="1" ht="19.899999999999999" customHeight="1">
      <c r="B107" s="187"/>
      <c r="C107" s="188"/>
      <c r="D107" s="201" t="s">
        <v>70</v>
      </c>
      <c r="E107" s="202" t="s">
        <v>78</v>
      </c>
      <c r="F107" s="202" t="s">
        <v>155</v>
      </c>
      <c r="G107" s="188"/>
      <c r="H107" s="188"/>
      <c r="I107" s="191"/>
      <c r="J107" s="203">
        <f>BK107</f>
        <v>0</v>
      </c>
      <c r="K107" s="188"/>
      <c r="L107" s="193"/>
      <c r="M107" s="194"/>
      <c r="N107" s="195"/>
      <c r="O107" s="195"/>
      <c r="P107" s="196">
        <f>SUM(P108:P147)</f>
        <v>0</v>
      </c>
      <c r="Q107" s="195"/>
      <c r="R107" s="196">
        <f>SUM(R108:R147)</f>
        <v>5.3690000000000002E-2</v>
      </c>
      <c r="S107" s="195"/>
      <c r="T107" s="197">
        <f>SUM(T108:T147)</f>
        <v>1.1225000000000001</v>
      </c>
      <c r="AR107" s="198" t="s">
        <v>78</v>
      </c>
      <c r="AT107" s="199" t="s">
        <v>70</v>
      </c>
      <c r="AU107" s="199" t="s">
        <v>78</v>
      </c>
      <c r="AY107" s="198" t="s">
        <v>154</v>
      </c>
      <c r="BK107" s="200">
        <f>SUM(BK108:BK147)</f>
        <v>0</v>
      </c>
    </row>
    <row r="108" spans="2:65" s="1" customFormat="1" ht="31.5" customHeight="1">
      <c r="B108" s="41"/>
      <c r="C108" s="204" t="s">
        <v>78</v>
      </c>
      <c r="D108" s="204" t="s">
        <v>156</v>
      </c>
      <c r="E108" s="205" t="s">
        <v>157</v>
      </c>
      <c r="F108" s="206" t="s">
        <v>158</v>
      </c>
      <c r="G108" s="207" t="s">
        <v>159</v>
      </c>
      <c r="H108" s="208">
        <v>1.5</v>
      </c>
      <c r="I108" s="209"/>
      <c r="J108" s="210">
        <f>ROUND(I108*H108,2)</f>
        <v>0</v>
      </c>
      <c r="K108" s="206" t="s">
        <v>160</v>
      </c>
      <c r="L108" s="61"/>
      <c r="M108" s="211" t="s">
        <v>21</v>
      </c>
      <c r="N108" s="212" t="s">
        <v>42</v>
      </c>
      <c r="O108" s="42"/>
      <c r="P108" s="213">
        <f>O108*H108</f>
        <v>0</v>
      </c>
      <c r="Q108" s="213">
        <v>0</v>
      </c>
      <c r="R108" s="213">
        <f>Q108*H108</f>
        <v>0</v>
      </c>
      <c r="S108" s="213">
        <v>0.255</v>
      </c>
      <c r="T108" s="214">
        <f>S108*H108</f>
        <v>0.38250000000000001</v>
      </c>
      <c r="AR108" s="24" t="s">
        <v>161</v>
      </c>
      <c r="AT108" s="24" t="s">
        <v>156</v>
      </c>
      <c r="AU108" s="24" t="s">
        <v>80</v>
      </c>
      <c r="AY108" s="24" t="s">
        <v>154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4" t="s">
        <v>78</v>
      </c>
      <c r="BK108" s="215">
        <f>ROUND(I108*H108,2)</f>
        <v>0</v>
      </c>
      <c r="BL108" s="24" t="s">
        <v>161</v>
      </c>
      <c r="BM108" s="24" t="s">
        <v>162</v>
      </c>
    </row>
    <row r="109" spans="2:65" s="12" customFormat="1" ht="13.5">
      <c r="B109" s="216"/>
      <c r="C109" s="217"/>
      <c r="D109" s="218" t="s">
        <v>163</v>
      </c>
      <c r="E109" s="219" t="s">
        <v>21</v>
      </c>
      <c r="F109" s="220" t="s">
        <v>164</v>
      </c>
      <c r="G109" s="217"/>
      <c r="H109" s="221">
        <v>1.5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163</v>
      </c>
      <c r="AU109" s="227" t="s">
        <v>80</v>
      </c>
      <c r="AV109" s="12" t="s">
        <v>80</v>
      </c>
      <c r="AW109" s="12" t="s">
        <v>35</v>
      </c>
      <c r="AX109" s="12" t="s">
        <v>78</v>
      </c>
      <c r="AY109" s="227" t="s">
        <v>154</v>
      </c>
    </row>
    <row r="110" spans="2:65" s="1" customFormat="1" ht="22.5" customHeight="1">
      <c r="B110" s="41"/>
      <c r="C110" s="204" t="s">
        <v>80</v>
      </c>
      <c r="D110" s="204" t="s">
        <v>156</v>
      </c>
      <c r="E110" s="205" t="s">
        <v>165</v>
      </c>
      <c r="F110" s="206" t="s">
        <v>166</v>
      </c>
      <c r="G110" s="207" t="s">
        <v>159</v>
      </c>
      <c r="H110" s="208">
        <v>1.8</v>
      </c>
      <c r="I110" s="209"/>
      <c r="J110" s="210">
        <f>ROUND(I110*H110,2)</f>
        <v>0</v>
      </c>
      <c r="K110" s="206" t="s">
        <v>160</v>
      </c>
      <c r="L110" s="61"/>
      <c r="M110" s="211" t="s">
        <v>21</v>
      </c>
      <c r="N110" s="212" t="s">
        <v>42</v>
      </c>
      <c r="O110" s="42"/>
      <c r="P110" s="213">
        <f>O110*H110</f>
        <v>0</v>
      </c>
      <c r="Q110" s="213">
        <v>0</v>
      </c>
      <c r="R110" s="213">
        <f>Q110*H110</f>
        <v>0</v>
      </c>
      <c r="S110" s="213">
        <v>0.3</v>
      </c>
      <c r="T110" s="214">
        <f>S110*H110</f>
        <v>0.54</v>
      </c>
      <c r="AR110" s="24" t="s">
        <v>161</v>
      </c>
      <c r="AT110" s="24" t="s">
        <v>156</v>
      </c>
      <c r="AU110" s="24" t="s">
        <v>80</v>
      </c>
      <c r="AY110" s="24" t="s">
        <v>154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24" t="s">
        <v>78</v>
      </c>
      <c r="BK110" s="215">
        <f>ROUND(I110*H110,2)</f>
        <v>0</v>
      </c>
      <c r="BL110" s="24" t="s">
        <v>161</v>
      </c>
      <c r="BM110" s="24" t="s">
        <v>167</v>
      </c>
    </row>
    <row r="111" spans="2:65" s="12" customFormat="1" ht="13.5">
      <c r="B111" s="216"/>
      <c r="C111" s="217"/>
      <c r="D111" s="218" t="s">
        <v>163</v>
      </c>
      <c r="E111" s="219" t="s">
        <v>21</v>
      </c>
      <c r="F111" s="220" t="s">
        <v>168</v>
      </c>
      <c r="G111" s="217"/>
      <c r="H111" s="221">
        <v>1.8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163</v>
      </c>
      <c r="AU111" s="227" t="s">
        <v>80</v>
      </c>
      <c r="AV111" s="12" t="s">
        <v>80</v>
      </c>
      <c r="AW111" s="12" t="s">
        <v>35</v>
      </c>
      <c r="AX111" s="12" t="s">
        <v>78</v>
      </c>
      <c r="AY111" s="227" t="s">
        <v>154</v>
      </c>
    </row>
    <row r="112" spans="2:65" s="1" customFormat="1" ht="22.5" customHeight="1">
      <c r="B112" s="41"/>
      <c r="C112" s="204" t="s">
        <v>86</v>
      </c>
      <c r="D112" s="204" t="s">
        <v>156</v>
      </c>
      <c r="E112" s="205" t="s">
        <v>169</v>
      </c>
      <c r="F112" s="206" t="s">
        <v>170</v>
      </c>
      <c r="G112" s="207" t="s">
        <v>171</v>
      </c>
      <c r="H112" s="208">
        <v>5</v>
      </c>
      <c r="I112" s="209"/>
      <c r="J112" s="210">
        <f>ROUND(I112*H112,2)</f>
        <v>0</v>
      </c>
      <c r="K112" s="206" t="s">
        <v>160</v>
      </c>
      <c r="L112" s="61"/>
      <c r="M112" s="211" t="s">
        <v>21</v>
      </c>
      <c r="N112" s="212" t="s">
        <v>42</v>
      </c>
      <c r="O112" s="42"/>
      <c r="P112" s="213">
        <f>O112*H112</f>
        <v>0</v>
      </c>
      <c r="Q112" s="213">
        <v>0</v>
      </c>
      <c r="R112" s="213">
        <f>Q112*H112</f>
        <v>0</v>
      </c>
      <c r="S112" s="213">
        <v>0.04</v>
      </c>
      <c r="T112" s="214">
        <f>S112*H112</f>
        <v>0.2</v>
      </c>
      <c r="AR112" s="24" t="s">
        <v>161</v>
      </c>
      <c r="AT112" s="24" t="s">
        <v>156</v>
      </c>
      <c r="AU112" s="24" t="s">
        <v>80</v>
      </c>
      <c r="AY112" s="24" t="s">
        <v>154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24" t="s">
        <v>78</v>
      </c>
      <c r="BK112" s="215">
        <f>ROUND(I112*H112,2)</f>
        <v>0</v>
      </c>
      <c r="BL112" s="24" t="s">
        <v>161</v>
      </c>
      <c r="BM112" s="24" t="s">
        <v>172</v>
      </c>
    </row>
    <row r="113" spans="2:65" s="12" customFormat="1" ht="13.5">
      <c r="B113" s="216"/>
      <c r="C113" s="217"/>
      <c r="D113" s="218" t="s">
        <v>163</v>
      </c>
      <c r="E113" s="219" t="s">
        <v>21</v>
      </c>
      <c r="F113" s="220" t="s">
        <v>173</v>
      </c>
      <c r="G113" s="217"/>
      <c r="H113" s="221">
        <v>5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163</v>
      </c>
      <c r="AU113" s="227" t="s">
        <v>80</v>
      </c>
      <c r="AV113" s="12" t="s">
        <v>80</v>
      </c>
      <c r="AW113" s="12" t="s">
        <v>35</v>
      </c>
      <c r="AX113" s="12" t="s">
        <v>78</v>
      </c>
      <c r="AY113" s="227" t="s">
        <v>154</v>
      </c>
    </row>
    <row r="114" spans="2:65" s="1" customFormat="1" ht="31.5" customHeight="1">
      <c r="B114" s="41"/>
      <c r="C114" s="204" t="s">
        <v>161</v>
      </c>
      <c r="D114" s="204" t="s">
        <v>156</v>
      </c>
      <c r="E114" s="205" t="s">
        <v>174</v>
      </c>
      <c r="F114" s="206" t="s">
        <v>175</v>
      </c>
      <c r="G114" s="207" t="s">
        <v>176</v>
      </c>
      <c r="H114" s="208">
        <v>0.17499999999999999</v>
      </c>
      <c r="I114" s="209"/>
      <c r="J114" s="210">
        <f>ROUND(I114*H114,2)</f>
        <v>0</v>
      </c>
      <c r="K114" s="206" t="s">
        <v>160</v>
      </c>
      <c r="L114" s="61"/>
      <c r="M114" s="211" t="s">
        <v>21</v>
      </c>
      <c r="N114" s="212" t="s">
        <v>42</v>
      </c>
      <c r="O114" s="42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24" t="s">
        <v>161</v>
      </c>
      <c r="AT114" s="24" t="s">
        <v>156</v>
      </c>
      <c r="AU114" s="24" t="s">
        <v>80</v>
      </c>
      <c r="AY114" s="24" t="s">
        <v>154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24" t="s">
        <v>78</v>
      </c>
      <c r="BK114" s="215">
        <f>ROUND(I114*H114,2)</f>
        <v>0</v>
      </c>
      <c r="BL114" s="24" t="s">
        <v>161</v>
      </c>
      <c r="BM114" s="24" t="s">
        <v>177</v>
      </c>
    </row>
    <row r="115" spans="2:65" s="12" customFormat="1" ht="13.5">
      <c r="B115" s="216"/>
      <c r="C115" s="217"/>
      <c r="D115" s="218" t="s">
        <v>163</v>
      </c>
      <c r="E115" s="219" t="s">
        <v>21</v>
      </c>
      <c r="F115" s="220" t="s">
        <v>178</v>
      </c>
      <c r="G115" s="217"/>
      <c r="H115" s="221">
        <v>0.17499999999999999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163</v>
      </c>
      <c r="AU115" s="227" t="s">
        <v>80</v>
      </c>
      <c r="AV115" s="12" t="s">
        <v>80</v>
      </c>
      <c r="AW115" s="12" t="s">
        <v>35</v>
      </c>
      <c r="AX115" s="12" t="s">
        <v>78</v>
      </c>
      <c r="AY115" s="227" t="s">
        <v>154</v>
      </c>
    </row>
    <row r="116" spans="2:65" s="1" customFormat="1" ht="22.5" customHeight="1">
      <c r="B116" s="41"/>
      <c r="C116" s="204" t="s">
        <v>173</v>
      </c>
      <c r="D116" s="204" t="s">
        <v>156</v>
      </c>
      <c r="E116" s="205" t="s">
        <v>179</v>
      </c>
      <c r="F116" s="206" t="s">
        <v>180</v>
      </c>
      <c r="G116" s="207" t="s">
        <v>176</v>
      </c>
      <c r="H116" s="208">
        <v>0.39500000000000002</v>
      </c>
      <c r="I116" s="209"/>
      <c r="J116" s="210">
        <f>ROUND(I116*H116,2)</f>
        <v>0</v>
      </c>
      <c r="K116" s="206" t="s">
        <v>160</v>
      </c>
      <c r="L116" s="61"/>
      <c r="M116" s="211" t="s">
        <v>21</v>
      </c>
      <c r="N116" s="212" t="s">
        <v>42</v>
      </c>
      <c r="O116" s="42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24" t="s">
        <v>161</v>
      </c>
      <c r="AT116" s="24" t="s">
        <v>156</v>
      </c>
      <c r="AU116" s="24" t="s">
        <v>80</v>
      </c>
      <c r="AY116" s="24" t="s">
        <v>154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24" t="s">
        <v>78</v>
      </c>
      <c r="BK116" s="215">
        <f>ROUND(I116*H116,2)</f>
        <v>0</v>
      </c>
      <c r="BL116" s="24" t="s">
        <v>161</v>
      </c>
      <c r="BM116" s="24" t="s">
        <v>181</v>
      </c>
    </row>
    <row r="117" spans="2:65" s="12" customFormat="1" ht="13.5">
      <c r="B117" s="216"/>
      <c r="C117" s="217"/>
      <c r="D117" s="218" t="s">
        <v>163</v>
      </c>
      <c r="E117" s="219" t="s">
        <v>21</v>
      </c>
      <c r="F117" s="220" t="s">
        <v>182</v>
      </c>
      <c r="G117" s="217"/>
      <c r="H117" s="221">
        <v>0.39500000000000002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163</v>
      </c>
      <c r="AU117" s="227" t="s">
        <v>80</v>
      </c>
      <c r="AV117" s="12" t="s">
        <v>80</v>
      </c>
      <c r="AW117" s="12" t="s">
        <v>35</v>
      </c>
      <c r="AX117" s="12" t="s">
        <v>78</v>
      </c>
      <c r="AY117" s="227" t="s">
        <v>154</v>
      </c>
    </row>
    <row r="118" spans="2:65" s="1" customFormat="1" ht="22.5" customHeight="1">
      <c r="B118" s="41"/>
      <c r="C118" s="204" t="s">
        <v>183</v>
      </c>
      <c r="D118" s="204" t="s">
        <v>156</v>
      </c>
      <c r="E118" s="205" t="s">
        <v>184</v>
      </c>
      <c r="F118" s="206" t="s">
        <v>185</v>
      </c>
      <c r="G118" s="207" t="s">
        <v>176</v>
      </c>
      <c r="H118" s="208">
        <v>16.2</v>
      </c>
      <c r="I118" s="209"/>
      <c r="J118" s="210">
        <f>ROUND(I118*H118,2)</f>
        <v>0</v>
      </c>
      <c r="K118" s="206" t="s">
        <v>160</v>
      </c>
      <c r="L118" s="61"/>
      <c r="M118" s="211" t="s">
        <v>21</v>
      </c>
      <c r="N118" s="212" t="s">
        <v>42</v>
      </c>
      <c r="O118" s="42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24" t="s">
        <v>161</v>
      </c>
      <c r="AT118" s="24" t="s">
        <v>156</v>
      </c>
      <c r="AU118" s="24" t="s">
        <v>80</v>
      </c>
      <c r="AY118" s="24" t="s">
        <v>154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24" t="s">
        <v>78</v>
      </c>
      <c r="BK118" s="215">
        <f>ROUND(I118*H118,2)</f>
        <v>0</v>
      </c>
      <c r="BL118" s="24" t="s">
        <v>161</v>
      </c>
      <c r="BM118" s="24" t="s">
        <v>186</v>
      </c>
    </row>
    <row r="119" spans="2:65" s="12" customFormat="1" ht="13.5">
      <c r="B119" s="216"/>
      <c r="C119" s="217"/>
      <c r="D119" s="218" t="s">
        <v>163</v>
      </c>
      <c r="E119" s="219" t="s">
        <v>21</v>
      </c>
      <c r="F119" s="220" t="s">
        <v>187</v>
      </c>
      <c r="G119" s="217"/>
      <c r="H119" s="221">
        <v>16.2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163</v>
      </c>
      <c r="AU119" s="227" t="s">
        <v>80</v>
      </c>
      <c r="AV119" s="12" t="s">
        <v>80</v>
      </c>
      <c r="AW119" s="12" t="s">
        <v>35</v>
      </c>
      <c r="AX119" s="12" t="s">
        <v>78</v>
      </c>
      <c r="AY119" s="227" t="s">
        <v>154</v>
      </c>
    </row>
    <row r="120" spans="2:65" s="1" customFormat="1" ht="22.5" customHeight="1">
      <c r="B120" s="41"/>
      <c r="C120" s="204" t="s">
        <v>188</v>
      </c>
      <c r="D120" s="204" t="s">
        <v>156</v>
      </c>
      <c r="E120" s="205" t="s">
        <v>189</v>
      </c>
      <c r="F120" s="206" t="s">
        <v>190</v>
      </c>
      <c r="G120" s="207" t="s">
        <v>176</v>
      </c>
      <c r="H120" s="208">
        <v>4.8600000000000003</v>
      </c>
      <c r="I120" s="209"/>
      <c r="J120" s="210">
        <f>ROUND(I120*H120,2)</f>
        <v>0</v>
      </c>
      <c r="K120" s="206" t="s">
        <v>160</v>
      </c>
      <c r="L120" s="61"/>
      <c r="M120" s="211" t="s">
        <v>21</v>
      </c>
      <c r="N120" s="212" t="s">
        <v>42</v>
      </c>
      <c r="O120" s="42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24" t="s">
        <v>161</v>
      </c>
      <c r="AT120" s="24" t="s">
        <v>156</v>
      </c>
      <c r="AU120" s="24" t="s">
        <v>80</v>
      </c>
      <c r="AY120" s="24" t="s">
        <v>154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24" t="s">
        <v>78</v>
      </c>
      <c r="BK120" s="215">
        <f>ROUND(I120*H120,2)</f>
        <v>0</v>
      </c>
      <c r="BL120" s="24" t="s">
        <v>161</v>
      </c>
      <c r="BM120" s="24" t="s">
        <v>191</v>
      </c>
    </row>
    <row r="121" spans="2:65" s="12" customFormat="1" ht="13.5">
      <c r="B121" s="216"/>
      <c r="C121" s="217"/>
      <c r="D121" s="218" t="s">
        <v>163</v>
      </c>
      <c r="E121" s="219" t="s">
        <v>21</v>
      </c>
      <c r="F121" s="220" t="s">
        <v>192</v>
      </c>
      <c r="G121" s="217"/>
      <c r="H121" s="221">
        <v>4.8600000000000003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163</v>
      </c>
      <c r="AU121" s="227" t="s">
        <v>80</v>
      </c>
      <c r="AV121" s="12" t="s">
        <v>80</v>
      </c>
      <c r="AW121" s="12" t="s">
        <v>35</v>
      </c>
      <c r="AX121" s="12" t="s">
        <v>78</v>
      </c>
      <c r="AY121" s="227" t="s">
        <v>154</v>
      </c>
    </row>
    <row r="122" spans="2:65" s="1" customFormat="1" ht="22.5" customHeight="1">
      <c r="B122" s="41"/>
      <c r="C122" s="204" t="s">
        <v>193</v>
      </c>
      <c r="D122" s="204" t="s">
        <v>156</v>
      </c>
      <c r="E122" s="205" t="s">
        <v>194</v>
      </c>
      <c r="F122" s="206" t="s">
        <v>195</v>
      </c>
      <c r="G122" s="207" t="s">
        <v>159</v>
      </c>
      <c r="H122" s="208">
        <v>21.6</v>
      </c>
      <c r="I122" s="209"/>
      <c r="J122" s="210">
        <f>ROUND(I122*H122,2)</f>
        <v>0</v>
      </c>
      <c r="K122" s="206" t="s">
        <v>160</v>
      </c>
      <c r="L122" s="61"/>
      <c r="M122" s="211" t="s">
        <v>21</v>
      </c>
      <c r="N122" s="212" t="s">
        <v>42</v>
      </c>
      <c r="O122" s="42"/>
      <c r="P122" s="213">
        <f>O122*H122</f>
        <v>0</v>
      </c>
      <c r="Q122" s="213">
        <v>6.9999999999999999E-4</v>
      </c>
      <c r="R122" s="213">
        <f>Q122*H122</f>
        <v>1.5120000000000001E-2</v>
      </c>
      <c r="S122" s="213">
        <v>0</v>
      </c>
      <c r="T122" s="214">
        <f>S122*H122</f>
        <v>0</v>
      </c>
      <c r="AR122" s="24" t="s">
        <v>161</v>
      </c>
      <c r="AT122" s="24" t="s">
        <v>156</v>
      </c>
      <c r="AU122" s="24" t="s">
        <v>80</v>
      </c>
      <c r="AY122" s="24" t="s">
        <v>154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4" t="s">
        <v>78</v>
      </c>
      <c r="BK122" s="215">
        <f>ROUND(I122*H122,2)</f>
        <v>0</v>
      </c>
      <c r="BL122" s="24" t="s">
        <v>161</v>
      </c>
      <c r="BM122" s="24" t="s">
        <v>196</v>
      </c>
    </row>
    <row r="123" spans="2:65" s="12" customFormat="1" ht="13.5">
      <c r="B123" s="216"/>
      <c r="C123" s="217"/>
      <c r="D123" s="218" t="s">
        <v>163</v>
      </c>
      <c r="E123" s="219" t="s">
        <v>21</v>
      </c>
      <c r="F123" s="220" t="s">
        <v>197</v>
      </c>
      <c r="G123" s="217"/>
      <c r="H123" s="221">
        <v>21.6</v>
      </c>
      <c r="I123" s="222"/>
      <c r="J123" s="217"/>
      <c r="K123" s="217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163</v>
      </c>
      <c r="AU123" s="227" t="s">
        <v>80</v>
      </c>
      <c r="AV123" s="12" t="s">
        <v>80</v>
      </c>
      <c r="AW123" s="12" t="s">
        <v>35</v>
      </c>
      <c r="AX123" s="12" t="s">
        <v>78</v>
      </c>
      <c r="AY123" s="227" t="s">
        <v>154</v>
      </c>
    </row>
    <row r="124" spans="2:65" s="1" customFormat="1" ht="22.5" customHeight="1">
      <c r="B124" s="41"/>
      <c r="C124" s="204" t="s">
        <v>198</v>
      </c>
      <c r="D124" s="204" t="s">
        <v>156</v>
      </c>
      <c r="E124" s="205" t="s">
        <v>199</v>
      </c>
      <c r="F124" s="206" t="s">
        <v>200</v>
      </c>
      <c r="G124" s="207" t="s">
        <v>159</v>
      </c>
      <c r="H124" s="208">
        <v>21.6</v>
      </c>
      <c r="I124" s="209"/>
      <c r="J124" s="210">
        <f>ROUND(I124*H124,2)</f>
        <v>0</v>
      </c>
      <c r="K124" s="206" t="s">
        <v>160</v>
      </c>
      <c r="L124" s="61"/>
      <c r="M124" s="211" t="s">
        <v>21</v>
      </c>
      <c r="N124" s="212" t="s">
        <v>42</v>
      </c>
      <c r="O124" s="42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AR124" s="24" t="s">
        <v>161</v>
      </c>
      <c r="AT124" s="24" t="s">
        <v>156</v>
      </c>
      <c r="AU124" s="24" t="s">
        <v>80</v>
      </c>
      <c r="AY124" s="24" t="s">
        <v>154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24" t="s">
        <v>78</v>
      </c>
      <c r="BK124" s="215">
        <f>ROUND(I124*H124,2)</f>
        <v>0</v>
      </c>
      <c r="BL124" s="24" t="s">
        <v>161</v>
      </c>
      <c r="BM124" s="24" t="s">
        <v>201</v>
      </c>
    </row>
    <row r="125" spans="2:65" s="12" customFormat="1" ht="13.5">
      <c r="B125" s="216"/>
      <c r="C125" s="217"/>
      <c r="D125" s="218" t="s">
        <v>163</v>
      </c>
      <c r="E125" s="219" t="s">
        <v>21</v>
      </c>
      <c r="F125" s="220" t="s">
        <v>202</v>
      </c>
      <c r="G125" s="217"/>
      <c r="H125" s="221">
        <v>21.6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163</v>
      </c>
      <c r="AU125" s="227" t="s">
        <v>80</v>
      </c>
      <c r="AV125" s="12" t="s">
        <v>80</v>
      </c>
      <c r="AW125" s="12" t="s">
        <v>35</v>
      </c>
      <c r="AX125" s="12" t="s">
        <v>78</v>
      </c>
      <c r="AY125" s="227" t="s">
        <v>154</v>
      </c>
    </row>
    <row r="126" spans="2:65" s="1" customFormat="1" ht="22.5" customHeight="1">
      <c r="B126" s="41"/>
      <c r="C126" s="204" t="s">
        <v>203</v>
      </c>
      <c r="D126" s="204" t="s">
        <v>156</v>
      </c>
      <c r="E126" s="205" t="s">
        <v>204</v>
      </c>
      <c r="F126" s="206" t="s">
        <v>205</v>
      </c>
      <c r="G126" s="207" t="s">
        <v>176</v>
      </c>
      <c r="H126" s="208">
        <v>16.2</v>
      </c>
      <c r="I126" s="209"/>
      <c r="J126" s="210">
        <f>ROUND(I126*H126,2)</f>
        <v>0</v>
      </c>
      <c r="K126" s="206" t="s">
        <v>160</v>
      </c>
      <c r="L126" s="61"/>
      <c r="M126" s="211" t="s">
        <v>21</v>
      </c>
      <c r="N126" s="212" t="s">
        <v>42</v>
      </c>
      <c r="O126" s="42"/>
      <c r="P126" s="213">
        <f>O126*H126</f>
        <v>0</v>
      </c>
      <c r="Q126" s="213">
        <v>4.6000000000000001E-4</v>
      </c>
      <c r="R126" s="213">
        <f>Q126*H126</f>
        <v>7.4520000000000003E-3</v>
      </c>
      <c r="S126" s="213">
        <v>0</v>
      </c>
      <c r="T126" s="214">
        <f>S126*H126</f>
        <v>0</v>
      </c>
      <c r="AR126" s="24" t="s">
        <v>161</v>
      </c>
      <c r="AT126" s="24" t="s">
        <v>156</v>
      </c>
      <c r="AU126" s="24" t="s">
        <v>80</v>
      </c>
      <c r="AY126" s="24" t="s">
        <v>154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4" t="s">
        <v>78</v>
      </c>
      <c r="BK126" s="215">
        <f>ROUND(I126*H126,2)</f>
        <v>0</v>
      </c>
      <c r="BL126" s="24" t="s">
        <v>161</v>
      </c>
      <c r="BM126" s="24" t="s">
        <v>206</v>
      </c>
    </row>
    <row r="127" spans="2:65" s="12" customFormat="1" ht="13.5">
      <c r="B127" s="216"/>
      <c r="C127" s="217"/>
      <c r="D127" s="218" t="s">
        <v>163</v>
      </c>
      <c r="E127" s="219" t="s">
        <v>21</v>
      </c>
      <c r="F127" s="220" t="s">
        <v>207</v>
      </c>
      <c r="G127" s="217"/>
      <c r="H127" s="221">
        <v>16.2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163</v>
      </c>
      <c r="AU127" s="227" t="s">
        <v>80</v>
      </c>
      <c r="AV127" s="12" t="s">
        <v>80</v>
      </c>
      <c r="AW127" s="12" t="s">
        <v>35</v>
      </c>
      <c r="AX127" s="12" t="s">
        <v>78</v>
      </c>
      <c r="AY127" s="227" t="s">
        <v>154</v>
      </c>
    </row>
    <row r="128" spans="2:65" s="1" customFormat="1" ht="22.5" customHeight="1">
      <c r="B128" s="41"/>
      <c r="C128" s="204" t="s">
        <v>208</v>
      </c>
      <c r="D128" s="204" t="s">
        <v>156</v>
      </c>
      <c r="E128" s="205" t="s">
        <v>209</v>
      </c>
      <c r="F128" s="206" t="s">
        <v>210</v>
      </c>
      <c r="G128" s="207" t="s">
        <v>176</v>
      </c>
      <c r="H128" s="208">
        <v>16.2</v>
      </c>
      <c r="I128" s="209"/>
      <c r="J128" s="210">
        <f>ROUND(I128*H128,2)</f>
        <v>0</v>
      </c>
      <c r="K128" s="206" t="s">
        <v>160</v>
      </c>
      <c r="L128" s="61"/>
      <c r="M128" s="211" t="s">
        <v>21</v>
      </c>
      <c r="N128" s="212" t="s">
        <v>42</v>
      </c>
      <c r="O128" s="4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24" t="s">
        <v>161</v>
      </c>
      <c r="AT128" s="24" t="s">
        <v>156</v>
      </c>
      <c r="AU128" s="24" t="s">
        <v>80</v>
      </c>
      <c r="AY128" s="24" t="s">
        <v>154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4" t="s">
        <v>78</v>
      </c>
      <c r="BK128" s="215">
        <f>ROUND(I128*H128,2)</f>
        <v>0</v>
      </c>
      <c r="BL128" s="24" t="s">
        <v>161</v>
      </c>
      <c r="BM128" s="24" t="s">
        <v>211</v>
      </c>
    </row>
    <row r="129" spans="2:65" s="12" customFormat="1" ht="13.5">
      <c r="B129" s="216"/>
      <c r="C129" s="217"/>
      <c r="D129" s="218" t="s">
        <v>163</v>
      </c>
      <c r="E129" s="219" t="s">
        <v>21</v>
      </c>
      <c r="F129" s="220" t="s">
        <v>207</v>
      </c>
      <c r="G129" s="217"/>
      <c r="H129" s="221">
        <v>16.2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163</v>
      </c>
      <c r="AU129" s="227" t="s">
        <v>80</v>
      </c>
      <c r="AV129" s="12" t="s">
        <v>80</v>
      </c>
      <c r="AW129" s="12" t="s">
        <v>35</v>
      </c>
      <c r="AX129" s="12" t="s">
        <v>78</v>
      </c>
      <c r="AY129" s="227" t="s">
        <v>154</v>
      </c>
    </row>
    <row r="130" spans="2:65" s="1" customFormat="1" ht="22.5" customHeight="1">
      <c r="B130" s="41"/>
      <c r="C130" s="204" t="s">
        <v>212</v>
      </c>
      <c r="D130" s="204" t="s">
        <v>156</v>
      </c>
      <c r="E130" s="205" t="s">
        <v>213</v>
      </c>
      <c r="F130" s="206" t="s">
        <v>214</v>
      </c>
      <c r="G130" s="207" t="s">
        <v>176</v>
      </c>
      <c r="H130" s="208">
        <v>11.246</v>
      </c>
      <c r="I130" s="209"/>
      <c r="J130" s="210">
        <f>ROUND(I130*H130,2)</f>
        <v>0</v>
      </c>
      <c r="K130" s="206" t="s">
        <v>21</v>
      </c>
      <c r="L130" s="61"/>
      <c r="M130" s="211" t="s">
        <v>21</v>
      </c>
      <c r="N130" s="212" t="s">
        <v>42</v>
      </c>
      <c r="O130" s="42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24" t="s">
        <v>161</v>
      </c>
      <c r="AT130" s="24" t="s">
        <v>156</v>
      </c>
      <c r="AU130" s="24" t="s">
        <v>80</v>
      </c>
      <c r="AY130" s="24" t="s">
        <v>154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4" t="s">
        <v>78</v>
      </c>
      <c r="BK130" s="215">
        <f>ROUND(I130*H130,2)</f>
        <v>0</v>
      </c>
      <c r="BL130" s="24" t="s">
        <v>161</v>
      </c>
      <c r="BM130" s="24" t="s">
        <v>215</v>
      </c>
    </row>
    <row r="131" spans="2:65" s="12" customFormat="1" ht="13.5">
      <c r="B131" s="216"/>
      <c r="C131" s="217"/>
      <c r="D131" s="218" t="s">
        <v>163</v>
      </c>
      <c r="E131" s="219" t="s">
        <v>21</v>
      </c>
      <c r="F131" s="220" t="s">
        <v>216</v>
      </c>
      <c r="G131" s="217"/>
      <c r="H131" s="221">
        <v>11.246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163</v>
      </c>
      <c r="AU131" s="227" t="s">
        <v>80</v>
      </c>
      <c r="AV131" s="12" t="s">
        <v>80</v>
      </c>
      <c r="AW131" s="12" t="s">
        <v>35</v>
      </c>
      <c r="AX131" s="12" t="s">
        <v>78</v>
      </c>
      <c r="AY131" s="227" t="s">
        <v>154</v>
      </c>
    </row>
    <row r="132" spans="2:65" s="1" customFormat="1" ht="22.5" customHeight="1">
      <c r="B132" s="41"/>
      <c r="C132" s="204" t="s">
        <v>217</v>
      </c>
      <c r="D132" s="204" t="s">
        <v>156</v>
      </c>
      <c r="E132" s="205" t="s">
        <v>218</v>
      </c>
      <c r="F132" s="206" t="s">
        <v>219</v>
      </c>
      <c r="G132" s="207" t="s">
        <v>176</v>
      </c>
      <c r="H132" s="208">
        <v>11.246</v>
      </c>
      <c r="I132" s="209"/>
      <c r="J132" s="210">
        <f>ROUND(I132*H132,2)</f>
        <v>0</v>
      </c>
      <c r="K132" s="206" t="s">
        <v>21</v>
      </c>
      <c r="L132" s="61"/>
      <c r="M132" s="211" t="s">
        <v>21</v>
      </c>
      <c r="N132" s="212" t="s">
        <v>42</v>
      </c>
      <c r="O132" s="4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24" t="s">
        <v>161</v>
      </c>
      <c r="AT132" s="24" t="s">
        <v>156</v>
      </c>
      <c r="AU132" s="24" t="s">
        <v>80</v>
      </c>
      <c r="AY132" s="24" t="s">
        <v>154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4" t="s">
        <v>78</v>
      </c>
      <c r="BK132" s="215">
        <f>ROUND(I132*H132,2)</f>
        <v>0</v>
      </c>
      <c r="BL132" s="24" t="s">
        <v>161</v>
      </c>
      <c r="BM132" s="24" t="s">
        <v>220</v>
      </c>
    </row>
    <row r="133" spans="2:65" s="12" customFormat="1" ht="13.5">
      <c r="B133" s="216"/>
      <c r="C133" s="217"/>
      <c r="D133" s="218" t="s">
        <v>163</v>
      </c>
      <c r="E133" s="219" t="s">
        <v>21</v>
      </c>
      <c r="F133" s="220" t="s">
        <v>221</v>
      </c>
      <c r="G133" s="217"/>
      <c r="H133" s="221">
        <v>11.246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163</v>
      </c>
      <c r="AU133" s="227" t="s">
        <v>80</v>
      </c>
      <c r="AV133" s="12" t="s">
        <v>80</v>
      </c>
      <c r="AW133" s="12" t="s">
        <v>35</v>
      </c>
      <c r="AX133" s="12" t="s">
        <v>78</v>
      </c>
      <c r="AY133" s="227" t="s">
        <v>154</v>
      </c>
    </row>
    <row r="134" spans="2:65" s="1" customFormat="1" ht="22.5" customHeight="1">
      <c r="B134" s="41"/>
      <c r="C134" s="204" t="s">
        <v>222</v>
      </c>
      <c r="D134" s="204" t="s">
        <v>156</v>
      </c>
      <c r="E134" s="205" t="s">
        <v>223</v>
      </c>
      <c r="F134" s="206" t="s">
        <v>224</v>
      </c>
      <c r="G134" s="207" t="s">
        <v>225</v>
      </c>
      <c r="H134" s="208">
        <v>18.556000000000001</v>
      </c>
      <c r="I134" s="209"/>
      <c r="J134" s="210">
        <f>ROUND(I134*H134,2)</f>
        <v>0</v>
      </c>
      <c r="K134" s="206" t="s">
        <v>21</v>
      </c>
      <c r="L134" s="61"/>
      <c r="M134" s="211" t="s">
        <v>21</v>
      </c>
      <c r="N134" s="212" t="s">
        <v>42</v>
      </c>
      <c r="O134" s="42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4" t="s">
        <v>161</v>
      </c>
      <c r="AT134" s="24" t="s">
        <v>156</v>
      </c>
      <c r="AU134" s="24" t="s">
        <v>80</v>
      </c>
      <c r="AY134" s="24" t="s">
        <v>154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4" t="s">
        <v>78</v>
      </c>
      <c r="BK134" s="215">
        <f>ROUND(I134*H134,2)</f>
        <v>0</v>
      </c>
      <c r="BL134" s="24" t="s">
        <v>161</v>
      </c>
      <c r="BM134" s="24" t="s">
        <v>226</v>
      </c>
    </row>
    <row r="135" spans="2:65" s="12" customFormat="1" ht="13.5">
      <c r="B135" s="216"/>
      <c r="C135" s="217"/>
      <c r="D135" s="218" t="s">
        <v>163</v>
      </c>
      <c r="E135" s="219" t="s">
        <v>21</v>
      </c>
      <c r="F135" s="220" t="s">
        <v>227</v>
      </c>
      <c r="G135" s="217"/>
      <c r="H135" s="221">
        <v>18.556000000000001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163</v>
      </c>
      <c r="AU135" s="227" t="s">
        <v>80</v>
      </c>
      <c r="AV135" s="12" t="s">
        <v>80</v>
      </c>
      <c r="AW135" s="12" t="s">
        <v>35</v>
      </c>
      <c r="AX135" s="12" t="s">
        <v>78</v>
      </c>
      <c r="AY135" s="227" t="s">
        <v>154</v>
      </c>
    </row>
    <row r="136" spans="2:65" s="1" customFormat="1" ht="22.5" customHeight="1">
      <c r="B136" s="41"/>
      <c r="C136" s="204" t="s">
        <v>10</v>
      </c>
      <c r="D136" s="204" t="s">
        <v>156</v>
      </c>
      <c r="E136" s="205" t="s">
        <v>228</v>
      </c>
      <c r="F136" s="206" t="s">
        <v>229</v>
      </c>
      <c r="G136" s="207" t="s">
        <v>176</v>
      </c>
      <c r="H136" s="208">
        <v>4.9550000000000001</v>
      </c>
      <c r="I136" s="209"/>
      <c r="J136" s="210">
        <f>ROUND(I136*H136,2)</f>
        <v>0</v>
      </c>
      <c r="K136" s="206" t="s">
        <v>160</v>
      </c>
      <c r="L136" s="61"/>
      <c r="M136" s="211" t="s">
        <v>21</v>
      </c>
      <c r="N136" s="212" t="s">
        <v>42</v>
      </c>
      <c r="O136" s="42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4" t="s">
        <v>161</v>
      </c>
      <c r="AT136" s="24" t="s">
        <v>156</v>
      </c>
      <c r="AU136" s="24" t="s">
        <v>80</v>
      </c>
      <c r="AY136" s="24" t="s">
        <v>154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4" t="s">
        <v>78</v>
      </c>
      <c r="BK136" s="215">
        <f>ROUND(I136*H136,2)</f>
        <v>0</v>
      </c>
      <c r="BL136" s="24" t="s">
        <v>161</v>
      </c>
      <c r="BM136" s="24" t="s">
        <v>230</v>
      </c>
    </row>
    <row r="137" spans="2:65" s="12" customFormat="1" ht="13.5">
      <c r="B137" s="216"/>
      <c r="C137" s="217"/>
      <c r="D137" s="218" t="s">
        <v>163</v>
      </c>
      <c r="E137" s="219" t="s">
        <v>21</v>
      </c>
      <c r="F137" s="220" t="s">
        <v>231</v>
      </c>
      <c r="G137" s="217"/>
      <c r="H137" s="221">
        <v>4.9550000000000001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163</v>
      </c>
      <c r="AU137" s="227" t="s">
        <v>80</v>
      </c>
      <c r="AV137" s="12" t="s">
        <v>80</v>
      </c>
      <c r="AW137" s="12" t="s">
        <v>35</v>
      </c>
      <c r="AX137" s="12" t="s">
        <v>78</v>
      </c>
      <c r="AY137" s="227" t="s">
        <v>154</v>
      </c>
    </row>
    <row r="138" spans="2:65" s="1" customFormat="1" ht="31.5" customHeight="1">
      <c r="B138" s="41"/>
      <c r="C138" s="204" t="s">
        <v>232</v>
      </c>
      <c r="D138" s="204" t="s">
        <v>156</v>
      </c>
      <c r="E138" s="205" t="s">
        <v>233</v>
      </c>
      <c r="F138" s="206" t="s">
        <v>234</v>
      </c>
      <c r="G138" s="207" t="s">
        <v>159</v>
      </c>
      <c r="H138" s="208">
        <v>2.56</v>
      </c>
      <c r="I138" s="209"/>
      <c r="J138" s="210">
        <f>ROUND(I138*H138,2)</f>
        <v>0</v>
      </c>
      <c r="K138" s="206" t="s">
        <v>160</v>
      </c>
      <c r="L138" s="61"/>
      <c r="M138" s="211" t="s">
        <v>21</v>
      </c>
      <c r="N138" s="212" t="s">
        <v>42</v>
      </c>
      <c r="O138" s="4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24" t="s">
        <v>161</v>
      </c>
      <c r="AT138" s="24" t="s">
        <v>156</v>
      </c>
      <c r="AU138" s="24" t="s">
        <v>80</v>
      </c>
      <c r="AY138" s="24" t="s">
        <v>154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4" t="s">
        <v>78</v>
      </c>
      <c r="BK138" s="215">
        <f>ROUND(I138*H138,2)</f>
        <v>0</v>
      </c>
      <c r="BL138" s="24" t="s">
        <v>161</v>
      </c>
      <c r="BM138" s="24" t="s">
        <v>235</v>
      </c>
    </row>
    <row r="139" spans="2:65" s="12" customFormat="1" ht="13.5">
      <c r="B139" s="216"/>
      <c r="C139" s="217"/>
      <c r="D139" s="218" t="s">
        <v>163</v>
      </c>
      <c r="E139" s="219" t="s">
        <v>21</v>
      </c>
      <c r="F139" s="220" t="s">
        <v>236</v>
      </c>
      <c r="G139" s="217"/>
      <c r="H139" s="221">
        <v>2.56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163</v>
      </c>
      <c r="AU139" s="227" t="s">
        <v>80</v>
      </c>
      <c r="AV139" s="12" t="s">
        <v>80</v>
      </c>
      <c r="AW139" s="12" t="s">
        <v>35</v>
      </c>
      <c r="AX139" s="12" t="s">
        <v>78</v>
      </c>
      <c r="AY139" s="227" t="s">
        <v>154</v>
      </c>
    </row>
    <row r="140" spans="2:65" s="1" customFormat="1" ht="22.5" customHeight="1">
      <c r="B140" s="41"/>
      <c r="C140" s="204" t="s">
        <v>237</v>
      </c>
      <c r="D140" s="204" t="s">
        <v>156</v>
      </c>
      <c r="E140" s="205" t="s">
        <v>238</v>
      </c>
      <c r="F140" s="206" t="s">
        <v>239</v>
      </c>
      <c r="G140" s="207" t="s">
        <v>159</v>
      </c>
      <c r="H140" s="208">
        <v>2.56</v>
      </c>
      <c r="I140" s="209"/>
      <c r="J140" s="210">
        <f>ROUND(I140*H140,2)</f>
        <v>0</v>
      </c>
      <c r="K140" s="206" t="s">
        <v>160</v>
      </c>
      <c r="L140" s="61"/>
      <c r="M140" s="211" t="s">
        <v>21</v>
      </c>
      <c r="N140" s="212" t="s">
        <v>42</v>
      </c>
      <c r="O140" s="42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24" t="s">
        <v>161</v>
      </c>
      <c r="AT140" s="24" t="s">
        <v>156</v>
      </c>
      <c r="AU140" s="24" t="s">
        <v>80</v>
      </c>
      <c r="AY140" s="24" t="s">
        <v>154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24" t="s">
        <v>78</v>
      </c>
      <c r="BK140" s="215">
        <f>ROUND(I140*H140,2)</f>
        <v>0</v>
      </c>
      <c r="BL140" s="24" t="s">
        <v>161</v>
      </c>
      <c r="BM140" s="24" t="s">
        <v>240</v>
      </c>
    </row>
    <row r="141" spans="2:65" s="12" customFormat="1" ht="13.5">
      <c r="B141" s="216"/>
      <c r="C141" s="217"/>
      <c r="D141" s="218" t="s">
        <v>163</v>
      </c>
      <c r="E141" s="219" t="s">
        <v>21</v>
      </c>
      <c r="F141" s="220" t="s">
        <v>241</v>
      </c>
      <c r="G141" s="217"/>
      <c r="H141" s="221">
        <v>2.56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163</v>
      </c>
      <c r="AU141" s="227" t="s">
        <v>80</v>
      </c>
      <c r="AV141" s="12" t="s">
        <v>80</v>
      </c>
      <c r="AW141" s="12" t="s">
        <v>35</v>
      </c>
      <c r="AX141" s="12" t="s">
        <v>78</v>
      </c>
      <c r="AY141" s="227" t="s">
        <v>154</v>
      </c>
    </row>
    <row r="142" spans="2:65" s="1" customFormat="1" ht="22.5" customHeight="1">
      <c r="B142" s="41"/>
      <c r="C142" s="228" t="s">
        <v>242</v>
      </c>
      <c r="D142" s="228" t="s">
        <v>243</v>
      </c>
      <c r="E142" s="229" t="s">
        <v>244</v>
      </c>
      <c r="F142" s="230" t="s">
        <v>245</v>
      </c>
      <c r="G142" s="231" t="s">
        <v>246</v>
      </c>
      <c r="H142" s="232">
        <v>3.7999999999999999E-2</v>
      </c>
      <c r="I142" s="233"/>
      <c r="J142" s="234">
        <f>ROUND(I142*H142,2)</f>
        <v>0</v>
      </c>
      <c r="K142" s="230" t="s">
        <v>160</v>
      </c>
      <c r="L142" s="235"/>
      <c r="M142" s="236" t="s">
        <v>21</v>
      </c>
      <c r="N142" s="237" t="s">
        <v>42</v>
      </c>
      <c r="O142" s="42"/>
      <c r="P142" s="213">
        <f>O142*H142</f>
        <v>0</v>
      </c>
      <c r="Q142" s="213">
        <v>1E-3</v>
      </c>
      <c r="R142" s="213">
        <f>Q142*H142</f>
        <v>3.8000000000000002E-5</v>
      </c>
      <c r="S142" s="213">
        <v>0</v>
      </c>
      <c r="T142" s="214">
        <f>S142*H142</f>
        <v>0</v>
      </c>
      <c r="AR142" s="24" t="s">
        <v>193</v>
      </c>
      <c r="AT142" s="24" t="s">
        <v>243</v>
      </c>
      <c r="AU142" s="24" t="s">
        <v>80</v>
      </c>
      <c r="AY142" s="24" t="s">
        <v>154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4" t="s">
        <v>78</v>
      </c>
      <c r="BK142" s="215">
        <f>ROUND(I142*H142,2)</f>
        <v>0</v>
      </c>
      <c r="BL142" s="24" t="s">
        <v>161</v>
      </c>
      <c r="BM142" s="24" t="s">
        <v>247</v>
      </c>
    </row>
    <row r="143" spans="2:65" s="12" customFormat="1" ht="13.5">
      <c r="B143" s="216"/>
      <c r="C143" s="217"/>
      <c r="D143" s="218" t="s">
        <v>163</v>
      </c>
      <c r="E143" s="217"/>
      <c r="F143" s="220" t="s">
        <v>248</v>
      </c>
      <c r="G143" s="217"/>
      <c r="H143" s="221">
        <v>3.7999999999999999E-2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163</v>
      </c>
      <c r="AU143" s="227" t="s">
        <v>80</v>
      </c>
      <c r="AV143" s="12" t="s">
        <v>80</v>
      </c>
      <c r="AW143" s="12" t="s">
        <v>6</v>
      </c>
      <c r="AX143" s="12" t="s">
        <v>78</v>
      </c>
      <c r="AY143" s="227" t="s">
        <v>154</v>
      </c>
    </row>
    <row r="144" spans="2:65" s="1" customFormat="1" ht="31.5" customHeight="1">
      <c r="B144" s="41"/>
      <c r="C144" s="204" t="s">
        <v>249</v>
      </c>
      <c r="D144" s="204" t="s">
        <v>156</v>
      </c>
      <c r="E144" s="205" t="s">
        <v>250</v>
      </c>
      <c r="F144" s="206" t="s">
        <v>251</v>
      </c>
      <c r="G144" s="207" t="s">
        <v>159</v>
      </c>
      <c r="H144" s="208">
        <v>2.56</v>
      </c>
      <c r="I144" s="209"/>
      <c r="J144" s="210">
        <f>ROUND(I144*H144,2)</f>
        <v>0</v>
      </c>
      <c r="K144" s="206" t="s">
        <v>160</v>
      </c>
      <c r="L144" s="61"/>
      <c r="M144" s="211" t="s">
        <v>21</v>
      </c>
      <c r="N144" s="212" t="s">
        <v>42</v>
      </c>
      <c r="O144" s="42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24" t="s">
        <v>161</v>
      </c>
      <c r="AT144" s="24" t="s">
        <v>156</v>
      </c>
      <c r="AU144" s="24" t="s">
        <v>80</v>
      </c>
      <c r="AY144" s="24" t="s">
        <v>154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4" t="s">
        <v>78</v>
      </c>
      <c r="BK144" s="215">
        <f>ROUND(I144*H144,2)</f>
        <v>0</v>
      </c>
      <c r="BL144" s="24" t="s">
        <v>161</v>
      </c>
      <c r="BM144" s="24" t="s">
        <v>252</v>
      </c>
    </row>
    <row r="145" spans="2:65" s="12" customFormat="1" ht="13.5">
      <c r="B145" s="216"/>
      <c r="C145" s="217"/>
      <c r="D145" s="218" t="s">
        <v>163</v>
      </c>
      <c r="E145" s="219" t="s">
        <v>21</v>
      </c>
      <c r="F145" s="220" t="s">
        <v>236</v>
      </c>
      <c r="G145" s="217"/>
      <c r="H145" s="221">
        <v>2.56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163</v>
      </c>
      <c r="AU145" s="227" t="s">
        <v>80</v>
      </c>
      <c r="AV145" s="12" t="s">
        <v>80</v>
      </c>
      <c r="AW145" s="12" t="s">
        <v>35</v>
      </c>
      <c r="AX145" s="12" t="s">
        <v>78</v>
      </c>
      <c r="AY145" s="227" t="s">
        <v>154</v>
      </c>
    </row>
    <row r="146" spans="2:65" s="1" customFormat="1" ht="22.5" customHeight="1">
      <c r="B146" s="41"/>
      <c r="C146" s="228" t="s">
        <v>253</v>
      </c>
      <c r="D146" s="228" t="s">
        <v>243</v>
      </c>
      <c r="E146" s="229" t="s">
        <v>254</v>
      </c>
      <c r="F146" s="230" t="s">
        <v>255</v>
      </c>
      <c r="G146" s="231" t="s">
        <v>176</v>
      </c>
      <c r="H146" s="232">
        <v>0.14799999999999999</v>
      </c>
      <c r="I146" s="233"/>
      <c r="J146" s="234">
        <f>ROUND(I146*H146,2)</f>
        <v>0</v>
      </c>
      <c r="K146" s="230" t="s">
        <v>160</v>
      </c>
      <c r="L146" s="235"/>
      <c r="M146" s="236" t="s">
        <v>21</v>
      </c>
      <c r="N146" s="237" t="s">
        <v>42</v>
      </c>
      <c r="O146" s="42"/>
      <c r="P146" s="213">
        <f>O146*H146</f>
        <v>0</v>
      </c>
      <c r="Q146" s="213">
        <v>0.21</v>
      </c>
      <c r="R146" s="213">
        <f>Q146*H146</f>
        <v>3.1079999999999997E-2</v>
      </c>
      <c r="S146" s="213">
        <v>0</v>
      </c>
      <c r="T146" s="214">
        <f>S146*H146</f>
        <v>0</v>
      </c>
      <c r="AR146" s="24" t="s">
        <v>193</v>
      </c>
      <c r="AT146" s="24" t="s">
        <v>243</v>
      </c>
      <c r="AU146" s="24" t="s">
        <v>80</v>
      </c>
      <c r="AY146" s="24" t="s">
        <v>154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24" t="s">
        <v>78</v>
      </c>
      <c r="BK146" s="215">
        <f>ROUND(I146*H146,2)</f>
        <v>0</v>
      </c>
      <c r="BL146" s="24" t="s">
        <v>161</v>
      </c>
      <c r="BM146" s="24" t="s">
        <v>256</v>
      </c>
    </row>
    <row r="147" spans="2:65" s="12" customFormat="1" ht="13.5">
      <c r="B147" s="216"/>
      <c r="C147" s="217"/>
      <c r="D147" s="238" t="s">
        <v>163</v>
      </c>
      <c r="E147" s="217"/>
      <c r="F147" s="239" t="s">
        <v>257</v>
      </c>
      <c r="G147" s="217"/>
      <c r="H147" s="240">
        <v>0.14799999999999999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163</v>
      </c>
      <c r="AU147" s="227" t="s">
        <v>80</v>
      </c>
      <c r="AV147" s="12" t="s">
        <v>80</v>
      </c>
      <c r="AW147" s="12" t="s">
        <v>6</v>
      </c>
      <c r="AX147" s="12" t="s">
        <v>78</v>
      </c>
      <c r="AY147" s="227" t="s">
        <v>154</v>
      </c>
    </row>
    <row r="148" spans="2:65" s="11" customFormat="1" ht="29.85" customHeight="1">
      <c r="B148" s="187"/>
      <c r="C148" s="188"/>
      <c r="D148" s="201" t="s">
        <v>70</v>
      </c>
      <c r="E148" s="202" t="s">
        <v>80</v>
      </c>
      <c r="F148" s="202" t="s">
        <v>258</v>
      </c>
      <c r="G148" s="188"/>
      <c r="H148" s="188"/>
      <c r="I148" s="191"/>
      <c r="J148" s="203">
        <f>BK148</f>
        <v>0</v>
      </c>
      <c r="K148" s="188"/>
      <c r="L148" s="193"/>
      <c r="M148" s="194"/>
      <c r="N148" s="195"/>
      <c r="O148" s="195"/>
      <c r="P148" s="196">
        <f>SUM(P149:P166)</f>
        <v>0</v>
      </c>
      <c r="Q148" s="195"/>
      <c r="R148" s="196">
        <f>SUM(R149:R166)</f>
        <v>6.9171863</v>
      </c>
      <c r="S148" s="195"/>
      <c r="T148" s="197">
        <f>SUM(T149:T166)</f>
        <v>0</v>
      </c>
      <c r="AR148" s="198" t="s">
        <v>78</v>
      </c>
      <c r="AT148" s="199" t="s">
        <v>70</v>
      </c>
      <c r="AU148" s="199" t="s">
        <v>78</v>
      </c>
      <c r="AY148" s="198" t="s">
        <v>154</v>
      </c>
      <c r="BK148" s="200">
        <f>SUM(BK149:BK166)</f>
        <v>0</v>
      </c>
    </row>
    <row r="149" spans="2:65" s="1" customFormat="1" ht="22.5" customHeight="1">
      <c r="B149" s="41"/>
      <c r="C149" s="204" t="s">
        <v>9</v>
      </c>
      <c r="D149" s="204" t="s">
        <v>156</v>
      </c>
      <c r="E149" s="205" t="s">
        <v>259</v>
      </c>
      <c r="F149" s="206" t="s">
        <v>260</v>
      </c>
      <c r="G149" s="207" t="s">
        <v>159</v>
      </c>
      <c r="H149" s="208">
        <v>15.84</v>
      </c>
      <c r="I149" s="209"/>
      <c r="J149" s="210">
        <f>ROUND(I149*H149,2)</f>
        <v>0</v>
      </c>
      <c r="K149" s="206" t="s">
        <v>160</v>
      </c>
      <c r="L149" s="61"/>
      <c r="M149" s="211" t="s">
        <v>21</v>
      </c>
      <c r="N149" s="212" t="s">
        <v>42</v>
      </c>
      <c r="O149" s="42"/>
      <c r="P149" s="213">
        <f>O149*H149</f>
        <v>0</v>
      </c>
      <c r="Q149" s="213">
        <v>1E-4</v>
      </c>
      <c r="R149" s="213">
        <f>Q149*H149</f>
        <v>1.5840000000000001E-3</v>
      </c>
      <c r="S149" s="213">
        <v>0</v>
      </c>
      <c r="T149" s="214">
        <f>S149*H149</f>
        <v>0</v>
      </c>
      <c r="AR149" s="24" t="s">
        <v>161</v>
      </c>
      <c r="AT149" s="24" t="s">
        <v>156</v>
      </c>
      <c r="AU149" s="24" t="s">
        <v>80</v>
      </c>
      <c r="AY149" s="24" t="s">
        <v>154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24" t="s">
        <v>78</v>
      </c>
      <c r="BK149" s="215">
        <f>ROUND(I149*H149,2)</f>
        <v>0</v>
      </c>
      <c r="BL149" s="24" t="s">
        <v>161</v>
      </c>
      <c r="BM149" s="24" t="s">
        <v>261</v>
      </c>
    </row>
    <row r="150" spans="2:65" s="12" customFormat="1" ht="13.5">
      <c r="B150" s="216"/>
      <c r="C150" s="217"/>
      <c r="D150" s="218" t="s">
        <v>163</v>
      </c>
      <c r="E150" s="219" t="s">
        <v>21</v>
      </c>
      <c r="F150" s="220" t="s">
        <v>262</v>
      </c>
      <c r="G150" s="217"/>
      <c r="H150" s="221">
        <v>15.84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163</v>
      </c>
      <c r="AU150" s="227" t="s">
        <v>80</v>
      </c>
      <c r="AV150" s="12" t="s">
        <v>80</v>
      </c>
      <c r="AW150" s="12" t="s">
        <v>35</v>
      </c>
      <c r="AX150" s="12" t="s">
        <v>78</v>
      </c>
      <c r="AY150" s="227" t="s">
        <v>154</v>
      </c>
    </row>
    <row r="151" spans="2:65" s="1" customFormat="1" ht="22.5" customHeight="1">
      <c r="B151" s="41"/>
      <c r="C151" s="228" t="s">
        <v>263</v>
      </c>
      <c r="D151" s="228" t="s">
        <v>243</v>
      </c>
      <c r="E151" s="229" t="s">
        <v>264</v>
      </c>
      <c r="F151" s="230" t="s">
        <v>265</v>
      </c>
      <c r="G151" s="231" t="s">
        <v>159</v>
      </c>
      <c r="H151" s="232">
        <v>18.216000000000001</v>
      </c>
      <c r="I151" s="233"/>
      <c r="J151" s="234">
        <f>ROUND(I151*H151,2)</f>
        <v>0</v>
      </c>
      <c r="K151" s="230" t="s">
        <v>160</v>
      </c>
      <c r="L151" s="235"/>
      <c r="M151" s="236" t="s">
        <v>21</v>
      </c>
      <c r="N151" s="237" t="s">
        <v>42</v>
      </c>
      <c r="O151" s="42"/>
      <c r="P151" s="213">
        <f>O151*H151</f>
        <v>0</v>
      </c>
      <c r="Q151" s="213">
        <v>2.0000000000000001E-4</v>
      </c>
      <c r="R151" s="213">
        <f>Q151*H151</f>
        <v>3.6432000000000005E-3</v>
      </c>
      <c r="S151" s="213">
        <v>0</v>
      </c>
      <c r="T151" s="214">
        <f>S151*H151</f>
        <v>0</v>
      </c>
      <c r="AR151" s="24" t="s">
        <v>193</v>
      </c>
      <c r="AT151" s="24" t="s">
        <v>243</v>
      </c>
      <c r="AU151" s="24" t="s">
        <v>80</v>
      </c>
      <c r="AY151" s="24" t="s">
        <v>154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24" t="s">
        <v>78</v>
      </c>
      <c r="BK151" s="215">
        <f>ROUND(I151*H151,2)</f>
        <v>0</v>
      </c>
      <c r="BL151" s="24" t="s">
        <v>161</v>
      </c>
      <c r="BM151" s="24" t="s">
        <v>266</v>
      </c>
    </row>
    <row r="152" spans="2:65" s="12" customFormat="1" ht="13.5">
      <c r="B152" s="216"/>
      <c r="C152" s="217"/>
      <c r="D152" s="218" t="s">
        <v>163</v>
      </c>
      <c r="E152" s="217"/>
      <c r="F152" s="220" t="s">
        <v>267</v>
      </c>
      <c r="G152" s="217"/>
      <c r="H152" s="221">
        <v>18.216000000000001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163</v>
      </c>
      <c r="AU152" s="227" t="s">
        <v>80</v>
      </c>
      <c r="AV152" s="12" t="s">
        <v>80</v>
      </c>
      <c r="AW152" s="12" t="s">
        <v>6</v>
      </c>
      <c r="AX152" s="12" t="s">
        <v>78</v>
      </c>
      <c r="AY152" s="227" t="s">
        <v>154</v>
      </c>
    </row>
    <row r="153" spans="2:65" s="1" customFormat="1" ht="22.5" customHeight="1">
      <c r="B153" s="41"/>
      <c r="C153" s="204" t="s">
        <v>268</v>
      </c>
      <c r="D153" s="204" t="s">
        <v>156</v>
      </c>
      <c r="E153" s="205" t="s">
        <v>269</v>
      </c>
      <c r="F153" s="206" t="s">
        <v>270</v>
      </c>
      <c r="G153" s="207" t="s">
        <v>176</v>
      </c>
      <c r="H153" s="208">
        <v>0.625</v>
      </c>
      <c r="I153" s="209"/>
      <c r="J153" s="210">
        <f>ROUND(I153*H153,2)</f>
        <v>0</v>
      </c>
      <c r="K153" s="206" t="s">
        <v>21</v>
      </c>
      <c r="L153" s="61"/>
      <c r="M153" s="211" t="s">
        <v>21</v>
      </c>
      <c r="N153" s="212" t="s">
        <v>42</v>
      </c>
      <c r="O153" s="42"/>
      <c r="P153" s="213">
        <f>O153*H153</f>
        <v>0</v>
      </c>
      <c r="Q153" s="213">
        <v>2.16</v>
      </c>
      <c r="R153" s="213">
        <f>Q153*H153</f>
        <v>1.35</v>
      </c>
      <c r="S153" s="213">
        <v>0</v>
      </c>
      <c r="T153" s="214">
        <f>S153*H153</f>
        <v>0</v>
      </c>
      <c r="AR153" s="24" t="s">
        <v>161</v>
      </c>
      <c r="AT153" s="24" t="s">
        <v>156</v>
      </c>
      <c r="AU153" s="24" t="s">
        <v>80</v>
      </c>
      <c r="AY153" s="24" t="s">
        <v>154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24" t="s">
        <v>78</v>
      </c>
      <c r="BK153" s="215">
        <f>ROUND(I153*H153,2)</f>
        <v>0</v>
      </c>
      <c r="BL153" s="24" t="s">
        <v>161</v>
      </c>
      <c r="BM153" s="24" t="s">
        <v>271</v>
      </c>
    </row>
    <row r="154" spans="2:65" s="12" customFormat="1" ht="13.5">
      <c r="B154" s="216"/>
      <c r="C154" s="217"/>
      <c r="D154" s="218" t="s">
        <v>163</v>
      </c>
      <c r="E154" s="219" t="s">
        <v>21</v>
      </c>
      <c r="F154" s="220" t="s">
        <v>272</v>
      </c>
      <c r="G154" s="217"/>
      <c r="H154" s="221">
        <v>0.625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163</v>
      </c>
      <c r="AU154" s="227" t="s">
        <v>80</v>
      </c>
      <c r="AV154" s="12" t="s">
        <v>80</v>
      </c>
      <c r="AW154" s="12" t="s">
        <v>35</v>
      </c>
      <c r="AX154" s="12" t="s">
        <v>78</v>
      </c>
      <c r="AY154" s="227" t="s">
        <v>154</v>
      </c>
    </row>
    <row r="155" spans="2:65" s="1" customFormat="1" ht="22.5" customHeight="1">
      <c r="B155" s="41"/>
      <c r="C155" s="204" t="s">
        <v>273</v>
      </c>
      <c r="D155" s="204" t="s">
        <v>156</v>
      </c>
      <c r="E155" s="205" t="s">
        <v>274</v>
      </c>
      <c r="F155" s="206" t="s">
        <v>275</v>
      </c>
      <c r="G155" s="207" t="s">
        <v>176</v>
      </c>
      <c r="H155" s="208">
        <v>1.25</v>
      </c>
      <c r="I155" s="209"/>
      <c r="J155" s="210">
        <f>ROUND(I155*H155,2)</f>
        <v>0</v>
      </c>
      <c r="K155" s="206" t="s">
        <v>21</v>
      </c>
      <c r="L155" s="61"/>
      <c r="M155" s="211" t="s">
        <v>21</v>
      </c>
      <c r="N155" s="212" t="s">
        <v>42</v>
      </c>
      <c r="O155" s="42"/>
      <c r="P155" s="213">
        <f>O155*H155</f>
        <v>0</v>
      </c>
      <c r="Q155" s="213">
        <v>2.45329</v>
      </c>
      <c r="R155" s="213">
        <f>Q155*H155</f>
        <v>3.0666124999999997</v>
      </c>
      <c r="S155" s="213">
        <v>0</v>
      </c>
      <c r="T155" s="214">
        <f>S155*H155</f>
        <v>0</v>
      </c>
      <c r="AR155" s="24" t="s">
        <v>161</v>
      </c>
      <c r="AT155" s="24" t="s">
        <v>156</v>
      </c>
      <c r="AU155" s="24" t="s">
        <v>80</v>
      </c>
      <c r="AY155" s="24" t="s">
        <v>154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24" t="s">
        <v>78</v>
      </c>
      <c r="BK155" s="215">
        <f>ROUND(I155*H155,2)</f>
        <v>0</v>
      </c>
      <c r="BL155" s="24" t="s">
        <v>161</v>
      </c>
      <c r="BM155" s="24" t="s">
        <v>276</v>
      </c>
    </row>
    <row r="156" spans="2:65" s="12" customFormat="1" ht="13.5">
      <c r="B156" s="216"/>
      <c r="C156" s="217"/>
      <c r="D156" s="218" t="s">
        <v>163</v>
      </c>
      <c r="E156" s="219" t="s">
        <v>21</v>
      </c>
      <c r="F156" s="220" t="s">
        <v>277</v>
      </c>
      <c r="G156" s="217"/>
      <c r="H156" s="221">
        <v>1.25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163</v>
      </c>
      <c r="AU156" s="227" t="s">
        <v>80</v>
      </c>
      <c r="AV156" s="12" t="s">
        <v>80</v>
      </c>
      <c r="AW156" s="12" t="s">
        <v>35</v>
      </c>
      <c r="AX156" s="12" t="s">
        <v>78</v>
      </c>
      <c r="AY156" s="227" t="s">
        <v>154</v>
      </c>
    </row>
    <row r="157" spans="2:65" s="1" customFormat="1" ht="22.5" customHeight="1">
      <c r="B157" s="41"/>
      <c r="C157" s="204" t="s">
        <v>278</v>
      </c>
      <c r="D157" s="204" t="s">
        <v>156</v>
      </c>
      <c r="E157" s="205" t="s">
        <v>279</v>
      </c>
      <c r="F157" s="206" t="s">
        <v>280</v>
      </c>
      <c r="G157" s="207" t="s">
        <v>176</v>
      </c>
      <c r="H157" s="208">
        <v>0.92400000000000004</v>
      </c>
      <c r="I157" s="209"/>
      <c r="J157" s="210">
        <f>ROUND(I157*H157,2)</f>
        <v>0</v>
      </c>
      <c r="K157" s="206" t="s">
        <v>160</v>
      </c>
      <c r="L157" s="61"/>
      <c r="M157" s="211" t="s">
        <v>21</v>
      </c>
      <c r="N157" s="212" t="s">
        <v>42</v>
      </c>
      <c r="O157" s="42"/>
      <c r="P157" s="213">
        <f>O157*H157</f>
        <v>0</v>
      </c>
      <c r="Q157" s="213">
        <v>2.45329</v>
      </c>
      <c r="R157" s="213">
        <f>Q157*H157</f>
        <v>2.26683996</v>
      </c>
      <c r="S157" s="213">
        <v>0</v>
      </c>
      <c r="T157" s="214">
        <f>S157*H157</f>
        <v>0</v>
      </c>
      <c r="AR157" s="24" t="s">
        <v>161</v>
      </c>
      <c r="AT157" s="24" t="s">
        <v>156</v>
      </c>
      <c r="AU157" s="24" t="s">
        <v>80</v>
      </c>
      <c r="AY157" s="24" t="s">
        <v>154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24" t="s">
        <v>78</v>
      </c>
      <c r="BK157" s="215">
        <f>ROUND(I157*H157,2)</f>
        <v>0</v>
      </c>
      <c r="BL157" s="24" t="s">
        <v>161</v>
      </c>
      <c r="BM157" s="24" t="s">
        <v>281</v>
      </c>
    </row>
    <row r="158" spans="2:65" s="12" customFormat="1" ht="13.5">
      <c r="B158" s="216"/>
      <c r="C158" s="217"/>
      <c r="D158" s="218" t="s">
        <v>163</v>
      </c>
      <c r="E158" s="219" t="s">
        <v>21</v>
      </c>
      <c r="F158" s="220" t="s">
        <v>282</v>
      </c>
      <c r="G158" s="217"/>
      <c r="H158" s="221">
        <v>0.92400000000000004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163</v>
      </c>
      <c r="AU158" s="227" t="s">
        <v>80</v>
      </c>
      <c r="AV158" s="12" t="s">
        <v>80</v>
      </c>
      <c r="AW158" s="12" t="s">
        <v>35</v>
      </c>
      <c r="AX158" s="12" t="s">
        <v>78</v>
      </c>
      <c r="AY158" s="227" t="s">
        <v>154</v>
      </c>
    </row>
    <row r="159" spans="2:65" s="1" customFormat="1" ht="22.5" customHeight="1">
      <c r="B159" s="41"/>
      <c r="C159" s="204" t="s">
        <v>283</v>
      </c>
      <c r="D159" s="204" t="s">
        <v>156</v>
      </c>
      <c r="E159" s="205" t="s">
        <v>284</v>
      </c>
      <c r="F159" s="206" t="s">
        <v>285</v>
      </c>
      <c r="G159" s="207" t="s">
        <v>159</v>
      </c>
      <c r="H159" s="208">
        <v>3.06</v>
      </c>
      <c r="I159" s="209"/>
      <c r="J159" s="210">
        <f>ROUND(I159*H159,2)</f>
        <v>0</v>
      </c>
      <c r="K159" s="206" t="s">
        <v>21</v>
      </c>
      <c r="L159" s="61"/>
      <c r="M159" s="211" t="s">
        <v>21</v>
      </c>
      <c r="N159" s="212" t="s">
        <v>42</v>
      </c>
      <c r="O159" s="42"/>
      <c r="P159" s="213">
        <f>O159*H159</f>
        <v>0</v>
      </c>
      <c r="Q159" s="213">
        <v>1.0300000000000001E-3</v>
      </c>
      <c r="R159" s="213">
        <f>Q159*H159</f>
        <v>3.1518000000000002E-3</v>
      </c>
      <c r="S159" s="213">
        <v>0</v>
      </c>
      <c r="T159" s="214">
        <f>S159*H159</f>
        <v>0</v>
      </c>
      <c r="AR159" s="24" t="s">
        <v>161</v>
      </c>
      <c r="AT159" s="24" t="s">
        <v>156</v>
      </c>
      <c r="AU159" s="24" t="s">
        <v>80</v>
      </c>
      <c r="AY159" s="24" t="s">
        <v>154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24" t="s">
        <v>78</v>
      </c>
      <c r="BK159" s="215">
        <f>ROUND(I159*H159,2)</f>
        <v>0</v>
      </c>
      <c r="BL159" s="24" t="s">
        <v>161</v>
      </c>
      <c r="BM159" s="24" t="s">
        <v>286</v>
      </c>
    </row>
    <row r="160" spans="2:65" s="12" customFormat="1" ht="13.5">
      <c r="B160" s="216"/>
      <c r="C160" s="217"/>
      <c r="D160" s="218" t="s">
        <v>163</v>
      </c>
      <c r="E160" s="219" t="s">
        <v>21</v>
      </c>
      <c r="F160" s="220" t="s">
        <v>287</v>
      </c>
      <c r="G160" s="217"/>
      <c r="H160" s="221">
        <v>3.06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163</v>
      </c>
      <c r="AU160" s="227" t="s">
        <v>80</v>
      </c>
      <c r="AV160" s="12" t="s">
        <v>80</v>
      </c>
      <c r="AW160" s="12" t="s">
        <v>35</v>
      </c>
      <c r="AX160" s="12" t="s">
        <v>78</v>
      </c>
      <c r="AY160" s="227" t="s">
        <v>154</v>
      </c>
    </row>
    <row r="161" spans="2:65" s="1" customFormat="1" ht="22.5" customHeight="1">
      <c r="B161" s="41"/>
      <c r="C161" s="204" t="s">
        <v>288</v>
      </c>
      <c r="D161" s="204" t="s">
        <v>156</v>
      </c>
      <c r="E161" s="205" t="s">
        <v>289</v>
      </c>
      <c r="F161" s="206" t="s">
        <v>290</v>
      </c>
      <c r="G161" s="207" t="s">
        <v>159</v>
      </c>
      <c r="H161" s="208">
        <v>3.06</v>
      </c>
      <c r="I161" s="209"/>
      <c r="J161" s="210">
        <f>ROUND(I161*H161,2)</f>
        <v>0</v>
      </c>
      <c r="K161" s="206" t="s">
        <v>21</v>
      </c>
      <c r="L161" s="61"/>
      <c r="M161" s="211" t="s">
        <v>21</v>
      </c>
      <c r="N161" s="212" t="s">
        <v>42</v>
      </c>
      <c r="O161" s="42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24" t="s">
        <v>161</v>
      </c>
      <c r="AT161" s="24" t="s">
        <v>156</v>
      </c>
      <c r="AU161" s="24" t="s">
        <v>80</v>
      </c>
      <c r="AY161" s="24" t="s">
        <v>154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4" t="s">
        <v>78</v>
      </c>
      <c r="BK161" s="215">
        <f>ROUND(I161*H161,2)</f>
        <v>0</v>
      </c>
      <c r="BL161" s="24" t="s">
        <v>161</v>
      </c>
      <c r="BM161" s="24" t="s">
        <v>291</v>
      </c>
    </row>
    <row r="162" spans="2:65" s="12" customFormat="1" ht="13.5">
      <c r="B162" s="216"/>
      <c r="C162" s="217"/>
      <c r="D162" s="218" t="s">
        <v>163</v>
      </c>
      <c r="E162" s="219" t="s">
        <v>21</v>
      </c>
      <c r="F162" s="220" t="s">
        <v>292</v>
      </c>
      <c r="G162" s="217"/>
      <c r="H162" s="221">
        <v>3.06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163</v>
      </c>
      <c r="AU162" s="227" t="s">
        <v>80</v>
      </c>
      <c r="AV162" s="12" t="s">
        <v>80</v>
      </c>
      <c r="AW162" s="12" t="s">
        <v>35</v>
      </c>
      <c r="AX162" s="12" t="s">
        <v>78</v>
      </c>
      <c r="AY162" s="227" t="s">
        <v>154</v>
      </c>
    </row>
    <row r="163" spans="2:65" s="1" customFormat="1" ht="22.5" customHeight="1">
      <c r="B163" s="41"/>
      <c r="C163" s="204" t="s">
        <v>293</v>
      </c>
      <c r="D163" s="204" t="s">
        <v>156</v>
      </c>
      <c r="E163" s="205" t="s">
        <v>294</v>
      </c>
      <c r="F163" s="206" t="s">
        <v>295</v>
      </c>
      <c r="G163" s="207" t="s">
        <v>225</v>
      </c>
      <c r="H163" s="208">
        <v>0.214</v>
      </c>
      <c r="I163" s="209"/>
      <c r="J163" s="210">
        <f>ROUND(I163*H163,2)</f>
        <v>0</v>
      </c>
      <c r="K163" s="206" t="s">
        <v>21</v>
      </c>
      <c r="L163" s="61"/>
      <c r="M163" s="211" t="s">
        <v>21</v>
      </c>
      <c r="N163" s="212" t="s">
        <v>42</v>
      </c>
      <c r="O163" s="42"/>
      <c r="P163" s="213">
        <f>O163*H163</f>
        <v>0</v>
      </c>
      <c r="Q163" s="213">
        <v>1.0530600000000001</v>
      </c>
      <c r="R163" s="213">
        <f>Q163*H163</f>
        <v>0.22535484000000003</v>
      </c>
      <c r="S163" s="213">
        <v>0</v>
      </c>
      <c r="T163" s="214">
        <f>S163*H163</f>
        <v>0</v>
      </c>
      <c r="AR163" s="24" t="s">
        <v>161</v>
      </c>
      <c r="AT163" s="24" t="s">
        <v>156</v>
      </c>
      <c r="AU163" s="24" t="s">
        <v>80</v>
      </c>
      <c r="AY163" s="24" t="s">
        <v>154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24" t="s">
        <v>78</v>
      </c>
      <c r="BK163" s="215">
        <f>ROUND(I163*H163,2)</f>
        <v>0</v>
      </c>
      <c r="BL163" s="24" t="s">
        <v>161</v>
      </c>
      <c r="BM163" s="24" t="s">
        <v>296</v>
      </c>
    </row>
    <row r="164" spans="2:65" s="12" customFormat="1" ht="13.5">
      <c r="B164" s="216"/>
      <c r="C164" s="217"/>
      <c r="D164" s="238" t="s">
        <v>163</v>
      </c>
      <c r="E164" s="241" t="s">
        <v>21</v>
      </c>
      <c r="F164" s="239" t="s">
        <v>297</v>
      </c>
      <c r="G164" s="217"/>
      <c r="H164" s="240">
        <v>0.123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163</v>
      </c>
      <c r="AU164" s="227" t="s">
        <v>80</v>
      </c>
      <c r="AV164" s="12" t="s">
        <v>80</v>
      </c>
      <c r="AW164" s="12" t="s">
        <v>35</v>
      </c>
      <c r="AX164" s="12" t="s">
        <v>71</v>
      </c>
      <c r="AY164" s="227" t="s">
        <v>154</v>
      </c>
    </row>
    <row r="165" spans="2:65" s="12" customFormat="1" ht="13.5">
      <c r="B165" s="216"/>
      <c r="C165" s="217"/>
      <c r="D165" s="238" t="s">
        <v>163</v>
      </c>
      <c r="E165" s="241" t="s">
        <v>21</v>
      </c>
      <c r="F165" s="239" t="s">
        <v>298</v>
      </c>
      <c r="G165" s="217"/>
      <c r="H165" s="240">
        <v>9.0999999999999998E-2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163</v>
      </c>
      <c r="AU165" s="227" t="s">
        <v>80</v>
      </c>
      <c r="AV165" s="12" t="s">
        <v>80</v>
      </c>
      <c r="AW165" s="12" t="s">
        <v>35</v>
      </c>
      <c r="AX165" s="12" t="s">
        <v>71</v>
      </c>
      <c r="AY165" s="227" t="s">
        <v>154</v>
      </c>
    </row>
    <row r="166" spans="2:65" s="13" customFormat="1" ht="13.5">
      <c r="B166" s="242"/>
      <c r="C166" s="243"/>
      <c r="D166" s="238" t="s">
        <v>163</v>
      </c>
      <c r="E166" s="244" t="s">
        <v>21</v>
      </c>
      <c r="F166" s="245" t="s">
        <v>299</v>
      </c>
      <c r="G166" s="243"/>
      <c r="H166" s="246">
        <v>0.214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163</v>
      </c>
      <c r="AU166" s="252" t="s">
        <v>80</v>
      </c>
      <c r="AV166" s="13" t="s">
        <v>86</v>
      </c>
      <c r="AW166" s="13" t="s">
        <v>35</v>
      </c>
      <c r="AX166" s="13" t="s">
        <v>78</v>
      </c>
      <c r="AY166" s="252" t="s">
        <v>154</v>
      </c>
    </row>
    <row r="167" spans="2:65" s="11" customFormat="1" ht="29.85" customHeight="1">
      <c r="B167" s="187"/>
      <c r="C167" s="188"/>
      <c r="D167" s="201" t="s">
        <v>70</v>
      </c>
      <c r="E167" s="202" t="s">
        <v>86</v>
      </c>
      <c r="F167" s="202" t="s">
        <v>300</v>
      </c>
      <c r="G167" s="188"/>
      <c r="H167" s="188"/>
      <c r="I167" s="191"/>
      <c r="J167" s="203">
        <f>BK167</f>
        <v>0</v>
      </c>
      <c r="K167" s="188"/>
      <c r="L167" s="193"/>
      <c r="M167" s="194"/>
      <c r="N167" s="195"/>
      <c r="O167" s="195"/>
      <c r="P167" s="196">
        <f>SUM(P168:P178)</f>
        <v>0</v>
      </c>
      <c r="Q167" s="195"/>
      <c r="R167" s="196">
        <f>SUM(R168:R178)</f>
        <v>5.9932076399999987</v>
      </c>
      <c r="S167" s="195"/>
      <c r="T167" s="197">
        <f>SUM(T168:T178)</f>
        <v>0</v>
      </c>
      <c r="AR167" s="198" t="s">
        <v>78</v>
      </c>
      <c r="AT167" s="199" t="s">
        <v>70</v>
      </c>
      <c r="AU167" s="199" t="s">
        <v>78</v>
      </c>
      <c r="AY167" s="198" t="s">
        <v>154</v>
      </c>
      <c r="BK167" s="200">
        <f>SUM(BK168:BK178)</f>
        <v>0</v>
      </c>
    </row>
    <row r="168" spans="2:65" s="1" customFormat="1" ht="22.5" customHeight="1">
      <c r="B168" s="41"/>
      <c r="C168" s="204" t="s">
        <v>301</v>
      </c>
      <c r="D168" s="204" t="s">
        <v>156</v>
      </c>
      <c r="E168" s="205" t="s">
        <v>302</v>
      </c>
      <c r="F168" s="206" t="s">
        <v>303</v>
      </c>
      <c r="G168" s="207" t="s">
        <v>176</v>
      </c>
      <c r="H168" s="208">
        <v>0.46200000000000002</v>
      </c>
      <c r="I168" s="209"/>
      <c r="J168" s="210">
        <f>ROUND(I168*H168,2)</f>
        <v>0</v>
      </c>
      <c r="K168" s="206" t="s">
        <v>160</v>
      </c>
      <c r="L168" s="61"/>
      <c r="M168" s="211" t="s">
        <v>21</v>
      </c>
      <c r="N168" s="212" t="s">
        <v>42</v>
      </c>
      <c r="O168" s="42"/>
      <c r="P168" s="213">
        <f>O168*H168</f>
        <v>0</v>
      </c>
      <c r="Q168" s="213">
        <v>1.07965</v>
      </c>
      <c r="R168" s="213">
        <f>Q168*H168</f>
        <v>0.49879830000000003</v>
      </c>
      <c r="S168" s="213">
        <v>0</v>
      </c>
      <c r="T168" s="214">
        <f>S168*H168</f>
        <v>0</v>
      </c>
      <c r="AR168" s="24" t="s">
        <v>161</v>
      </c>
      <c r="AT168" s="24" t="s">
        <v>156</v>
      </c>
      <c r="AU168" s="24" t="s">
        <v>80</v>
      </c>
      <c r="AY168" s="24" t="s">
        <v>154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24" t="s">
        <v>78</v>
      </c>
      <c r="BK168" s="215">
        <f>ROUND(I168*H168,2)</f>
        <v>0</v>
      </c>
      <c r="BL168" s="24" t="s">
        <v>161</v>
      </c>
      <c r="BM168" s="24" t="s">
        <v>304</v>
      </c>
    </row>
    <row r="169" spans="2:65" s="12" customFormat="1" ht="13.5">
      <c r="B169" s="216"/>
      <c r="C169" s="217"/>
      <c r="D169" s="218" t="s">
        <v>163</v>
      </c>
      <c r="E169" s="219" t="s">
        <v>21</v>
      </c>
      <c r="F169" s="220" t="s">
        <v>305</v>
      </c>
      <c r="G169" s="217"/>
      <c r="H169" s="221">
        <v>0.46200000000000002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163</v>
      </c>
      <c r="AU169" s="227" t="s">
        <v>80</v>
      </c>
      <c r="AV169" s="12" t="s">
        <v>80</v>
      </c>
      <c r="AW169" s="12" t="s">
        <v>35</v>
      </c>
      <c r="AX169" s="12" t="s">
        <v>78</v>
      </c>
      <c r="AY169" s="227" t="s">
        <v>154</v>
      </c>
    </row>
    <row r="170" spans="2:65" s="1" customFormat="1" ht="22.5" customHeight="1">
      <c r="B170" s="41"/>
      <c r="C170" s="204" t="s">
        <v>306</v>
      </c>
      <c r="D170" s="204" t="s">
        <v>156</v>
      </c>
      <c r="E170" s="205" t="s">
        <v>307</v>
      </c>
      <c r="F170" s="206" t="s">
        <v>308</v>
      </c>
      <c r="G170" s="207" t="s">
        <v>176</v>
      </c>
      <c r="H170" s="208">
        <v>2.09</v>
      </c>
      <c r="I170" s="209"/>
      <c r="J170" s="210">
        <f>ROUND(I170*H170,2)</f>
        <v>0</v>
      </c>
      <c r="K170" s="206" t="s">
        <v>160</v>
      </c>
      <c r="L170" s="61"/>
      <c r="M170" s="211" t="s">
        <v>21</v>
      </c>
      <c r="N170" s="212" t="s">
        <v>42</v>
      </c>
      <c r="O170" s="42"/>
      <c r="P170" s="213">
        <f>O170*H170</f>
        <v>0</v>
      </c>
      <c r="Q170" s="213">
        <v>2.45329</v>
      </c>
      <c r="R170" s="213">
        <f>Q170*H170</f>
        <v>5.1273760999999993</v>
      </c>
      <c r="S170" s="213">
        <v>0</v>
      </c>
      <c r="T170" s="214">
        <f>S170*H170</f>
        <v>0</v>
      </c>
      <c r="AR170" s="24" t="s">
        <v>161</v>
      </c>
      <c r="AT170" s="24" t="s">
        <v>156</v>
      </c>
      <c r="AU170" s="24" t="s">
        <v>80</v>
      </c>
      <c r="AY170" s="24" t="s">
        <v>154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24" t="s">
        <v>78</v>
      </c>
      <c r="BK170" s="215">
        <f>ROUND(I170*H170,2)</f>
        <v>0</v>
      </c>
      <c r="BL170" s="24" t="s">
        <v>161</v>
      </c>
      <c r="BM170" s="24" t="s">
        <v>309</v>
      </c>
    </row>
    <row r="171" spans="2:65" s="12" customFormat="1" ht="13.5">
      <c r="B171" s="216"/>
      <c r="C171" s="217"/>
      <c r="D171" s="218" t="s">
        <v>163</v>
      </c>
      <c r="E171" s="219" t="s">
        <v>21</v>
      </c>
      <c r="F171" s="220" t="s">
        <v>310</v>
      </c>
      <c r="G171" s="217"/>
      <c r="H171" s="221">
        <v>2.09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163</v>
      </c>
      <c r="AU171" s="227" t="s">
        <v>80</v>
      </c>
      <c r="AV171" s="12" t="s">
        <v>80</v>
      </c>
      <c r="AW171" s="12" t="s">
        <v>35</v>
      </c>
      <c r="AX171" s="12" t="s">
        <v>78</v>
      </c>
      <c r="AY171" s="227" t="s">
        <v>154</v>
      </c>
    </row>
    <row r="172" spans="2:65" s="1" customFormat="1" ht="22.5" customHeight="1">
      <c r="B172" s="41"/>
      <c r="C172" s="204" t="s">
        <v>311</v>
      </c>
      <c r="D172" s="204" t="s">
        <v>156</v>
      </c>
      <c r="E172" s="205" t="s">
        <v>312</v>
      </c>
      <c r="F172" s="206" t="s">
        <v>313</v>
      </c>
      <c r="G172" s="207" t="s">
        <v>159</v>
      </c>
      <c r="H172" s="208">
        <v>9.7349999999999994</v>
      </c>
      <c r="I172" s="209"/>
      <c r="J172" s="210">
        <f>ROUND(I172*H172,2)</f>
        <v>0</v>
      </c>
      <c r="K172" s="206" t="s">
        <v>160</v>
      </c>
      <c r="L172" s="61"/>
      <c r="M172" s="211" t="s">
        <v>21</v>
      </c>
      <c r="N172" s="212" t="s">
        <v>42</v>
      </c>
      <c r="O172" s="42"/>
      <c r="P172" s="213">
        <f>O172*H172</f>
        <v>0</v>
      </c>
      <c r="Q172" s="213">
        <v>1.09E-3</v>
      </c>
      <c r="R172" s="213">
        <f>Q172*H172</f>
        <v>1.061115E-2</v>
      </c>
      <c r="S172" s="213">
        <v>0</v>
      </c>
      <c r="T172" s="214">
        <f>S172*H172</f>
        <v>0</v>
      </c>
      <c r="AR172" s="24" t="s">
        <v>161</v>
      </c>
      <c r="AT172" s="24" t="s">
        <v>156</v>
      </c>
      <c r="AU172" s="24" t="s">
        <v>80</v>
      </c>
      <c r="AY172" s="24" t="s">
        <v>154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24" t="s">
        <v>78</v>
      </c>
      <c r="BK172" s="215">
        <f>ROUND(I172*H172,2)</f>
        <v>0</v>
      </c>
      <c r="BL172" s="24" t="s">
        <v>161</v>
      </c>
      <c r="BM172" s="24" t="s">
        <v>314</v>
      </c>
    </row>
    <row r="173" spans="2:65" s="1" customFormat="1" ht="22.5" customHeight="1">
      <c r="B173" s="41"/>
      <c r="C173" s="204" t="s">
        <v>315</v>
      </c>
      <c r="D173" s="204" t="s">
        <v>156</v>
      </c>
      <c r="E173" s="205" t="s">
        <v>316</v>
      </c>
      <c r="F173" s="206" t="s">
        <v>317</v>
      </c>
      <c r="G173" s="207" t="s">
        <v>159</v>
      </c>
      <c r="H173" s="208">
        <v>9.7349999999999994</v>
      </c>
      <c r="I173" s="209"/>
      <c r="J173" s="210">
        <f>ROUND(I173*H173,2)</f>
        <v>0</v>
      </c>
      <c r="K173" s="206" t="s">
        <v>160</v>
      </c>
      <c r="L173" s="61"/>
      <c r="M173" s="211" t="s">
        <v>21</v>
      </c>
      <c r="N173" s="212" t="s">
        <v>42</v>
      </c>
      <c r="O173" s="42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AR173" s="24" t="s">
        <v>161</v>
      </c>
      <c r="AT173" s="24" t="s">
        <v>156</v>
      </c>
      <c r="AU173" s="24" t="s">
        <v>80</v>
      </c>
      <c r="AY173" s="24" t="s">
        <v>154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4" t="s">
        <v>78</v>
      </c>
      <c r="BK173" s="215">
        <f>ROUND(I173*H173,2)</f>
        <v>0</v>
      </c>
      <c r="BL173" s="24" t="s">
        <v>161</v>
      </c>
      <c r="BM173" s="24" t="s">
        <v>318</v>
      </c>
    </row>
    <row r="174" spans="2:65" s="1" customFormat="1" ht="22.5" customHeight="1">
      <c r="B174" s="41"/>
      <c r="C174" s="204" t="s">
        <v>319</v>
      </c>
      <c r="D174" s="204" t="s">
        <v>156</v>
      </c>
      <c r="E174" s="205" t="s">
        <v>320</v>
      </c>
      <c r="F174" s="206" t="s">
        <v>321</v>
      </c>
      <c r="G174" s="207" t="s">
        <v>225</v>
      </c>
      <c r="H174" s="208">
        <v>0.13300000000000001</v>
      </c>
      <c r="I174" s="209"/>
      <c r="J174" s="210">
        <f>ROUND(I174*H174,2)</f>
        <v>0</v>
      </c>
      <c r="K174" s="206" t="s">
        <v>160</v>
      </c>
      <c r="L174" s="61"/>
      <c r="M174" s="211" t="s">
        <v>21</v>
      </c>
      <c r="N174" s="212" t="s">
        <v>42</v>
      </c>
      <c r="O174" s="42"/>
      <c r="P174" s="213">
        <f>O174*H174</f>
        <v>0</v>
      </c>
      <c r="Q174" s="213">
        <v>1.04881</v>
      </c>
      <c r="R174" s="213">
        <f>Q174*H174</f>
        <v>0.13949173000000001</v>
      </c>
      <c r="S174" s="213">
        <v>0</v>
      </c>
      <c r="T174" s="214">
        <f>S174*H174</f>
        <v>0</v>
      </c>
      <c r="AR174" s="24" t="s">
        <v>161</v>
      </c>
      <c r="AT174" s="24" t="s">
        <v>156</v>
      </c>
      <c r="AU174" s="24" t="s">
        <v>80</v>
      </c>
      <c r="AY174" s="24" t="s">
        <v>154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24" t="s">
        <v>78</v>
      </c>
      <c r="BK174" s="215">
        <f>ROUND(I174*H174,2)</f>
        <v>0</v>
      </c>
      <c r="BL174" s="24" t="s">
        <v>161</v>
      </c>
      <c r="BM174" s="24" t="s">
        <v>322</v>
      </c>
    </row>
    <row r="175" spans="2:65" s="12" customFormat="1" ht="13.5">
      <c r="B175" s="216"/>
      <c r="C175" s="217"/>
      <c r="D175" s="238" t="s">
        <v>163</v>
      </c>
      <c r="E175" s="241" t="s">
        <v>21</v>
      </c>
      <c r="F175" s="239" t="s">
        <v>323</v>
      </c>
      <c r="G175" s="217"/>
      <c r="H175" s="240">
        <v>0.121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163</v>
      </c>
      <c r="AU175" s="227" t="s">
        <v>80</v>
      </c>
      <c r="AV175" s="12" t="s">
        <v>80</v>
      </c>
      <c r="AW175" s="12" t="s">
        <v>35</v>
      </c>
      <c r="AX175" s="12" t="s">
        <v>78</v>
      </c>
      <c r="AY175" s="227" t="s">
        <v>154</v>
      </c>
    </row>
    <row r="176" spans="2:65" s="12" customFormat="1" ht="13.5">
      <c r="B176" s="216"/>
      <c r="C176" s="217"/>
      <c r="D176" s="218" t="s">
        <v>163</v>
      </c>
      <c r="E176" s="217"/>
      <c r="F176" s="220" t="s">
        <v>324</v>
      </c>
      <c r="G176" s="217"/>
      <c r="H176" s="221">
        <v>0.13300000000000001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163</v>
      </c>
      <c r="AU176" s="227" t="s">
        <v>80</v>
      </c>
      <c r="AV176" s="12" t="s">
        <v>80</v>
      </c>
      <c r="AW176" s="12" t="s">
        <v>6</v>
      </c>
      <c r="AX176" s="12" t="s">
        <v>78</v>
      </c>
      <c r="AY176" s="227" t="s">
        <v>154</v>
      </c>
    </row>
    <row r="177" spans="2:65" s="1" customFormat="1" ht="22.5" customHeight="1">
      <c r="B177" s="41"/>
      <c r="C177" s="204" t="s">
        <v>325</v>
      </c>
      <c r="D177" s="204" t="s">
        <v>156</v>
      </c>
      <c r="E177" s="205" t="s">
        <v>326</v>
      </c>
      <c r="F177" s="206" t="s">
        <v>327</v>
      </c>
      <c r="G177" s="207" t="s">
        <v>225</v>
      </c>
      <c r="H177" s="208">
        <v>0.20599999999999999</v>
      </c>
      <c r="I177" s="209"/>
      <c r="J177" s="210">
        <f>ROUND(I177*H177,2)</f>
        <v>0</v>
      </c>
      <c r="K177" s="206" t="s">
        <v>160</v>
      </c>
      <c r="L177" s="61"/>
      <c r="M177" s="211" t="s">
        <v>21</v>
      </c>
      <c r="N177" s="212" t="s">
        <v>42</v>
      </c>
      <c r="O177" s="42"/>
      <c r="P177" s="213">
        <f>O177*H177</f>
        <v>0</v>
      </c>
      <c r="Q177" s="213">
        <v>1.0530600000000001</v>
      </c>
      <c r="R177" s="213">
        <f>Q177*H177</f>
        <v>0.21693036000000002</v>
      </c>
      <c r="S177" s="213">
        <v>0</v>
      </c>
      <c r="T177" s="214">
        <f>S177*H177</f>
        <v>0</v>
      </c>
      <c r="AR177" s="24" t="s">
        <v>161</v>
      </c>
      <c r="AT177" s="24" t="s">
        <v>156</v>
      </c>
      <c r="AU177" s="24" t="s">
        <v>80</v>
      </c>
      <c r="AY177" s="24" t="s">
        <v>154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4" t="s">
        <v>78</v>
      </c>
      <c r="BK177" s="215">
        <f>ROUND(I177*H177,2)</f>
        <v>0</v>
      </c>
      <c r="BL177" s="24" t="s">
        <v>161</v>
      </c>
      <c r="BM177" s="24" t="s">
        <v>328</v>
      </c>
    </row>
    <row r="178" spans="2:65" s="12" customFormat="1" ht="13.5">
      <c r="B178" s="216"/>
      <c r="C178" s="217"/>
      <c r="D178" s="238" t="s">
        <v>163</v>
      </c>
      <c r="E178" s="241" t="s">
        <v>21</v>
      </c>
      <c r="F178" s="239" t="s">
        <v>329</v>
      </c>
      <c r="G178" s="217"/>
      <c r="H178" s="240">
        <v>0.20599999999999999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163</v>
      </c>
      <c r="AU178" s="227" t="s">
        <v>80</v>
      </c>
      <c r="AV178" s="12" t="s">
        <v>80</v>
      </c>
      <c r="AW178" s="12" t="s">
        <v>35</v>
      </c>
      <c r="AX178" s="12" t="s">
        <v>78</v>
      </c>
      <c r="AY178" s="227" t="s">
        <v>154</v>
      </c>
    </row>
    <row r="179" spans="2:65" s="11" customFormat="1" ht="29.85" customHeight="1">
      <c r="B179" s="187"/>
      <c r="C179" s="188"/>
      <c r="D179" s="201" t="s">
        <v>70</v>
      </c>
      <c r="E179" s="202" t="s">
        <v>183</v>
      </c>
      <c r="F179" s="202" t="s">
        <v>330</v>
      </c>
      <c r="G179" s="188"/>
      <c r="H179" s="188"/>
      <c r="I179" s="191"/>
      <c r="J179" s="203">
        <f>BK179</f>
        <v>0</v>
      </c>
      <c r="K179" s="188"/>
      <c r="L179" s="193"/>
      <c r="M179" s="194"/>
      <c r="N179" s="195"/>
      <c r="O179" s="195"/>
      <c r="P179" s="196">
        <f>SUM(P180:P208)</f>
        <v>0</v>
      </c>
      <c r="Q179" s="195"/>
      <c r="R179" s="196">
        <f>SUM(R180:R208)</f>
        <v>5.0244289100000001</v>
      </c>
      <c r="S179" s="195"/>
      <c r="T179" s="197">
        <f>SUM(T180:T208)</f>
        <v>0</v>
      </c>
      <c r="AR179" s="198" t="s">
        <v>78</v>
      </c>
      <c r="AT179" s="199" t="s">
        <v>70</v>
      </c>
      <c r="AU179" s="199" t="s">
        <v>78</v>
      </c>
      <c r="AY179" s="198" t="s">
        <v>154</v>
      </c>
      <c r="BK179" s="200">
        <f>SUM(BK180:BK208)</f>
        <v>0</v>
      </c>
    </row>
    <row r="180" spans="2:65" s="1" customFormat="1" ht="22.5" customHeight="1">
      <c r="B180" s="41"/>
      <c r="C180" s="204" t="s">
        <v>331</v>
      </c>
      <c r="D180" s="204" t="s">
        <v>156</v>
      </c>
      <c r="E180" s="205" t="s">
        <v>332</v>
      </c>
      <c r="F180" s="206" t="s">
        <v>333</v>
      </c>
      <c r="G180" s="207" t="s">
        <v>159</v>
      </c>
      <c r="H180" s="208">
        <v>1.54</v>
      </c>
      <c r="I180" s="209"/>
      <c r="J180" s="210">
        <f>ROUND(I180*H180,2)</f>
        <v>0</v>
      </c>
      <c r="K180" s="206" t="s">
        <v>160</v>
      </c>
      <c r="L180" s="61"/>
      <c r="M180" s="211" t="s">
        <v>21</v>
      </c>
      <c r="N180" s="212" t="s">
        <v>42</v>
      </c>
      <c r="O180" s="42"/>
      <c r="P180" s="213">
        <f>O180*H180</f>
        <v>0</v>
      </c>
      <c r="Q180" s="213">
        <v>7.9000000000000001E-4</v>
      </c>
      <c r="R180" s="213">
        <f>Q180*H180</f>
        <v>1.2166E-3</v>
      </c>
      <c r="S180" s="213">
        <v>0</v>
      </c>
      <c r="T180" s="214">
        <f>S180*H180</f>
        <v>0</v>
      </c>
      <c r="AR180" s="24" t="s">
        <v>161</v>
      </c>
      <c r="AT180" s="24" t="s">
        <v>156</v>
      </c>
      <c r="AU180" s="24" t="s">
        <v>80</v>
      </c>
      <c r="AY180" s="24" t="s">
        <v>154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24" t="s">
        <v>78</v>
      </c>
      <c r="BK180" s="215">
        <f>ROUND(I180*H180,2)</f>
        <v>0</v>
      </c>
      <c r="BL180" s="24" t="s">
        <v>161</v>
      </c>
      <c r="BM180" s="24" t="s">
        <v>334</v>
      </c>
    </row>
    <row r="181" spans="2:65" s="12" customFormat="1" ht="13.5">
      <c r="B181" s="216"/>
      <c r="C181" s="217"/>
      <c r="D181" s="218" t="s">
        <v>163</v>
      </c>
      <c r="E181" s="219" t="s">
        <v>21</v>
      </c>
      <c r="F181" s="220" t="s">
        <v>335</v>
      </c>
      <c r="G181" s="217"/>
      <c r="H181" s="221">
        <v>1.54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163</v>
      </c>
      <c r="AU181" s="227" t="s">
        <v>80</v>
      </c>
      <c r="AV181" s="12" t="s">
        <v>80</v>
      </c>
      <c r="AW181" s="12" t="s">
        <v>35</v>
      </c>
      <c r="AX181" s="12" t="s">
        <v>78</v>
      </c>
      <c r="AY181" s="227" t="s">
        <v>154</v>
      </c>
    </row>
    <row r="182" spans="2:65" s="1" customFormat="1" ht="22.5" customHeight="1">
      <c r="B182" s="41"/>
      <c r="C182" s="204" t="s">
        <v>336</v>
      </c>
      <c r="D182" s="204" t="s">
        <v>156</v>
      </c>
      <c r="E182" s="205" t="s">
        <v>337</v>
      </c>
      <c r="F182" s="206" t="s">
        <v>338</v>
      </c>
      <c r="G182" s="207" t="s">
        <v>339</v>
      </c>
      <c r="H182" s="208">
        <v>1</v>
      </c>
      <c r="I182" s="209"/>
      <c r="J182" s="210">
        <f>ROUND(I182*H182,2)</f>
        <v>0</v>
      </c>
      <c r="K182" s="206" t="s">
        <v>160</v>
      </c>
      <c r="L182" s="61"/>
      <c r="M182" s="211" t="s">
        <v>21</v>
      </c>
      <c r="N182" s="212" t="s">
        <v>42</v>
      </c>
      <c r="O182" s="42"/>
      <c r="P182" s="213">
        <f>O182*H182</f>
        <v>0</v>
      </c>
      <c r="Q182" s="213">
        <v>1.0200000000000001E-2</v>
      </c>
      <c r="R182" s="213">
        <f>Q182*H182</f>
        <v>1.0200000000000001E-2</v>
      </c>
      <c r="S182" s="213">
        <v>0</v>
      </c>
      <c r="T182" s="214">
        <f>S182*H182</f>
        <v>0</v>
      </c>
      <c r="AR182" s="24" t="s">
        <v>161</v>
      </c>
      <c r="AT182" s="24" t="s">
        <v>156</v>
      </c>
      <c r="AU182" s="24" t="s">
        <v>80</v>
      </c>
      <c r="AY182" s="24" t="s">
        <v>154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24" t="s">
        <v>78</v>
      </c>
      <c r="BK182" s="215">
        <f>ROUND(I182*H182,2)</f>
        <v>0</v>
      </c>
      <c r="BL182" s="24" t="s">
        <v>161</v>
      </c>
      <c r="BM182" s="24" t="s">
        <v>340</v>
      </c>
    </row>
    <row r="183" spans="2:65" s="12" customFormat="1" ht="13.5">
      <c r="B183" s="216"/>
      <c r="C183" s="217"/>
      <c r="D183" s="218" t="s">
        <v>163</v>
      </c>
      <c r="E183" s="219" t="s">
        <v>21</v>
      </c>
      <c r="F183" s="220" t="s">
        <v>341</v>
      </c>
      <c r="G183" s="217"/>
      <c r="H183" s="221">
        <v>1</v>
      </c>
      <c r="I183" s="222"/>
      <c r="J183" s="217"/>
      <c r="K183" s="217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163</v>
      </c>
      <c r="AU183" s="227" t="s">
        <v>80</v>
      </c>
      <c r="AV183" s="12" t="s">
        <v>80</v>
      </c>
      <c r="AW183" s="12" t="s">
        <v>35</v>
      </c>
      <c r="AX183" s="12" t="s">
        <v>78</v>
      </c>
      <c r="AY183" s="227" t="s">
        <v>154</v>
      </c>
    </row>
    <row r="184" spans="2:65" s="1" customFormat="1" ht="22.5" customHeight="1">
      <c r="B184" s="41"/>
      <c r="C184" s="204" t="s">
        <v>342</v>
      </c>
      <c r="D184" s="204" t="s">
        <v>156</v>
      </c>
      <c r="E184" s="205" t="s">
        <v>343</v>
      </c>
      <c r="F184" s="206" t="s">
        <v>344</v>
      </c>
      <c r="G184" s="207" t="s">
        <v>339</v>
      </c>
      <c r="H184" s="208">
        <v>1</v>
      </c>
      <c r="I184" s="209"/>
      <c r="J184" s="210">
        <f>ROUND(I184*H184,2)</f>
        <v>0</v>
      </c>
      <c r="K184" s="206" t="s">
        <v>160</v>
      </c>
      <c r="L184" s="61"/>
      <c r="M184" s="211" t="s">
        <v>21</v>
      </c>
      <c r="N184" s="212" t="s">
        <v>42</v>
      </c>
      <c r="O184" s="42"/>
      <c r="P184" s="213">
        <f>O184*H184</f>
        <v>0</v>
      </c>
      <c r="Q184" s="213">
        <v>0.1575</v>
      </c>
      <c r="R184" s="213">
        <f>Q184*H184</f>
        <v>0.1575</v>
      </c>
      <c r="S184" s="213">
        <v>0</v>
      </c>
      <c r="T184" s="214">
        <f>S184*H184</f>
        <v>0</v>
      </c>
      <c r="AR184" s="24" t="s">
        <v>161</v>
      </c>
      <c r="AT184" s="24" t="s">
        <v>156</v>
      </c>
      <c r="AU184" s="24" t="s">
        <v>80</v>
      </c>
      <c r="AY184" s="24" t="s">
        <v>154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24" t="s">
        <v>78</v>
      </c>
      <c r="BK184" s="215">
        <f>ROUND(I184*H184,2)</f>
        <v>0</v>
      </c>
      <c r="BL184" s="24" t="s">
        <v>161</v>
      </c>
      <c r="BM184" s="24" t="s">
        <v>345</v>
      </c>
    </row>
    <row r="185" spans="2:65" s="12" customFormat="1" ht="13.5">
      <c r="B185" s="216"/>
      <c r="C185" s="217"/>
      <c r="D185" s="218" t="s">
        <v>163</v>
      </c>
      <c r="E185" s="219" t="s">
        <v>21</v>
      </c>
      <c r="F185" s="220" t="s">
        <v>346</v>
      </c>
      <c r="G185" s="217"/>
      <c r="H185" s="221">
        <v>1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163</v>
      </c>
      <c r="AU185" s="227" t="s">
        <v>80</v>
      </c>
      <c r="AV185" s="12" t="s">
        <v>80</v>
      </c>
      <c r="AW185" s="12" t="s">
        <v>35</v>
      </c>
      <c r="AX185" s="12" t="s">
        <v>78</v>
      </c>
      <c r="AY185" s="227" t="s">
        <v>154</v>
      </c>
    </row>
    <row r="186" spans="2:65" s="1" customFormat="1" ht="22.5" customHeight="1">
      <c r="B186" s="41"/>
      <c r="C186" s="204" t="s">
        <v>347</v>
      </c>
      <c r="D186" s="204" t="s">
        <v>156</v>
      </c>
      <c r="E186" s="205" t="s">
        <v>348</v>
      </c>
      <c r="F186" s="206" t="s">
        <v>349</v>
      </c>
      <c r="G186" s="207" t="s">
        <v>159</v>
      </c>
      <c r="H186" s="208">
        <v>9.7349999999999994</v>
      </c>
      <c r="I186" s="209"/>
      <c r="J186" s="210">
        <f>ROUND(I186*H186,2)</f>
        <v>0</v>
      </c>
      <c r="K186" s="206" t="s">
        <v>160</v>
      </c>
      <c r="L186" s="61"/>
      <c r="M186" s="211" t="s">
        <v>21</v>
      </c>
      <c r="N186" s="212" t="s">
        <v>42</v>
      </c>
      <c r="O186" s="42"/>
      <c r="P186" s="213">
        <f>O186*H186</f>
        <v>0</v>
      </c>
      <c r="Q186" s="213">
        <v>4.8900000000000002E-3</v>
      </c>
      <c r="R186" s="213">
        <f>Q186*H186</f>
        <v>4.7604149999999998E-2</v>
      </c>
      <c r="S186" s="213">
        <v>0</v>
      </c>
      <c r="T186" s="214">
        <f>S186*H186</f>
        <v>0</v>
      </c>
      <c r="AR186" s="24" t="s">
        <v>161</v>
      </c>
      <c r="AT186" s="24" t="s">
        <v>156</v>
      </c>
      <c r="AU186" s="24" t="s">
        <v>80</v>
      </c>
      <c r="AY186" s="24" t="s">
        <v>154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24" t="s">
        <v>78</v>
      </c>
      <c r="BK186" s="215">
        <f>ROUND(I186*H186,2)</f>
        <v>0</v>
      </c>
      <c r="BL186" s="24" t="s">
        <v>161</v>
      </c>
      <c r="BM186" s="24" t="s">
        <v>350</v>
      </c>
    </row>
    <row r="187" spans="2:65" s="12" customFormat="1" ht="13.5">
      <c r="B187" s="216"/>
      <c r="C187" s="217"/>
      <c r="D187" s="218" t="s">
        <v>163</v>
      </c>
      <c r="E187" s="219" t="s">
        <v>21</v>
      </c>
      <c r="F187" s="220" t="s">
        <v>351</v>
      </c>
      <c r="G187" s="217"/>
      <c r="H187" s="221">
        <v>9.7349999999999994</v>
      </c>
      <c r="I187" s="222"/>
      <c r="J187" s="217"/>
      <c r="K187" s="217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163</v>
      </c>
      <c r="AU187" s="227" t="s">
        <v>80</v>
      </c>
      <c r="AV187" s="12" t="s">
        <v>80</v>
      </c>
      <c r="AW187" s="12" t="s">
        <v>35</v>
      </c>
      <c r="AX187" s="12" t="s">
        <v>78</v>
      </c>
      <c r="AY187" s="227" t="s">
        <v>154</v>
      </c>
    </row>
    <row r="188" spans="2:65" s="1" customFormat="1" ht="22.5" customHeight="1">
      <c r="B188" s="41"/>
      <c r="C188" s="204" t="s">
        <v>352</v>
      </c>
      <c r="D188" s="204" t="s">
        <v>156</v>
      </c>
      <c r="E188" s="205" t="s">
        <v>353</v>
      </c>
      <c r="F188" s="206" t="s">
        <v>354</v>
      </c>
      <c r="G188" s="207" t="s">
        <v>159</v>
      </c>
      <c r="H188" s="208">
        <v>1.98</v>
      </c>
      <c r="I188" s="209"/>
      <c r="J188" s="210">
        <f>ROUND(I188*H188,2)</f>
        <v>0</v>
      </c>
      <c r="K188" s="206" t="s">
        <v>160</v>
      </c>
      <c r="L188" s="61"/>
      <c r="M188" s="211" t="s">
        <v>21</v>
      </c>
      <c r="N188" s="212" t="s">
        <v>42</v>
      </c>
      <c r="O188" s="42"/>
      <c r="P188" s="213">
        <f>O188*H188</f>
        <v>0</v>
      </c>
      <c r="Q188" s="213">
        <v>8.2500000000000004E-3</v>
      </c>
      <c r="R188" s="213">
        <f>Q188*H188</f>
        <v>1.6335000000000002E-2</v>
      </c>
      <c r="S188" s="213">
        <v>0</v>
      </c>
      <c r="T188" s="214">
        <f>S188*H188</f>
        <v>0</v>
      </c>
      <c r="AR188" s="24" t="s">
        <v>161</v>
      </c>
      <c r="AT188" s="24" t="s">
        <v>156</v>
      </c>
      <c r="AU188" s="24" t="s">
        <v>80</v>
      </c>
      <c r="AY188" s="24" t="s">
        <v>154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24" t="s">
        <v>78</v>
      </c>
      <c r="BK188" s="215">
        <f>ROUND(I188*H188,2)</f>
        <v>0</v>
      </c>
      <c r="BL188" s="24" t="s">
        <v>161</v>
      </c>
      <c r="BM188" s="24" t="s">
        <v>355</v>
      </c>
    </row>
    <row r="189" spans="2:65" s="12" customFormat="1" ht="13.5">
      <c r="B189" s="216"/>
      <c r="C189" s="217"/>
      <c r="D189" s="218" t="s">
        <v>163</v>
      </c>
      <c r="E189" s="219" t="s">
        <v>21</v>
      </c>
      <c r="F189" s="220" t="s">
        <v>356</v>
      </c>
      <c r="G189" s="217"/>
      <c r="H189" s="221">
        <v>1.98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163</v>
      </c>
      <c r="AU189" s="227" t="s">
        <v>80</v>
      </c>
      <c r="AV189" s="12" t="s">
        <v>80</v>
      </c>
      <c r="AW189" s="12" t="s">
        <v>35</v>
      </c>
      <c r="AX189" s="12" t="s">
        <v>78</v>
      </c>
      <c r="AY189" s="227" t="s">
        <v>154</v>
      </c>
    </row>
    <row r="190" spans="2:65" s="1" customFormat="1" ht="22.5" customHeight="1">
      <c r="B190" s="41"/>
      <c r="C190" s="228" t="s">
        <v>357</v>
      </c>
      <c r="D190" s="228" t="s">
        <v>243</v>
      </c>
      <c r="E190" s="229" t="s">
        <v>358</v>
      </c>
      <c r="F190" s="230" t="s">
        <v>359</v>
      </c>
      <c r="G190" s="231" t="s">
        <v>159</v>
      </c>
      <c r="H190" s="232">
        <v>2.02</v>
      </c>
      <c r="I190" s="233"/>
      <c r="J190" s="234">
        <f>ROUND(I190*H190,2)</f>
        <v>0</v>
      </c>
      <c r="K190" s="230" t="s">
        <v>160</v>
      </c>
      <c r="L190" s="235"/>
      <c r="M190" s="236" t="s">
        <v>21</v>
      </c>
      <c r="N190" s="237" t="s">
        <v>42</v>
      </c>
      <c r="O190" s="42"/>
      <c r="P190" s="213">
        <f>O190*H190</f>
        <v>0</v>
      </c>
      <c r="Q190" s="213">
        <v>2.3999999999999998E-3</v>
      </c>
      <c r="R190" s="213">
        <f>Q190*H190</f>
        <v>4.8479999999999999E-3</v>
      </c>
      <c r="S190" s="213">
        <v>0</v>
      </c>
      <c r="T190" s="214">
        <f>S190*H190</f>
        <v>0</v>
      </c>
      <c r="AR190" s="24" t="s">
        <v>315</v>
      </c>
      <c r="AT190" s="24" t="s">
        <v>243</v>
      </c>
      <c r="AU190" s="24" t="s">
        <v>80</v>
      </c>
      <c r="AY190" s="24" t="s">
        <v>154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24" t="s">
        <v>78</v>
      </c>
      <c r="BK190" s="215">
        <f>ROUND(I190*H190,2)</f>
        <v>0</v>
      </c>
      <c r="BL190" s="24" t="s">
        <v>232</v>
      </c>
      <c r="BM190" s="24" t="s">
        <v>360</v>
      </c>
    </row>
    <row r="191" spans="2:65" s="12" customFormat="1" ht="13.5">
      <c r="B191" s="216"/>
      <c r="C191" s="217"/>
      <c r="D191" s="238" t="s">
        <v>163</v>
      </c>
      <c r="E191" s="241" t="s">
        <v>21</v>
      </c>
      <c r="F191" s="239" t="s">
        <v>361</v>
      </c>
      <c r="G191" s="217"/>
      <c r="H191" s="240">
        <v>1.98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163</v>
      </c>
      <c r="AU191" s="227" t="s">
        <v>80</v>
      </c>
      <c r="AV191" s="12" t="s">
        <v>80</v>
      </c>
      <c r="AW191" s="12" t="s">
        <v>35</v>
      </c>
      <c r="AX191" s="12" t="s">
        <v>78</v>
      </c>
      <c r="AY191" s="227" t="s">
        <v>154</v>
      </c>
    </row>
    <row r="192" spans="2:65" s="12" customFormat="1" ht="13.5">
      <c r="B192" s="216"/>
      <c r="C192" s="217"/>
      <c r="D192" s="218" t="s">
        <v>163</v>
      </c>
      <c r="E192" s="217"/>
      <c r="F192" s="220" t="s">
        <v>362</v>
      </c>
      <c r="G192" s="217"/>
      <c r="H192" s="221">
        <v>2.02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163</v>
      </c>
      <c r="AU192" s="227" t="s">
        <v>80</v>
      </c>
      <c r="AV192" s="12" t="s">
        <v>80</v>
      </c>
      <c r="AW192" s="12" t="s">
        <v>6</v>
      </c>
      <c r="AX192" s="12" t="s">
        <v>78</v>
      </c>
      <c r="AY192" s="227" t="s">
        <v>154</v>
      </c>
    </row>
    <row r="193" spans="2:65" s="1" customFormat="1" ht="22.5" customHeight="1">
      <c r="B193" s="41"/>
      <c r="C193" s="204" t="s">
        <v>363</v>
      </c>
      <c r="D193" s="204" t="s">
        <v>156</v>
      </c>
      <c r="E193" s="205" t="s">
        <v>364</v>
      </c>
      <c r="F193" s="206" t="s">
        <v>365</v>
      </c>
      <c r="G193" s="207" t="s">
        <v>159</v>
      </c>
      <c r="H193" s="208">
        <v>1.54</v>
      </c>
      <c r="I193" s="209"/>
      <c r="J193" s="210">
        <f>ROUND(I193*H193,2)</f>
        <v>0</v>
      </c>
      <c r="K193" s="206" t="s">
        <v>160</v>
      </c>
      <c r="L193" s="61"/>
      <c r="M193" s="211" t="s">
        <v>21</v>
      </c>
      <c r="N193" s="212" t="s">
        <v>42</v>
      </c>
      <c r="O193" s="42"/>
      <c r="P193" s="213">
        <f>O193*H193</f>
        <v>0</v>
      </c>
      <c r="Q193" s="213">
        <v>8.5000000000000006E-3</v>
      </c>
      <c r="R193" s="213">
        <f>Q193*H193</f>
        <v>1.3090000000000001E-2</v>
      </c>
      <c r="S193" s="213">
        <v>0</v>
      </c>
      <c r="T193" s="214">
        <f>S193*H193</f>
        <v>0</v>
      </c>
      <c r="AR193" s="24" t="s">
        <v>161</v>
      </c>
      <c r="AT193" s="24" t="s">
        <v>156</v>
      </c>
      <c r="AU193" s="24" t="s">
        <v>80</v>
      </c>
      <c r="AY193" s="24" t="s">
        <v>154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24" t="s">
        <v>78</v>
      </c>
      <c r="BK193" s="215">
        <f>ROUND(I193*H193,2)</f>
        <v>0</v>
      </c>
      <c r="BL193" s="24" t="s">
        <v>161</v>
      </c>
      <c r="BM193" s="24" t="s">
        <v>366</v>
      </c>
    </row>
    <row r="194" spans="2:65" s="12" customFormat="1" ht="13.5">
      <c r="B194" s="216"/>
      <c r="C194" s="217"/>
      <c r="D194" s="218" t="s">
        <v>163</v>
      </c>
      <c r="E194" s="219" t="s">
        <v>21</v>
      </c>
      <c r="F194" s="220" t="s">
        <v>367</v>
      </c>
      <c r="G194" s="217"/>
      <c r="H194" s="221">
        <v>1.54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163</v>
      </c>
      <c r="AU194" s="227" t="s">
        <v>80</v>
      </c>
      <c r="AV194" s="12" t="s">
        <v>80</v>
      </c>
      <c r="AW194" s="12" t="s">
        <v>35</v>
      </c>
      <c r="AX194" s="12" t="s">
        <v>78</v>
      </c>
      <c r="AY194" s="227" t="s">
        <v>154</v>
      </c>
    </row>
    <row r="195" spans="2:65" s="1" customFormat="1" ht="22.5" customHeight="1">
      <c r="B195" s="41"/>
      <c r="C195" s="228" t="s">
        <v>368</v>
      </c>
      <c r="D195" s="228" t="s">
        <v>243</v>
      </c>
      <c r="E195" s="229" t="s">
        <v>369</v>
      </c>
      <c r="F195" s="230" t="s">
        <v>370</v>
      </c>
      <c r="G195" s="231" t="s">
        <v>159</v>
      </c>
      <c r="H195" s="232">
        <v>1.571</v>
      </c>
      <c r="I195" s="233"/>
      <c r="J195" s="234">
        <f>ROUND(I195*H195,2)</f>
        <v>0</v>
      </c>
      <c r="K195" s="230" t="s">
        <v>160</v>
      </c>
      <c r="L195" s="235"/>
      <c r="M195" s="236" t="s">
        <v>21</v>
      </c>
      <c r="N195" s="237" t="s">
        <v>42</v>
      </c>
      <c r="O195" s="42"/>
      <c r="P195" s="213">
        <f>O195*H195</f>
        <v>0</v>
      </c>
      <c r="Q195" s="213">
        <v>2.7200000000000002E-3</v>
      </c>
      <c r="R195" s="213">
        <f>Q195*H195</f>
        <v>4.27312E-3</v>
      </c>
      <c r="S195" s="213">
        <v>0</v>
      </c>
      <c r="T195" s="214">
        <f>S195*H195</f>
        <v>0</v>
      </c>
      <c r="AR195" s="24" t="s">
        <v>193</v>
      </c>
      <c r="AT195" s="24" t="s">
        <v>243</v>
      </c>
      <c r="AU195" s="24" t="s">
        <v>80</v>
      </c>
      <c r="AY195" s="24" t="s">
        <v>154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24" t="s">
        <v>78</v>
      </c>
      <c r="BK195" s="215">
        <f>ROUND(I195*H195,2)</f>
        <v>0</v>
      </c>
      <c r="BL195" s="24" t="s">
        <v>161</v>
      </c>
      <c r="BM195" s="24" t="s">
        <v>371</v>
      </c>
    </row>
    <row r="196" spans="2:65" s="12" customFormat="1" ht="13.5">
      <c r="B196" s="216"/>
      <c r="C196" s="217"/>
      <c r="D196" s="218" t="s">
        <v>163</v>
      </c>
      <c r="E196" s="217"/>
      <c r="F196" s="220" t="s">
        <v>372</v>
      </c>
      <c r="G196" s="217"/>
      <c r="H196" s="221">
        <v>1.571</v>
      </c>
      <c r="I196" s="222"/>
      <c r="J196" s="217"/>
      <c r="K196" s="217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163</v>
      </c>
      <c r="AU196" s="227" t="s">
        <v>80</v>
      </c>
      <c r="AV196" s="12" t="s">
        <v>80</v>
      </c>
      <c r="AW196" s="12" t="s">
        <v>6</v>
      </c>
      <c r="AX196" s="12" t="s">
        <v>78</v>
      </c>
      <c r="AY196" s="227" t="s">
        <v>154</v>
      </c>
    </row>
    <row r="197" spans="2:65" s="1" customFormat="1" ht="22.5" customHeight="1">
      <c r="B197" s="41"/>
      <c r="C197" s="204" t="s">
        <v>373</v>
      </c>
      <c r="D197" s="204" t="s">
        <v>156</v>
      </c>
      <c r="E197" s="205" t="s">
        <v>374</v>
      </c>
      <c r="F197" s="206" t="s">
        <v>375</v>
      </c>
      <c r="G197" s="207" t="s">
        <v>159</v>
      </c>
      <c r="H197" s="208">
        <v>9.7349999999999994</v>
      </c>
      <c r="I197" s="209"/>
      <c r="J197" s="210">
        <f>ROUND(I197*H197,2)</f>
        <v>0</v>
      </c>
      <c r="K197" s="206" t="s">
        <v>160</v>
      </c>
      <c r="L197" s="61"/>
      <c r="M197" s="211" t="s">
        <v>21</v>
      </c>
      <c r="N197" s="212" t="s">
        <v>42</v>
      </c>
      <c r="O197" s="42"/>
      <c r="P197" s="213">
        <f>O197*H197</f>
        <v>0</v>
      </c>
      <c r="Q197" s="213">
        <v>2.6360000000000001E-2</v>
      </c>
      <c r="R197" s="213">
        <f>Q197*H197</f>
        <v>0.25661460000000003</v>
      </c>
      <c r="S197" s="213">
        <v>0</v>
      </c>
      <c r="T197" s="214">
        <f>S197*H197</f>
        <v>0</v>
      </c>
      <c r="AR197" s="24" t="s">
        <v>161</v>
      </c>
      <c r="AT197" s="24" t="s">
        <v>156</v>
      </c>
      <c r="AU197" s="24" t="s">
        <v>80</v>
      </c>
      <c r="AY197" s="24" t="s">
        <v>154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24" t="s">
        <v>78</v>
      </c>
      <c r="BK197" s="215">
        <f>ROUND(I197*H197,2)</f>
        <v>0</v>
      </c>
      <c r="BL197" s="24" t="s">
        <v>161</v>
      </c>
      <c r="BM197" s="24" t="s">
        <v>376</v>
      </c>
    </row>
    <row r="198" spans="2:65" s="12" customFormat="1" ht="13.5">
      <c r="B198" s="216"/>
      <c r="C198" s="217"/>
      <c r="D198" s="218" t="s">
        <v>163</v>
      </c>
      <c r="E198" s="219" t="s">
        <v>21</v>
      </c>
      <c r="F198" s="220" t="s">
        <v>377</v>
      </c>
      <c r="G198" s="217"/>
      <c r="H198" s="221">
        <v>9.7349999999999994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163</v>
      </c>
      <c r="AU198" s="227" t="s">
        <v>80</v>
      </c>
      <c r="AV198" s="12" t="s">
        <v>80</v>
      </c>
      <c r="AW198" s="12" t="s">
        <v>35</v>
      </c>
      <c r="AX198" s="12" t="s">
        <v>78</v>
      </c>
      <c r="AY198" s="227" t="s">
        <v>154</v>
      </c>
    </row>
    <row r="199" spans="2:65" s="1" customFormat="1" ht="31.5" customHeight="1">
      <c r="B199" s="41"/>
      <c r="C199" s="204" t="s">
        <v>378</v>
      </c>
      <c r="D199" s="204" t="s">
        <v>156</v>
      </c>
      <c r="E199" s="205" t="s">
        <v>379</v>
      </c>
      <c r="F199" s="206" t="s">
        <v>380</v>
      </c>
      <c r="G199" s="207" t="s">
        <v>159</v>
      </c>
      <c r="H199" s="208">
        <v>1.98</v>
      </c>
      <c r="I199" s="209"/>
      <c r="J199" s="210">
        <f>ROUND(I199*H199,2)</f>
        <v>0</v>
      </c>
      <c r="K199" s="206" t="s">
        <v>160</v>
      </c>
      <c r="L199" s="61"/>
      <c r="M199" s="211" t="s">
        <v>21</v>
      </c>
      <c r="N199" s="212" t="s">
        <v>42</v>
      </c>
      <c r="O199" s="42"/>
      <c r="P199" s="213">
        <f>O199*H199</f>
        <v>0</v>
      </c>
      <c r="Q199" s="213">
        <v>6.28E-3</v>
      </c>
      <c r="R199" s="213">
        <f>Q199*H199</f>
        <v>1.24344E-2</v>
      </c>
      <c r="S199" s="213">
        <v>0</v>
      </c>
      <c r="T199" s="214">
        <f>S199*H199</f>
        <v>0</v>
      </c>
      <c r="AR199" s="24" t="s">
        <v>161</v>
      </c>
      <c r="AT199" s="24" t="s">
        <v>156</v>
      </c>
      <c r="AU199" s="24" t="s">
        <v>80</v>
      </c>
      <c r="AY199" s="24" t="s">
        <v>154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24" t="s">
        <v>78</v>
      </c>
      <c r="BK199" s="215">
        <f>ROUND(I199*H199,2)</f>
        <v>0</v>
      </c>
      <c r="BL199" s="24" t="s">
        <v>161</v>
      </c>
      <c r="BM199" s="24" t="s">
        <v>381</v>
      </c>
    </row>
    <row r="200" spans="2:65" s="12" customFormat="1" ht="13.5">
      <c r="B200" s="216"/>
      <c r="C200" s="217"/>
      <c r="D200" s="218" t="s">
        <v>163</v>
      </c>
      <c r="E200" s="219" t="s">
        <v>21</v>
      </c>
      <c r="F200" s="220" t="s">
        <v>382</v>
      </c>
      <c r="G200" s="217"/>
      <c r="H200" s="221">
        <v>1.98</v>
      </c>
      <c r="I200" s="222"/>
      <c r="J200" s="217"/>
      <c r="K200" s="217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163</v>
      </c>
      <c r="AU200" s="227" t="s">
        <v>80</v>
      </c>
      <c r="AV200" s="12" t="s">
        <v>80</v>
      </c>
      <c r="AW200" s="12" t="s">
        <v>35</v>
      </c>
      <c r="AX200" s="12" t="s">
        <v>78</v>
      </c>
      <c r="AY200" s="227" t="s">
        <v>154</v>
      </c>
    </row>
    <row r="201" spans="2:65" s="1" customFormat="1" ht="22.5" customHeight="1">
      <c r="B201" s="41"/>
      <c r="C201" s="204" t="s">
        <v>383</v>
      </c>
      <c r="D201" s="204" t="s">
        <v>156</v>
      </c>
      <c r="E201" s="205" t="s">
        <v>384</v>
      </c>
      <c r="F201" s="206" t="s">
        <v>385</v>
      </c>
      <c r="G201" s="207" t="s">
        <v>159</v>
      </c>
      <c r="H201" s="208">
        <v>1.54</v>
      </c>
      <c r="I201" s="209"/>
      <c r="J201" s="210">
        <f>ROUND(I201*H201,2)</f>
        <v>0</v>
      </c>
      <c r="K201" s="206" t="s">
        <v>160</v>
      </c>
      <c r="L201" s="61"/>
      <c r="M201" s="211" t="s">
        <v>21</v>
      </c>
      <c r="N201" s="212" t="s">
        <v>42</v>
      </c>
      <c r="O201" s="42"/>
      <c r="P201" s="213">
        <f>O201*H201</f>
        <v>0</v>
      </c>
      <c r="Q201" s="213">
        <v>3.48E-3</v>
      </c>
      <c r="R201" s="213">
        <f>Q201*H201</f>
        <v>5.3591999999999997E-3</v>
      </c>
      <c r="S201" s="213">
        <v>0</v>
      </c>
      <c r="T201" s="214">
        <f>S201*H201</f>
        <v>0</v>
      </c>
      <c r="AR201" s="24" t="s">
        <v>161</v>
      </c>
      <c r="AT201" s="24" t="s">
        <v>156</v>
      </c>
      <c r="AU201" s="24" t="s">
        <v>80</v>
      </c>
      <c r="AY201" s="24" t="s">
        <v>154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24" t="s">
        <v>78</v>
      </c>
      <c r="BK201" s="215">
        <f>ROUND(I201*H201,2)</f>
        <v>0</v>
      </c>
      <c r="BL201" s="24" t="s">
        <v>161</v>
      </c>
      <c r="BM201" s="24" t="s">
        <v>386</v>
      </c>
    </row>
    <row r="202" spans="2:65" s="12" customFormat="1" ht="13.5">
      <c r="B202" s="216"/>
      <c r="C202" s="217"/>
      <c r="D202" s="218" t="s">
        <v>163</v>
      </c>
      <c r="E202" s="219" t="s">
        <v>21</v>
      </c>
      <c r="F202" s="220" t="s">
        <v>387</v>
      </c>
      <c r="G202" s="217"/>
      <c r="H202" s="221">
        <v>1.54</v>
      </c>
      <c r="I202" s="222"/>
      <c r="J202" s="217"/>
      <c r="K202" s="217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163</v>
      </c>
      <c r="AU202" s="227" t="s">
        <v>80</v>
      </c>
      <c r="AV202" s="12" t="s">
        <v>80</v>
      </c>
      <c r="AW202" s="12" t="s">
        <v>35</v>
      </c>
      <c r="AX202" s="12" t="s">
        <v>78</v>
      </c>
      <c r="AY202" s="227" t="s">
        <v>154</v>
      </c>
    </row>
    <row r="203" spans="2:65" s="1" customFormat="1" ht="31.5" customHeight="1">
      <c r="B203" s="41"/>
      <c r="C203" s="204" t="s">
        <v>388</v>
      </c>
      <c r="D203" s="204" t="s">
        <v>156</v>
      </c>
      <c r="E203" s="205" t="s">
        <v>389</v>
      </c>
      <c r="F203" s="206" t="s">
        <v>390</v>
      </c>
      <c r="G203" s="207" t="s">
        <v>176</v>
      </c>
      <c r="H203" s="208">
        <v>1.296</v>
      </c>
      <c r="I203" s="209"/>
      <c r="J203" s="210">
        <f>ROUND(I203*H203,2)</f>
        <v>0</v>
      </c>
      <c r="K203" s="206" t="s">
        <v>160</v>
      </c>
      <c r="L203" s="61"/>
      <c r="M203" s="211" t="s">
        <v>21</v>
      </c>
      <c r="N203" s="212" t="s">
        <v>42</v>
      </c>
      <c r="O203" s="42"/>
      <c r="P203" s="213">
        <f>O203*H203</f>
        <v>0</v>
      </c>
      <c r="Q203" s="213">
        <v>2.45329</v>
      </c>
      <c r="R203" s="213">
        <f>Q203*H203</f>
        <v>3.1794638399999999</v>
      </c>
      <c r="S203" s="213">
        <v>0</v>
      </c>
      <c r="T203" s="214">
        <f>S203*H203</f>
        <v>0</v>
      </c>
      <c r="AR203" s="24" t="s">
        <v>161</v>
      </c>
      <c r="AT203" s="24" t="s">
        <v>156</v>
      </c>
      <c r="AU203" s="24" t="s">
        <v>80</v>
      </c>
      <c r="AY203" s="24" t="s">
        <v>154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24" t="s">
        <v>78</v>
      </c>
      <c r="BK203" s="215">
        <f>ROUND(I203*H203,2)</f>
        <v>0</v>
      </c>
      <c r="BL203" s="24" t="s">
        <v>161</v>
      </c>
      <c r="BM203" s="24" t="s">
        <v>391</v>
      </c>
    </row>
    <row r="204" spans="2:65" s="12" customFormat="1" ht="13.5">
      <c r="B204" s="216"/>
      <c r="C204" s="217"/>
      <c r="D204" s="218" t="s">
        <v>163</v>
      </c>
      <c r="E204" s="219" t="s">
        <v>21</v>
      </c>
      <c r="F204" s="220" t="s">
        <v>392</v>
      </c>
      <c r="G204" s="217"/>
      <c r="H204" s="221">
        <v>1.296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163</v>
      </c>
      <c r="AU204" s="227" t="s">
        <v>80</v>
      </c>
      <c r="AV204" s="12" t="s">
        <v>80</v>
      </c>
      <c r="AW204" s="12" t="s">
        <v>35</v>
      </c>
      <c r="AX204" s="12" t="s">
        <v>78</v>
      </c>
      <c r="AY204" s="227" t="s">
        <v>154</v>
      </c>
    </row>
    <row r="205" spans="2:65" s="1" customFormat="1" ht="22.5" customHeight="1">
      <c r="B205" s="41"/>
      <c r="C205" s="204" t="s">
        <v>393</v>
      </c>
      <c r="D205" s="204" t="s">
        <v>156</v>
      </c>
      <c r="E205" s="205" t="s">
        <v>394</v>
      </c>
      <c r="F205" s="206" t="s">
        <v>395</v>
      </c>
      <c r="G205" s="207" t="s">
        <v>159</v>
      </c>
      <c r="H205" s="208">
        <v>4.5</v>
      </c>
      <c r="I205" s="209"/>
      <c r="J205" s="210">
        <f>ROUND(I205*H205,2)</f>
        <v>0</v>
      </c>
      <c r="K205" s="206" t="s">
        <v>160</v>
      </c>
      <c r="L205" s="61"/>
      <c r="M205" s="211" t="s">
        <v>21</v>
      </c>
      <c r="N205" s="212" t="s">
        <v>42</v>
      </c>
      <c r="O205" s="42"/>
      <c r="P205" s="213">
        <f>O205*H205</f>
        <v>0</v>
      </c>
      <c r="Q205" s="213">
        <v>0.16170000000000001</v>
      </c>
      <c r="R205" s="213">
        <f>Q205*H205</f>
        <v>0.72765000000000002</v>
      </c>
      <c r="S205" s="213">
        <v>0</v>
      </c>
      <c r="T205" s="214">
        <f>S205*H205</f>
        <v>0</v>
      </c>
      <c r="AR205" s="24" t="s">
        <v>161</v>
      </c>
      <c r="AT205" s="24" t="s">
        <v>156</v>
      </c>
      <c r="AU205" s="24" t="s">
        <v>80</v>
      </c>
      <c r="AY205" s="24" t="s">
        <v>154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24" t="s">
        <v>78</v>
      </c>
      <c r="BK205" s="215">
        <f>ROUND(I205*H205,2)</f>
        <v>0</v>
      </c>
      <c r="BL205" s="24" t="s">
        <v>161</v>
      </c>
      <c r="BM205" s="24" t="s">
        <v>396</v>
      </c>
    </row>
    <row r="206" spans="2:65" s="12" customFormat="1" ht="13.5">
      <c r="B206" s="216"/>
      <c r="C206" s="217"/>
      <c r="D206" s="218" t="s">
        <v>163</v>
      </c>
      <c r="E206" s="219" t="s">
        <v>21</v>
      </c>
      <c r="F206" s="220" t="s">
        <v>397</v>
      </c>
      <c r="G206" s="217"/>
      <c r="H206" s="221">
        <v>4.5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163</v>
      </c>
      <c r="AU206" s="227" t="s">
        <v>80</v>
      </c>
      <c r="AV206" s="12" t="s">
        <v>80</v>
      </c>
      <c r="AW206" s="12" t="s">
        <v>35</v>
      </c>
      <c r="AX206" s="12" t="s">
        <v>78</v>
      </c>
      <c r="AY206" s="227" t="s">
        <v>154</v>
      </c>
    </row>
    <row r="207" spans="2:65" s="1" customFormat="1" ht="22.5" customHeight="1">
      <c r="B207" s="41"/>
      <c r="C207" s="204" t="s">
        <v>398</v>
      </c>
      <c r="D207" s="204" t="s">
        <v>156</v>
      </c>
      <c r="E207" s="205" t="s">
        <v>399</v>
      </c>
      <c r="F207" s="206" t="s">
        <v>400</v>
      </c>
      <c r="G207" s="207" t="s">
        <v>159</v>
      </c>
      <c r="H207" s="208">
        <v>1.6</v>
      </c>
      <c r="I207" s="209"/>
      <c r="J207" s="210">
        <f>ROUND(I207*H207,2)</f>
        <v>0</v>
      </c>
      <c r="K207" s="206" t="s">
        <v>160</v>
      </c>
      <c r="L207" s="61"/>
      <c r="M207" s="211" t="s">
        <v>21</v>
      </c>
      <c r="N207" s="212" t="s">
        <v>42</v>
      </c>
      <c r="O207" s="42"/>
      <c r="P207" s="213">
        <f>O207*H207</f>
        <v>0</v>
      </c>
      <c r="Q207" s="213">
        <v>0.3674</v>
      </c>
      <c r="R207" s="213">
        <f>Q207*H207</f>
        <v>0.58784000000000003</v>
      </c>
      <c r="S207" s="213">
        <v>0</v>
      </c>
      <c r="T207" s="214">
        <f>S207*H207</f>
        <v>0</v>
      </c>
      <c r="AR207" s="24" t="s">
        <v>161</v>
      </c>
      <c r="AT207" s="24" t="s">
        <v>156</v>
      </c>
      <c r="AU207" s="24" t="s">
        <v>80</v>
      </c>
      <c r="AY207" s="24" t="s">
        <v>154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24" t="s">
        <v>78</v>
      </c>
      <c r="BK207" s="215">
        <f>ROUND(I207*H207,2)</f>
        <v>0</v>
      </c>
      <c r="BL207" s="24" t="s">
        <v>161</v>
      </c>
      <c r="BM207" s="24" t="s">
        <v>401</v>
      </c>
    </row>
    <row r="208" spans="2:65" s="12" customFormat="1" ht="13.5">
      <c r="B208" s="216"/>
      <c r="C208" s="217"/>
      <c r="D208" s="238" t="s">
        <v>163</v>
      </c>
      <c r="E208" s="241" t="s">
        <v>21</v>
      </c>
      <c r="F208" s="239" t="s">
        <v>402</v>
      </c>
      <c r="G208" s="217"/>
      <c r="H208" s="240">
        <v>1.6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163</v>
      </c>
      <c r="AU208" s="227" t="s">
        <v>80</v>
      </c>
      <c r="AV208" s="12" t="s">
        <v>80</v>
      </c>
      <c r="AW208" s="12" t="s">
        <v>35</v>
      </c>
      <c r="AX208" s="12" t="s">
        <v>78</v>
      </c>
      <c r="AY208" s="227" t="s">
        <v>154</v>
      </c>
    </row>
    <row r="209" spans="2:65" s="11" customFormat="1" ht="29.85" customHeight="1">
      <c r="B209" s="187"/>
      <c r="C209" s="188"/>
      <c r="D209" s="201" t="s">
        <v>70</v>
      </c>
      <c r="E209" s="202" t="s">
        <v>198</v>
      </c>
      <c r="F209" s="202" t="s">
        <v>403</v>
      </c>
      <c r="G209" s="188"/>
      <c r="H209" s="188"/>
      <c r="I209" s="191"/>
      <c r="J209" s="203">
        <f>BK209</f>
        <v>0</v>
      </c>
      <c r="K209" s="188"/>
      <c r="L209" s="193"/>
      <c r="M209" s="194"/>
      <c r="N209" s="195"/>
      <c r="O209" s="195"/>
      <c r="P209" s="196">
        <f>P210+SUM(P211:P214)+P221+P234</f>
        <v>0</v>
      </c>
      <c r="Q209" s="195"/>
      <c r="R209" s="196">
        <f>R210+SUM(R211:R214)+R221+R234</f>
        <v>0.97217159999999991</v>
      </c>
      <c r="S209" s="195"/>
      <c r="T209" s="197">
        <f>T210+SUM(T211:T214)+T221+T234</f>
        <v>3.5999999999999997E-2</v>
      </c>
      <c r="AR209" s="198" t="s">
        <v>78</v>
      </c>
      <c r="AT209" s="199" t="s">
        <v>70</v>
      </c>
      <c r="AU209" s="199" t="s">
        <v>78</v>
      </c>
      <c r="AY209" s="198" t="s">
        <v>154</v>
      </c>
      <c r="BK209" s="200">
        <f>BK210+SUM(BK211:BK214)+BK221+BK234</f>
        <v>0</v>
      </c>
    </row>
    <row r="210" spans="2:65" s="1" customFormat="1" ht="22.5" customHeight="1">
      <c r="B210" s="41"/>
      <c r="C210" s="204" t="s">
        <v>404</v>
      </c>
      <c r="D210" s="204" t="s">
        <v>156</v>
      </c>
      <c r="E210" s="205" t="s">
        <v>405</v>
      </c>
      <c r="F210" s="206" t="s">
        <v>406</v>
      </c>
      <c r="G210" s="207" t="s">
        <v>159</v>
      </c>
      <c r="H210" s="208">
        <v>13.51</v>
      </c>
      <c r="I210" s="209"/>
      <c r="J210" s="210">
        <f>ROUND(I210*H210,2)</f>
        <v>0</v>
      </c>
      <c r="K210" s="206" t="s">
        <v>160</v>
      </c>
      <c r="L210" s="61"/>
      <c r="M210" s="211" t="s">
        <v>21</v>
      </c>
      <c r="N210" s="212" t="s">
        <v>42</v>
      </c>
      <c r="O210" s="42"/>
      <c r="P210" s="213">
        <f>O210*H210</f>
        <v>0</v>
      </c>
      <c r="Q210" s="213">
        <v>1.16E-3</v>
      </c>
      <c r="R210" s="213">
        <f>Q210*H210</f>
        <v>1.5671600000000001E-2</v>
      </c>
      <c r="S210" s="213">
        <v>0</v>
      </c>
      <c r="T210" s="214">
        <f>S210*H210</f>
        <v>0</v>
      </c>
      <c r="AR210" s="24" t="s">
        <v>161</v>
      </c>
      <c r="AT210" s="24" t="s">
        <v>156</v>
      </c>
      <c r="AU210" s="24" t="s">
        <v>80</v>
      </c>
      <c r="AY210" s="24" t="s">
        <v>154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24" t="s">
        <v>78</v>
      </c>
      <c r="BK210" s="215">
        <f>ROUND(I210*H210,2)</f>
        <v>0</v>
      </c>
      <c r="BL210" s="24" t="s">
        <v>161</v>
      </c>
      <c r="BM210" s="24" t="s">
        <v>407</v>
      </c>
    </row>
    <row r="211" spans="2:65" s="12" customFormat="1" ht="13.5">
      <c r="B211" s="216"/>
      <c r="C211" s="217"/>
      <c r="D211" s="218" t="s">
        <v>163</v>
      </c>
      <c r="E211" s="219" t="s">
        <v>21</v>
      </c>
      <c r="F211" s="220" t="s">
        <v>408</v>
      </c>
      <c r="G211" s="217"/>
      <c r="H211" s="221">
        <v>13.51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163</v>
      </c>
      <c r="AU211" s="227" t="s">
        <v>80</v>
      </c>
      <c r="AV211" s="12" t="s">
        <v>80</v>
      </c>
      <c r="AW211" s="12" t="s">
        <v>35</v>
      </c>
      <c r="AX211" s="12" t="s">
        <v>78</v>
      </c>
      <c r="AY211" s="227" t="s">
        <v>154</v>
      </c>
    </row>
    <row r="212" spans="2:65" s="1" customFormat="1" ht="22.5" customHeight="1">
      <c r="B212" s="41"/>
      <c r="C212" s="204" t="s">
        <v>409</v>
      </c>
      <c r="D212" s="204" t="s">
        <v>156</v>
      </c>
      <c r="E212" s="205" t="s">
        <v>410</v>
      </c>
      <c r="F212" s="206" t="s">
        <v>411</v>
      </c>
      <c r="G212" s="207" t="s">
        <v>159</v>
      </c>
      <c r="H212" s="208">
        <v>13.51</v>
      </c>
      <c r="I212" s="209"/>
      <c r="J212" s="210">
        <f>ROUND(I212*H212,2)</f>
        <v>0</v>
      </c>
      <c r="K212" s="206" t="s">
        <v>160</v>
      </c>
      <c r="L212" s="61"/>
      <c r="M212" s="211" t="s">
        <v>21</v>
      </c>
      <c r="N212" s="212" t="s">
        <v>42</v>
      </c>
      <c r="O212" s="42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AR212" s="24" t="s">
        <v>161</v>
      </c>
      <c r="AT212" s="24" t="s">
        <v>156</v>
      </c>
      <c r="AU212" s="24" t="s">
        <v>80</v>
      </c>
      <c r="AY212" s="24" t="s">
        <v>154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24" t="s">
        <v>78</v>
      </c>
      <c r="BK212" s="215">
        <f>ROUND(I212*H212,2)</f>
        <v>0</v>
      </c>
      <c r="BL212" s="24" t="s">
        <v>161</v>
      </c>
      <c r="BM212" s="24" t="s">
        <v>412</v>
      </c>
    </row>
    <row r="213" spans="2:65" s="12" customFormat="1" ht="13.5">
      <c r="B213" s="216"/>
      <c r="C213" s="217"/>
      <c r="D213" s="238" t="s">
        <v>163</v>
      </c>
      <c r="E213" s="241" t="s">
        <v>21</v>
      </c>
      <c r="F213" s="239" t="s">
        <v>413</v>
      </c>
      <c r="G213" s="217"/>
      <c r="H213" s="240">
        <v>13.51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163</v>
      </c>
      <c r="AU213" s="227" t="s">
        <v>80</v>
      </c>
      <c r="AV213" s="12" t="s">
        <v>80</v>
      </c>
      <c r="AW213" s="12" t="s">
        <v>35</v>
      </c>
      <c r="AX213" s="12" t="s">
        <v>78</v>
      </c>
      <c r="AY213" s="227" t="s">
        <v>154</v>
      </c>
    </row>
    <row r="214" spans="2:65" s="11" customFormat="1" ht="22.35" customHeight="1">
      <c r="B214" s="187"/>
      <c r="C214" s="188"/>
      <c r="D214" s="201" t="s">
        <v>70</v>
      </c>
      <c r="E214" s="202" t="s">
        <v>414</v>
      </c>
      <c r="F214" s="202" t="s">
        <v>415</v>
      </c>
      <c r="G214" s="188"/>
      <c r="H214" s="188"/>
      <c r="I214" s="191"/>
      <c r="J214" s="203">
        <f>BK214</f>
        <v>0</v>
      </c>
      <c r="K214" s="188"/>
      <c r="L214" s="193"/>
      <c r="M214" s="194"/>
      <c r="N214" s="195"/>
      <c r="O214" s="195"/>
      <c r="P214" s="196">
        <f>SUM(P215:P220)</f>
        <v>0</v>
      </c>
      <c r="Q214" s="195"/>
      <c r="R214" s="196">
        <f>SUM(R215:R220)</f>
        <v>0.95649999999999991</v>
      </c>
      <c r="S214" s="195"/>
      <c r="T214" s="197">
        <f>SUM(T215:T220)</f>
        <v>0</v>
      </c>
      <c r="AR214" s="198" t="s">
        <v>78</v>
      </c>
      <c r="AT214" s="199" t="s">
        <v>70</v>
      </c>
      <c r="AU214" s="199" t="s">
        <v>80</v>
      </c>
      <c r="AY214" s="198" t="s">
        <v>154</v>
      </c>
      <c r="BK214" s="200">
        <f>SUM(BK215:BK220)</f>
        <v>0</v>
      </c>
    </row>
    <row r="215" spans="2:65" s="1" customFormat="1" ht="31.5" customHeight="1">
      <c r="B215" s="41"/>
      <c r="C215" s="204" t="s">
        <v>416</v>
      </c>
      <c r="D215" s="204" t="s">
        <v>156</v>
      </c>
      <c r="E215" s="205" t="s">
        <v>417</v>
      </c>
      <c r="F215" s="206" t="s">
        <v>418</v>
      </c>
      <c r="G215" s="207" t="s">
        <v>171</v>
      </c>
      <c r="H215" s="208">
        <v>5</v>
      </c>
      <c r="I215" s="209"/>
      <c r="J215" s="210">
        <f>ROUND(I215*H215,2)</f>
        <v>0</v>
      </c>
      <c r="K215" s="206" t="s">
        <v>160</v>
      </c>
      <c r="L215" s="61"/>
      <c r="M215" s="211" t="s">
        <v>21</v>
      </c>
      <c r="N215" s="212" t="s">
        <v>42</v>
      </c>
      <c r="O215" s="42"/>
      <c r="P215" s="213">
        <f>O215*H215</f>
        <v>0</v>
      </c>
      <c r="Q215" s="213">
        <v>0.1295</v>
      </c>
      <c r="R215" s="213">
        <f>Q215*H215</f>
        <v>0.64749999999999996</v>
      </c>
      <c r="S215" s="213">
        <v>0</v>
      </c>
      <c r="T215" s="214">
        <f>S215*H215</f>
        <v>0</v>
      </c>
      <c r="AR215" s="24" t="s">
        <v>161</v>
      </c>
      <c r="AT215" s="24" t="s">
        <v>156</v>
      </c>
      <c r="AU215" s="24" t="s">
        <v>86</v>
      </c>
      <c r="AY215" s="24" t="s">
        <v>154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24" t="s">
        <v>78</v>
      </c>
      <c r="BK215" s="215">
        <f>ROUND(I215*H215,2)</f>
        <v>0</v>
      </c>
      <c r="BL215" s="24" t="s">
        <v>161</v>
      </c>
      <c r="BM215" s="24" t="s">
        <v>419</v>
      </c>
    </row>
    <row r="216" spans="2:65" s="12" customFormat="1" ht="13.5">
      <c r="B216" s="216"/>
      <c r="C216" s="217"/>
      <c r="D216" s="218" t="s">
        <v>163</v>
      </c>
      <c r="E216" s="219" t="s">
        <v>21</v>
      </c>
      <c r="F216" s="220" t="s">
        <v>173</v>
      </c>
      <c r="G216" s="217"/>
      <c r="H216" s="221">
        <v>5</v>
      </c>
      <c r="I216" s="222"/>
      <c r="J216" s="217"/>
      <c r="K216" s="217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163</v>
      </c>
      <c r="AU216" s="227" t="s">
        <v>86</v>
      </c>
      <c r="AV216" s="12" t="s">
        <v>80</v>
      </c>
      <c r="AW216" s="12" t="s">
        <v>35</v>
      </c>
      <c r="AX216" s="12" t="s">
        <v>78</v>
      </c>
      <c r="AY216" s="227" t="s">
        <v>154</v>
      </c>
    </row>
    <row r="217" spans="2:65" s="1" customFormat="1" ht="22.5" customHeight="1">
      <c r="B217" s="41"/>
      <c r="C217" s="228" t="s">
        <v>420</v>
      </c>
      <c r="D217" s="228" t="s">
        <v>243</v>
      </c>
      <c r="E217" s="229" t="s">
        <v>421</v>
      </c>
      <c r="F217" s="230" t="s">
        <v>422</v>
      </c>
      <c r="G217" s="231" t="s">
        <v>339</v>
      </c>
      <c r="H217" s="232">
        <v>6</v>
      </c>
      <c r="I217" s="233"/>
      <c r="J217" s="234">
        <f>ROUND(I217*H217,2)</f>
        <v>0</v>
      </c>
      <c r="K217" s="230" t="s">
        <v>160</v>
      </c>
      <c r="L217" s="235"/>
      <c r="M217" s="236" t="s">
        <v>21</v>
      </c>
      <c r="N217" s="237" t="s">
        <v>42</v>
      </c>
      <c r="O217" s="42"/>
      <c r="P217" s="213">
        <f>O217*H217</f>
        <v>0</v>
      </c>
      <c r="Q217" s="213">
        <v>5.1499999999999997E-2</v>
      </c>
      <c r="R217" s="213">
        <f>Q217*H217</f>
        <v>0.309</v>
      </c>
      <c r="S217" s="213">
        <v>0</v>
      </c>
      <c r="T217" s="214">
        <f>S217*H217</f>
        <v>0</v>
      </c>
      <c r="AR217" s="24" t="s">
        <v>193</v>
      </c>
      <c r="AT217" s="24" t="s">
        <v>243</v>
      </c>
      <c r="AU217" s="24" t="s">
        <v>86</v>
      </c>
      <c r="AY217" s="24" t="s">
        <v>154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24" t="s">
        <v>78</v>
      </c>
      <c r="BK217" s="215">
        <f>ROUND(I217*H217,2)</f>
        <v>0</v>
      </c>
      <c r="BL217" s="24" t="s">
        <v>161</v>
      </c>
      <c r="BM217" s="24" t="s">
        <v>423</v>
      </c>
    </row>
    <row r="218" spans="2:65" s="12" customFormat="1" ht="13.5">
      <c r="B218" s="216"/>
      <c r="C218" s="217"/>
      <c r="D218" s="238" t="s">
        <v>163</v>
      </c>
      <c r="E218" s="241" t="s">
        <v>21</v>
      </c>
      <c r="F218" s="239" t="s">
        <v>173</v>
      </c>
      <c r="G218" s="217"/>
      <c r="H218" s="240">
        <v>5</v>
      </c>
      <c r="I218" s="222"/>
      <c r="J218" s="217"/>
      <c r="K218" s="217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163</v>
      </c>
      <c r="AU218" s="227" t="s">
        <v>86</v>
      </c>
      <c r="AV218" s="12" t="s">
        <v>80</v>
      </c>
      <c r="AW218" s="12" t="s">
        <v>35</v>
      </c>
      <c r="AX218" s="12" t="s">
        <v>71</v>
      </c>
      <c r="AY218" s="227" t="s">
        <v>154</v>
      </c>
    </row>
    <row r="219" spans="2:65" s="12" customFormat="1" ht="13.5">
      <c r="B219" s="216"/>
      <c r="C219" s="217"/>
      <c r="D219" s="238" t="s">
        <v>163</v>
      </c>
      <c r="E219" s="241" t="s">
        <v>21</v>
      </c>
      <c r="F219" s="239" t="s">
        <v>424</v>
      </c>
      <c r="G219" s="217"/>
      <c r="H219" s="240">
        <v>1</v>
      </c>
      <c r="I219" s="222"/>
      <c r="J219" s="217"/>
      <c r="K219" s="217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163</v>
      </c>
      <c r="AU219" s="227" t="s">
        <v>86</v>
      </c>
      <c r="AV219" s="12" t="s">
        <v>80</v>
      </c>
      <c r="AW219" s="12" t="s">
        <v>35</v>
      </c>
      <c r="AX219" s="12" t="s">
        <v>71</v>
      </c>
      <c r="AY219" s="227" t="s">
        <v>154</v>
      </c>
    </row>
    <row r="220" spans="2:65" s="13" customFormat="1" ht="13.5">
      <c r="B220" s="242"/>
      <c r="C220" s="243"/>
      <c r="D220" s="238" t="s">
        <v>163</v>
      </c>
      <c r="E220" s="244" t="s">
        <v>21</v>
      </c>
      <c r="F220" s="245" t="s">
        <v>299</v>
      </c>
      <c r="G220" s="243"/>
      <c r="H220" s="246">
        <v>6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AT220" s="252" t="s">
        <v>163</v>
      </c>
      <c r="AU220" s="252" t="s">
        <v>86</v>
      </c>
      <c r="AV220" s="13" t="s">
        <v>86</v>
      </c>
      <c r="AW220" s="13" t="s">
        <v>35</v>
      </c>
      <c r="AX220" s="13" t="s">
        <v>78</v>
      </c>
      <c r="AY220" s="252" t="s">
        <v>154</v>
      </c>
    </row>
    <row r="221" spans="2:65" s="11" customFormat="1" ht="22.35" customHeight="1">
      <c r="B221" s="187"/>
      <c r="C221" s="188"/>
      <c r="D221" s="201" t="s">
        <v>70</v>
      </c>
      <c r="E221" s="202" t="s">
        <v>425</v>
      </c>
      <c r="F221" s="202" t="s">
        <v>426</v>
      </c>
      <c r="G221" s="188"/>
      <c r="H221" s="188"/>
      <c r="I221" s="191"/>
      <c r="J221" s="203">
        <f>BK221</f>
        <v>0</v>
      </c>
      <c r="K221" s="188"/>
      <c r="L221" s="193"/>
      <c r="M221" s="194"/>
      <c r="N221" s="195"/>
      <c r="O221" s="195"/>
      <c r="P221" s="196">
        <f>SUM(P222:P233)</f>
        <v>0</v>
      </c>
      <c r="Q221" s="195"/>
      <c r="R221" s="196">
        <f>SUM(R222:R233)</f>
        <v>0</v>
      </c>
      <c r="S221" s="195"/>
      <c r="T221" s="197">
        <f>SUM(T222:T233)</f>
        <v>0</v>
      </c>
      <c r="AR221" s="198" t="s">
        <v>78</v>
      </c>
      <c r="AT221" s="199" t="s">
        <v>70</v>
      </c>
      <c r="AU221" s="199" t="s">
        <v>80</v>
      </c>
      <c r="AY221" s="198" t="s">
        <v>154</v>
      </c>
      <c r="BK221" s="200">
        <f>SUM(BK222:BK233)</f>
        <v>0</v>
      </c>
    </row>
    <row r="222" spans="2:65" s="1" customFormat="1" ht="31.5" customHeight="1">
      <c r="B222" s="41"/>
      <c r="C222" s="204" t="s">
        <v>427</v>
      </c>
      <c r="D222" s="204" t="s">
        <v>156</v>
      </c>
      <c r="E222" s="205" t="s">
        <v>428</v>
      </c>
      <c r="F222" s="206" t="s">
        <v>429</v>
      </c>
      <c r="G222" s="207" t="s">
        <v>159</v>
      </c>
      <c r="H222" s="208">
        <v>27.5</v>
      </c>
      <c r="I222" s="209"/>
      <c r="J222" s="210">
        <f>ROUND(I222*H222,2)</f>
        <v>0</v>
      </c>
      <c r="K222" s="206" t="s">
        <v>160</v>
      </c>
      <c r="L222" s="61"/>
      <c r="M222" s="211" t="s">
        <v>21</v>
      </c>
      <c r="N222" s="212" t="s">
        <v>42</v>
      </c>
      <c r="O222" s="42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AR222" s="24" t="s">
        <v>161</v>
      </c>
      <c r="AT222" s="24" t="s">
        <v>156</v>
      </c>
      <c r="AU222" s="24" t="s">
        <v>86</v>
      </c>
      <c r="AY222" s="24" t="s">
        <v>154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24" t="s">
        <v>78</v>
      </c>
      <c r="BK222" s="215">
        <f>ROUND(I222*H222,2)</f>
        <v>0</v>
      </c>
      <c r="BL222" s="24" t="s">
        <v>161</v>
      </c>
      <c r="BM222" s="24" t="s">
        <v>430</v>
      </c>
    </row>
    <row r="223" spans="2:65" s="12" customFormat="1" ht="13.5">
      <c r="B223" s="216"/>
      <c r="C223" s="217"/>
      <c r="D223" s="218" t="s">
        <v>163</v>
      </c>
      <c r="E223" s="219" t="s">
        <v>21</v>
      </c>
      <c r="F223" s="220" t="s">
        <v>431</v>
      </c>
      <c r="G223" s="217"/>
      <c r="H223" s="221">
        <v>27.5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163</v>
      </c>
      <c r="AU223" s="227" t="s">
        <v>86</v>
      </c>
      <c r="AV223" s="12" t="s">
        <v>80</v>
      </c>
      <c r="AW223" s="12" t="s">
        <v>35</v>
      </c>
      <c r="AX223" s="12" t="s">
        <v>78</v>
      </c>
      <c r="AY223" s="227" t="s">
        <v>154</v>
      </c>
    </row>
    <row r="224" spans="2:65" s="1" customFormat="1" ht="31.5" customHeight="1">
      <c r="B224" s="41"/>
      <c r="C224" s="204" t="s">
        <v>432</v>
      </c>
      <c r="D224" s="204" t="s">
        <v>156</v>
      </c>
      <c r="E224" s="205" t="s">
        <v>433</v>
      </c>
      <c r="F224" s="206" t="s">
        <v>434</v>
      </c>
      <c r="G224" s="207" t="s">
        <v>159</v>
      </c>
      <c r="H224" s="208">
        <v>385</v>
      </c>
      <c r="I224" s="209"/>
      <c r="J224" s="210">
        <f>ROUND(I224*H224,2)</f>
        <v>0</v>
      </c>
      <c r="K224" s="206" t="s">
        <v>160</v>
      </c>
      <c r="L224" s="61"/>
      <c r="M224" s="211" t="s">
        <v>21</v>
      </c>
      <c r="N224" s="212" t="s">
        <v>42</v>
      </c>
      <c r="O224" s="42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AR224" s="24" t="s">
        <v>161</v>
      </c>
      <c r="AT224" s="24" t="s">
        <v>156</v>
      </c>
      <c r="AU224" s="24" t="s">
        <v>86</v>
      </c>
      <c r="AY224" s="24" t="s">
        <v>154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24" t="s">
        <v>78</v>
      </c>
      <c r="BK224" s="215">
        <f>ROUND(I224*H224,2)</f>
        <v>0</v>
      </c>
      <c r="BL224" s="24" t="s">
        <v>161</v>
      </c>
      <c r="BM224" s="24" t="s">
        <v>435</v>
      </c>
    </row>
    <row r="225" spans="2:65" s="12" customFormat="1" ht="13.5">
      <c r="B225" s="216"/>
      <c r="C225" s="217"/>
      <c r="D225" s="218" t="s">
        <v>163</v>
      </c>
      <c r="E225" s="219" t="s">
        <v>21</v>
      </c>
      <c r="F225" s="220" t="s">
        <v>436</v>
      </c>
      <c r="G225" s="217"/>
      <c r="H225" s="221">
        <v>385</v>
      </c>
      <c r="I225" s="222"/>
      <c r="J225" s="217"/>
      <c r="K225" s="217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163</v>
      </c>
      <c r="AU225" s="227" t="s">
        <v>86</v>
      </c>
      <c r="AV225" s="12" t="s">
        <v>80</v>
      </c>
      <c r="AW225" s="12" t="s">
        <v>35</v>
      </c>
      <c r="AX225" s="12" t="s">
        <v>78</v>
      </c>
      <c r="AY225" s="227" t="s">
        <v>154</v>
      </c>
    </row>
    <row r="226" spans="2:65" s="1" customFormat="1" ht="31.5" customHeight="1">
      <c r="B226" s="41"/>
      <c r="C226" s="204" t="s">
        <v>437</v>
      </c>
      <c r="D226" s="204" t="s">
        <v>156</v>
      </c>
      <c r="E226" s="205" t="s">
        <v>438</v>
      </c>
      <c r="F226" s="206" t="s">
        <v>439</v>
      </c>
      <c r="G226" s="207" t="s">
        <v>159</v>
      </c>
      <c r="H226" s="208">
        <v>27.5</v>
      </c>
      <c r="I226" s="209"/>
      <c r="J226" s="210">
        <f>ROUND(I226*H226,2)</f>
        <v>0</v>
      </c>
      <c r="K226" s="206" t="s">
        <v>160</v>
      </c>
      <c r="L226" s="61"/>
      <c r="M226" s="211" t="s">
        <v>21</v>
      </c>
      <c r="N226" s="212" t="s">
        <v>42</v>
      </c>
      <c r="O226" s="42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AR226" s="24" t="s">
        <v>161</v>
      </c>
      <c r="AT226" s="24" t="s">
        <v>156</v>
      </c>
      <c r="AU226" s="24" t="s">
        <v>86</v>
      </c>
      <c r="AY226" s="24" t="s">
        <v>154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24" t="s">
        <v>78</v>
      </c>
      <c r="BK226" s="215">
        <f>ROUND(I226*H226,2)</f>
        <v>0</v>
      </c>
      <c r="BL226" s="24" t="s">
        <v>161</v>
      </c>
      <c r="BM226" s="24" t="s">
        <v>440</v>
      </c>
    </row>
    <row r="227" spans="2:65" s="12" customFormat="1" ht="13.5">
      <c r="B227" s="216"/>
      <c r="C227" s="217"/>
      <c r="D227" s="218" t="s">
        <v>163</v>
      </c>
      <c r="E227" s="219" t="s">
        <v>21</v>
      </c>
      <c r="F227" s="220" t="s">
        <v>441</v>
      </c>
      <c r="G227" s="217"/>
      <c r="H227" s="221">
        <v>27.5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163</v>
      </c>
      <c r="AU227" s="227" t="s">
        <v>86</v>
      </c>
      <c r="AV227" s="12" t="s">
        <v>80</v>
      </c>
      <c r="AW227" s="12" t="s">
        <v>35</v>
      </c>
      <c r="AX227" s="12" t="s">
        <v>78</v>
      </c>
      <c r="AY227" s="227" t="s">
        <v>154</v>
      </c>
    </row>
    <row r="228" spans="2:65" s="1" customFormat="1" ht="22.5" customHeight="1">
      <c r="B228" s="41"/>
      <c r="C228" s="204" t="s">
        <v>442</v>
      </c>
      <c r="D228" s="204" t="s">
        <v>156</v>
      </c>
      <c r="E228" s="205" t="s">
        <v>443</v>
      </c>
      <c r="F228" s="206" t="s">
        <v>444</v>
      </c>
      <c r="G228" s="207" t="s">
        <v>339</v>
      </c>
      <c r="H228" s="208">
        <v>1</v>
      </c>
      <c r="I228" s="209"/>
      <c r="J228" s="210">
        <f>ROUND(I228*H228,2)</f>
        <v>0</v>
      </c>
      <c r="K228" s="206" t="s">
        <v>160</v>
      </c>
      <c r="L228" s="61"/>
      <c r="M228" s="211" t="s">
        <v>21</v>
      </c>
      <c r="N228" s="212" t="s">
        <v>42</v>
      </c>
      <c r="O228" s="42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AR228" s="24" t="s">
        <v>161</v>
      </c>
      <c r="AT228" s="24" t="s">
        <v>156</v>
      </c>
      <c r="AU228" s="24" t="s">
        <v>86</v>
      </c>
      <c r="AY228" s="24" t="s">
        <v>154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24" t="s">
        <v>78</v>
      </c>
      <c r="BK228" s="215">
        <f>ROUND(I228*H228,2)</f>
        <v>0</v>
      </c>
      <c r="BL228" s="24" t="s">
        <v>161</v>
      </c>
      <c r="BM228" s="24" t="s">
        <v>445</v>
      </c>
    </row>
    <row r="229" spans="2:65" s="12" customFormat="1" ht="13.5">
      <c r="B229" s="216"/>
      <c r="C229" s="217"/>
      <c r="D229" s="218" t="s">
        <v>163</v>
      </c>
      <c r="E229" s="219" t="s">
        <v>21</v>
      </c>
      <c r="F229" s="220" t="s">
        <v>78</v>
      </c>
      <c r="G229" s="217"/>
      <c r="H229" s="221">
        <v>1</v>
      </c>
      <c r="I229" s="222"/>
      <c r="J229" s="217"/>
      <c r="K229" s="217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163</v>
      </c>
      <c r="AU229" s="227" t="s">
        <v>86</v>
      </c>
      <c r="AV229" s="12" t="s">
        <v>80</v>
      </c>
      <c r="AW229" s="12" t="s">
        <v>35</v>
      </c>
      <c r="AX229" s="12" t="s">
        <v>78</v>
      </c>
      <c r="AY229" s="227" t="s">
        <v>154</v>
      </c>
    </row>
    <row r="230" spans="2:65" s="1" customFormat="1" ht="22.5" customHeight="1">
      <c r="B230" s="41"/>
      <c r="C230" s="204" t="s">
        <v>446</v>
      </c>
      <c r="D230" s="204" t="s">
        <v>156</v>
      </c>
      <c r="E230" s="205" t="s">
        <v>447</v>
      </c>
      <c r="F230" s="206" t="s">
        <v>448</v>
      </c>
      <c r="G230" s="207" t="s">
        <v>339</v>
      </c>
      <c r="H230" s="208">
        <v>60</v>
      </c>
      <c r="I230" s="209"/>
      <c r="J230" s="210">
        <f>ROUND(I230*H230,2)</f>
        <v>0</v>
      </c>
      <c r="K230" s="206" t="s">
        <v>160</v>
      </c>
      <c r="L230" s="61"/>
      <c r="M230" s="211" t="s">
        <v>21</v>
      </c>
      <c r="N230" s="212" t="s">
        <v>42</v>
      </c>
      <c r="O230" s="42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AR230" s="24" t="s">
        <v>161</v>
      </c>
      <c r="AT230" s="24" t="s">
        <v>156</v>
      </c>
      <c r="AU230" s="24" t="s">
        <v>86</v>
      </c>
      <c r="AY230" s="24" t="s">
        <v>154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24" t="s">
        <v>78</v>
      </c>
      <c r="BK230" s="215">
        <f>ROUND(I230*H230,2)</f>
        <v>0</v>
      </c>
      <c r="BL230" s="24" t="s">
        <v>161</v>
      </c>
      <c r="BM230" s="24" t="s">
        <v>449</v>
      </c>
    </row>
    <row r="231" spans="2:65" s="12" customFormat="1" ht="13.5">
      <c r="B231" s="216"/>
      <c r="C231" s="217"/>
      <c r="D231" s="218" t="s">
        <v>163</v>
      </c>
      <c r="E231" s="219" t="s">
        <v>21</v>
      </c>
      <c r="F231" s="220" t="s">
        <v>450</v>
      </c>
      <c r="G231" s="217"/>
      <c r="H231" s="221">
        <v>60</v>
      </c>
      <c r="I231" s="222"/>
      <c r="J231" s="217"/>
      <c r="K231" s="217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163</v>
      </c>
      <c r="AU231" s="227" t="s">
        <v>86</v>
      </c>
      <c r="AV231" s="12" t="s">
        <v>80</v>
      </c>
      <c r="AW231" s="12" t="s">
        <v>35</v>
      </c>
      <c r="AX231" s="12" t="s">
        <v>78</v>
      </c>
      <c r="AY231" s="227" t="s">
        <v>154</v>
      </c>
    </row>
    <row r="232" spans="2:65" s="1" customFormat="1" ht="22.5" customHeight="1">
      <c r="B232" s="41"/>
      <c r="C232" s="204" t="s">
        <v>451</v>
      </c>
      <c r="D232" s="204" t="s">
        <v>156</v>
      </c>
      <c r="E232" s="205" t="s">
        <v>452</v>
      </c>
      <c r="F232" s="206" t="s">
        <v>453</v>
      </c>
      <c r="G232" s="207" t="s">
        <v>339</v>
      </c>
      <c r="H232" s="208">
        <v>1</v>
      </c>
      <c r="I232" s="209"/>
      <c r="J232" s="210">
        <f>ROUND(I232*H232,2)</f>
        <v>0</v>
      </c>
      <c r="K232" s="206" t="s">
        <v>160</v>
      </c>
      <c r="L232" s="61"/>
      <c r="M232" s="211" t="s">
        <v>21</v>
      </c>
      <c r="N232" s="212" t="s">
        <v>42</v>
      </c>
      <c r="O232" s="42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AR232" s="24" t="s">
        <v>161</v>
      </c>
      <c r="AT232" s="24" t="s">
        <v>156</v>
      </c>
      <c r="AU232" s="24" t="s">
        <v>86</v>
      </c>
      <c r="AY232" s="24" t="s">
        <v>154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24" t="s">
        <v>78</v>
      </c>
      <c r="BK232" s="215">
        <f>ROUND(I232*H232,2)</f>
        <v>0</v>
      </c>
      <c r="BL232" s="24" t="s">
        <v>161</v>
      </c>
      <c r="BM232" s="24" t="s">
        <v>454</v>
      </c>
    </row>
    <row r="233" spans="2:65" s="12" customFormat="1" ht="13.5">
      <c r="B233" s="216"/>
      <c r="C233" s="217"/>
      <c r="D233" s="238" t="s">
        <v>163</v>
      </c>
      <c r="E233" s="241" t="s">
        <v>21</v>
      </c>
      <c r="F233" s="239" t="s">
        <v>78</v>
      </c>
      <c r="G233" s="217"/>
      <c r="H233" s="240">
        <v>1</v>
      </c>
      <c r="I233" s="222"/>
      <c r="J233" s="217"/>
      <c r="K233" s="217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163</v>
      </c>
      <c r="AU233" s="227" t="s">
        <v>86</v>
      </c>
      <c r="AV233" s="12" t="s">
        <v>80</v>
      </c>
      <c r="AW233" s="12" t="s">
        <v>35</v>
      </c>
      <c r="AX233" s="12" t="s">
        <v>78</v>
      </c>
      <c r="AY233" s="227" t="s">
        <v>154</v>
      </c>
    </row>
    <row r="234" spans="2:65" s="11" customFormat="1" ht="22.35" customHeight="1">
      <c r="B234" s="187"/>
      <c r="C234" s="188"/>
      <c r="D234" s="201" t="s">
        <v>70</v>
      </c>
      <c r="E234" s="202" t="s">
        <v>455</v>
      </c>
      <c r="F234" s="202" t="s">
        <v>456</v>
      </c>
      <c r="G234" s="188"/>
      <c r="H234" s="188"/>
      <c r="I234" s="191"/>
      <c r="J234" s="203">
        <f>BK234</f>
        <v>0</v>
      </c>
      <c r="K234" s="188"/>
      <c r="L234" s="193"/>
      <c r="M234" s="194"/>
      <c r="N234" s="195"/>
      <c r="O234" s="195"/>
      <c r="P234" s="196">
        <f>SUM(P235:P236)</f>
        <v>0</v>
      </c>
      <c r="Q234" s="195"/>
      <c r="R234" s="196">
        <f>SUM(R235:R236)</f>
        <v>0</v>
      </c>
      <c r="S234" s="195"/>
      <c r="T234" s="197">
        <f>SUM(T235:T236)</f>
        <v>3.5999999999999997E-2</v>
      </c>
      <c r="AR234" s="198" t="s">
        <v>78</v>
      </c>
      <c r="AT234" s="199" t="s">
        <v>70</v>
      </c>
      <c r="AU234" s="199" t="s">
        <v>80</v>
      </c>
      <c r="AY234" s="198" t="s">
        <v>154</v>
      </c>
      <c r="BK234" s="200">
        <f>SUM(BK235:BK236)</f>
        <v>0</v>
      </c>
    </row>
    <row r="235" spans="2:65" s="1" customFormat="1" ht="22.5" customHeight="1">
      <c r="B235" s="41"/>
      <c r="C235" s="204" t="s">
        <v>457</v>
      </c>
      <c r="D235" s="204" t="s">
        <v>156</v>
      </c>
      <c r="E235" s="205" t="s">
        <v>458</v>
      </c>
      <c r="F235" s="206" t="s">
        <v>459</v>
      </c>
      <c r="G235" s="207" t="s">
        <v>171</v>
      </c>
      <c r="H235" s="208">
        <v>4</v>
      </c>
      <c r="I235" s="209"/>
      <c r="J235" s="210">
        <f>ROUND(I235*H235,2)</f>
        <v>0</v>
      </c>
      <c r="K235" s="206" t="s">
        <v>160</v>
      </c>
      <c r="L235" s="61"/>
      <c r="M235" s="211" t="s">
        <v>21</v>
      </c>
      <c r="N235" s="212" t="s">
        <v>42</v>
      </c>
      <c r="O235" s="42"/>
      <c r="P235" s="213">
        <f>O235*H235</f>
        <v>0</v>
      </c>
      <c r="Q235" s="213">
        <v>0</v>
      </c>
      <c r="R235" s="213">
        <f>Q235*H235</f>
        <v>0</v>
      </c>
      <c r="S235" s="213">
        <v>8.9999999999999993E-3</v>
      </c>
      <c r="T235" s="214">
        <f>S235*H235</f>
        <v>3.5999999999999997E-2</v>
      </c>
      <c r="AR235" s="24" t="s">
        <v>161</v>
      </c>
      <c r="AT235" s="24" t="s">
        <v>156</v>
      </c>
      <c r="AU235" s="24" t="s">
        <v>86</v>
      </c>
      <c r="AY235" s="24" t="s">
        <v>154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24" t="s">
        <v>78</v>
      </c>
      <c r="BK235" s="215">
        <f>ROUND(I235*H235,2)</f>
        <v>0</v>
      </c>
      <c r="BL235" s="24" t="s">
        <v>161</v>
      </c>
      <c r="BM235" s="24" t="s">
        <v>460</v>
      </c>
    </row>
    <row r="236" spans="2:65" s="12" customFormat="1" ht="13.5">
      <c r="B236" s="216"/>
      <c r="C236" s="217"/>
      <c r="D236" s="238" t="s">
        <v>163</v>
      </c>
      <c r="E236" s="241" t="s">
        <v>21</v>
      </c>
      <c r="F236" s="239" t="s">
        <v>461</v>
      </c>
      <c r="G236" s="217"/>
      <c r="H236" s="240">
        <v>4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163</v>
      </c>
      <c r="AU236" s="227" t="s">
        <v>86</v>
      </c>
      <c r="AV236" s="12" t="s">
        <v>80</v>
      </c>
      <c r="AW236" s="12" t="s">
        <v>35</v>
      </c>
      <c r="AX236" s="12" t="s">
        <v>78</v>
      </c>
      <c r="AY236" s="227" t="s">
        <v>154</v>
      </c>
    </row>
    <row r="237" spans="2:65" s="11" customFormat="1" ht="29.85" customHeight="1">
      <c r="B237" s="187"/>
      <c r="C237" s="188"/>
      <c r="D237" s="201" t="s">
        <v>70</v>
      </c>
      <c r="E237" s="202" t="s">
        <v>462</v>
      </c>
      <c r="F237" s="202" t="s">
        <v>463</v>
      </c>
      <c r="G237" s="188"/>
      <c r="H237" s="188"/>
      <c r="I237" s="191"/>
      <c r="J237" s="203">
        <f>BK237</f>
        <v>0</v>
      </c>
      <c r="K237" s="188"/>
      <c r="L237" s="193"/>
      <c r="M237" s="194"/>
      <c r="N237" s="195"/>
      <c r="O237" s="195"/>
      <c r="P237" s="196">
        <f>SUM(P238:P249)</f>
        <v>0</v>
      </c>
      <c r="Q237" s="195"/>
      <c r="R237" s="196">
        <f>SUM(R238:R249)</f>
        <v>0</v>
      </c>
      <c r="S237" s="195"/>
      <c r="T237" s="197">
        <f>SUM(T238:T249)</f>
        <v>4.9416700000000002</v>
      </c>
      <c r="AR237" s="198" t="s">
        <v>78</v>
      </c>
      <c r="AT237" s="199" t="s">
        <v>70</v>
      </c>
      <c r="AU237" s="199" t="s">
        <v>78</v>
      </c>
      <c r="AY237" s="198" t="s">
        <v>154</v>
      </c>
      <c r="BK237" s="200">
        <f>SUM(BK238:BK249)</f>
        <v>0</v>
      </c>
    </row>
    <row r="238" spans="2:65" s="1" customFormat="1" ht="22.5" customHeight="1">
      <c r="B238" s="41"/>
      <c r="C238" s="204" t="s">
        <v>450</v>
      </c>
      <c r="D238" s="204" t="s">
        <v>156</v>
      </c>
      <c r="E238" s="205" t="s">
        <v>464</v>
      </c>
      <c r="F238" s="206" t="s">
        <v>465</v>
      </c>
      <c r="G238" s="207" t="s">
        <v>176</v>
      </c>
      <c r="H238" s="208">
        <v>0.86399999999999999</v>
      </c>
      <c r="I238" s="209"/>
      <c r="J238" s="210">
        <f>ROUND(I238*H238,2)</f>
        <v>0</v>
      </c>
      <c r="K238" s="206" t="s">
        <v>160</v>
      </c>
      <c r="L238" s="61"/>
      <c r="M238" s="211" t="s">
        <v>21</v>
      </c>
      <c r="N238" s="212" t="s">
        <v>42</v>
      </c>
      <c r="O238" s="42"/>
      <c r="P238" s="213">
        <f>O238*H238</f>
        <v>0</v>
      </c>
      <c r="Q238" s="213">
        <v>0</v>
      </c>
      <c r="R238" s="213">
        <f>Q238*H238</f>
        <v>0</v>
      </c>
      <c r="S238" s="213">
        <v>2.4</v>
      </c>
      <c r="T238" s="214">
        <f>S238*H238</f>
        <v>2.0735999999999999</v>
      </c>
      <c r="AR238" s="24" t="s">
        <v>161</v>
      </c>
      <c r="AT238" s="24" t="s">
        <v>156</v>
      </c>
      <c r="AU238" s="24" t="s">
        <v>80</v>
      </c>
      <c r="AY238" s="24" t="s">
        <v>154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24" t="s">
        <v>78</v>
      </c>
      <c r="BK238" s="215">
        <f>ROUND(I238*H238,2)</f>
        <v>0</v>
      </c>
      <c r="BL238" s="24" t="s">
        <v>161</v>
      </c>
      <c r="BM238" s="24" t="s">
        <v>466</v>
      </c>
    </row>
    <row r="239" spans="2:65" s="12" customFormat="1" ht="13.5">
      <c r="B239" s="216"/>
      <c r="C239" s="217"/>
      <c r="D239" s="218" t="s">
        <v>163</v>
      </c>
      <c r="E239" s="219" t="s">
        <v>21</v>
      </c>
      <c r="F239" s="220" t="s">
        <v>467</v>
      </c>
      <c r="G239" s="217"/>
      <c r="H239" s="221">
        <v>0.86399999999999999</v>
      </c>
      <c r="I239" s="222"/>
      <c r="J239" s="217"/>
      <c r="K239" s="217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163</v>
      </c>
      <c r="AU239" s="227" t="s">
        <v>80</v>
      </c>
      <c r="AV239" s="12" t="s">
        <v>80</v>
      </c>
      <c r="AW239" s="12" t="s">
        <v>35</v>
      </c>
      <c r="AX239" s="12" t="s">
        <v>78</v>
      </c>
      <c r="AY239" s="227" t="s">
        <v>154</v>
      </c>
    </row>
    <row r="240" spans="2:65" s="1" customFormat="1" ht="22.5" customHeight="1">
      <c r="B240" s="41"/>
      <c r="C240" s="204" t="s">
        <v>468</v>
      </c>
      <c r="D240" s="204" t="s">
        <v>156</v>
      </c>
      <c r="E240" s="205" t="s">
        <v>469</v>
      </c>
      <c r="F240" s="206" t="s">
        <v>470</v>
      </c>
      <c r="G240" s="207" t="s">
        <v>176</v>
      </c>
      <c r="H240" s="208">
        <v>1.35</v>
      </c>
      <c r="I240" s="209"/>
      <c r="J240" s="210">
        <f>ROUND(I240*H240,2)</f>
        <v>0</v>
      </c>
      <c r="K240" s="206" t="s">
        <v>160</v>
      </c>
      <c r="L240" s="61"/>
      <c r="M240" s="211" t="s">
        <v>21</v>
      </c>
      <c r="N240" s="212" t="s">
        <v>42</v>
      </c>
      <c r="O240" s="42"/>
      <c r="P240" s="213">
        <f>O240*H240</f>
        <v>0</v>
      </c>
      <c r="Q240" s="213">
        <v>0</v>
      </c>
      <c r="R240" s="213">
        <f>Q240*H240</f>
        <v>0</v>
      </c>
      <c r="S240" s="213">
        <v>1.6</v>
      </c>
      <c r="T240" s="214">
        <f>S240*H240</f>
        <v>2.16</v>
      </c>
      <c r="AR240" s="24" t="s">
        <v>161</v>
      </c>
      <c r="AT240" s="24" t="s">
        <v>156</v>
      </c>
      <c r="AU240" s="24" t="s">
        <v>80</v>
      </c>
      <c r="AY240" s="24" t="s">
        <v>154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4" t="s">
        <v>78</v>
      </c>
      <c r="BK240" s="215">
        <f>ROUND(I240*H240,2)</f>
        <v>0</v>
      </c>
      <c r="BL240" s="24" t="s">
        <v>161</v>
      </c>
      <c r="BM240" s="24" t="s">
        <v>471</v>
      </c>
    </row>
    <row r="241" spans="2:65" s="12" customFormat="1" ht="13.5">
      <c r="B241" s="216"/>
      <c r="C241" s="217"/>
      <c r="D241" s="218" t="s">
        <v>163</v>
      </c>
      <c r="E241" s="219" t="s">
        <v>21</v>
      </c>
      <c r="F241" s="220" t="s">
        <v>472</v>
      </c>
      <c r="G241" s="217"/>
      <c r="H241" s="221">
        <v>1.35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163</v>
      </c>
      <c r="AU241" s="227" t="s">
        <v>80</v>
      </c>
      <c r="AV241" s="12" t="s">
        <v>80</v>
      </c>
      <c r="AW241" s="12" t="s">
        <v>35</v>
      </c>
      <c r="AX241" s="12" t="s">
        <v>78</v>
      </c>
      <c r="AY241" s="227" t="s">
        <v>154</v>
      </c>
    </row>
    <row r="242" spans="2:65" s="1" customFormat="1" ht="22.5" customHeight="1">
      <c r="B242" s="41"/>
      <c r="C242" s="204" t="s">
        <v>473</v>
      </c>
      <c r="D242" s="204" t="s">
        <v>156</v>
      </c>
      <c r="E242" s="205" t="s">
        <v>474</v>
      </c>
      <c r="F242" s="206" t="s">
        <v>475</v>
      </c>
      <c r="G242" s="207" t="s">
        <v>159</v>
      </c>
      <c r="H242" s="208">
        <v>10.53</v>
      </c>
      <c r="I242" s="209"/>
      <c r="J242" s="210">
        <f>ROUND(I242*H242,2)</f>
        <v>0</v>
      </c>
      <c r="K242" s="206" t="s">
        <v>160</v>
      </c>
      <c r="L242" s="61"/>
      <c r="M242" s="211" t="s">
        <v>21</v>
      </c>
      <c r="N242" s="212" t="s">
        <v>42</v>
      </c>
      <c r="O242" s="42"/>
      <c r="P242" s="213">
        <f>O242*H242</f>
        <v>0</v>
      </c>
      <c r="Q242" s="213">
        <v>0</v>
      </c>
      <c r="R242" s="213">
        <f>Q242*H242</f>
        <v>0</v>
      </c>
      <c r="S242" s="213">
        <v>1.4999999999999999E-2</v>
      </c>
      <c r="T242" s="214">
        <f>S242*H242</f>
        <v>0.15794999999999998</v>
      </c>
      <c r="AR242" s="24" t="s">
        <v>161</v>
      </c>
      <c r="AT242" s="24" t="s">
        <v>156</v>
      </c>
      <c r="AU242" s="24" t="s">
        <v>80</v>
      </c>
      <c r="AY242" s="24" t="s">
        <v>154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24" t="s">
        <v>78</v>
      </c>
      <c r="BK242" s="215">
        <f>ROUND(I242*H242,2)</f>
        <v>0</v>
      </c>
      <c r="BL242" s="24" t="s">
        <v>161</v>
      </c>
      <c r="BM242" s="24" t="s">
        <v>476</v>
      </c>
    </row>
    <row r="243" spans="2:65" s="12" customFormat="1" ht="13.5">
      <c r="B243" s="216"/>
      <c r="C243" s="217"/>
      <c r="D243" s="238" t="s">
        <v>163</v>
      </c>
      <c r="E243" s="241" t="s">
        <v>21</v>
      </c>
      <c r="F243" s="239" t="s">
        <v>477</v>
      </c>
      <c r="G243" s="217"/>
      <c r="H243" s="240">
        <v>19.635000000000002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163</v>
      </c>
      <c r="AU243" s="227" t="s">
        <v>80</v>
      </c>
      <c r="AV243" s="12" t="s">
        <v>80</v>
      </c>
      <c r="AW243" s="12" t="s">
        <v>35</v>
      </c>
      <c r="AX243" s="12" t="s">
        <v>71</v>
      </c>
      <c r="AY243" s="227" t="s">
        <v>154</v>
      </c>
    </row>
    <row r="244" spans="2:65" s="12" customFormat="1" ht="13.5">
      <c r="B244" s="216"/>
      <c r="C244" s="217"/>
      <c r="D244" s="238" t="s">
        <v>163</v>
      </c>
      <c r="E244" s="241" t="s">
        <v>21</v>
      </c>
      <c r="F244" s="239" t="s">
        <v>478</v>
      </c>
      <c r="G244" s="217"/>
      <c r="H244" s="240">
        <v>-9.1050000000000004</v>
      </c>
      <c r="I244" s="222"/>
      <c r="J244" s="217"/>
      <c r="K244" s="217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163</v>
      </c>
      <c r="AU244" s="227" t="s">
        <v>80</v>
      </c>
      <c r="AV244" s="12" t="s">
        <v>80</v>
      </c>
      <c r="AW244" s="12" t="s">
        <v>35</v>
      </c>
      <c r="AX244" s="12" t="s">
        <v>71</v>
      </c>
      <c r="AY244" s="227" t="s">
        <v>154</v>
      </c>
    </row>
    <row r="245" spans="2:65" s="13" customFormat="1" ht="13.5">
      <c r="B245" s="242"/>
      <c r="C245" s="243"/>
      <c r="D245" s="218" t="s">
        <v>163</v>
      </c>
      <c r="E245" s="253" t="s">
        <v>21</v>
      </c>
      <c r="F245" s="254" t="s">
        <v>299</v>
      </c>
      <c r="G245" s="243"/>
      <c r="H245" s="255">
        <v>10.53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AT245" s="252" t="s">
        <v>163</v>
      </c>
      <c r="AU245" s="252" t="s">
        <v>80</v>
      </c>
      <c r="AV245" s="13" t="s">
        <v>86</v>
      </c>
      <c r="AW245" s="13" t="s">
        <v>35</v>
      </c>
      <c r="AX245" s="13" t="s">
        <v>78</v>
      </c>
      <c r="AY245" s="252" t="s">
        <v>154</v>
      </c>
    </row>
    <row r="246" spans="2:65" s="1" customFormat="1" ht="22.5" customHeight="1">
      <c r="B246" s="41"/>
      <c r="C246" s="204" t="s">
        <v>479</v>
      </c>
      <c r="D246" s="204" t="s">
        <v>156</v>
      </c>
      <c r="E246" s="205" t="s">
        <v>480</v>
      </c>
      <c r="F246" s="206" t="s">
        <v>481</v>
      </c>
      <c r="G246" s="207" t="s">
        <v>159</v>
      </c>
      <c r="H246" s="208">
        <v>6.24</v>
      </c>
      <c r="I246" s="209"/>
      <c r="J246" s="210">
        <f>ROUND(I246*H246,2)</f>
        <v>0</v>
      </c>
      <c r="K246" s="206" t="s">
        <v>160</v>
      </c>
      <c r="L246" s="61"/>
      <c r="M246" s="211" t="s">
        <v>21</v>
      </c>
      <c r="N246" s="212" t="s">
        <v>42</v>
      </c>
      <c r="O246" s="42"/>
      <c r="P246" s="213">
        <f>O246*H246</f>
        <v>0</v>
      </c>
      <c r="Q246" s="213">
        <v>0</v>
      </c>
      <c r="R246" s="213">
        <f>Q246*H246</f>
        <v>0</v>
      </c>
      <c r="S246" s="213">
        <v>5.0999999999999997E-2</v>
      </c>
      <c r="T246" s="214">
        <f>S246*H246</f>
        <v>0.31823999999999997</v>
      </c>
      <c r="AR246" s="24" t="s">
        <v>161</v>
      </c>
      <c r="AT246" s="24" t="s">
        <v>156</v>
      </c>
      <c r="AU246" s="24" t="s">
        <v>80</v>
      </c>
      <c r="AY246" s="24" t="s">
        <v>154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24" t="s">
        <v>78</v>
      </c>
      <c r="BK246" s="215">
        <f>ROUND(I246*H246,2)</f>
        <v>0</v>
      </c>
      <c r="BL246" s="24" t="s">
        <v>161</v>
      </c>
      <c r="BM246" s="24" t="s">
        <v>482</v>
      </c>
    </row>
    <row r="247" spans="2:65" s="12" customFormat="1" ht="13.5">
      <c r="B247" s="216"/>
      <c r="C247" s="217"/>
      <c r="D247" s="218" t="s">
        <v>163</v>
      </c>
      <c r="E247" s="219" t="s">
        <v>21</v>
      </c>
      <c r="F247" s="220" t="s">
        <v>483</v>
      </c>
      <c r="G247" s="217"/>
      <c r="H247" s="221">
        <v>6.24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163</v>
      </c>
      <c r="AU247" s="227" t="s">
        <v>80</v>
      </c>
      <c r="AV247" s="12" t="s">
        <v>80</v>
      </c>
      <c r="AW247" s="12" t="s">
        <v>35</v>
      </c>
      <c r="AX247" s="12" t="s">
        <v>78</v>
      </c>
      <c r="AY247" s="227" t="s">
        <v>154</v>
      </c>
    </row>
    <row r="248" spans="2:65" s="1" customFormat="1" ht="22.5" customHeight="1">
      <c r="B248" s="41"/>
      <c r="C248" s="204" t="s">
        <v>484</v>
      </c>
      <c r="D248" s="204" t="s">
        <v>156</v>
      </c>
      <c r="E248" s="205" t="s">
        <v>485</v>
      </c>
      <c r="F248" s="206" t="s">
        <v>486</v>
      </c>
      <c r="G248" s="207" t="s">
        <v>159</v>
      </c>
      <c r="H248" s="208">
        <v>3.74</v>
      </c>
      <c r="I248" s="209"/>
      <c r="J248" s="210">
        <f>ROUND(I248*H248,2)</f>
        <v>0</v>
      </c>
      <c r="K248" s="206" t="s">
        <v>160</v>
      </c>
      <c r="L248" s="61"/>
      <c r="M248" s="211" t="s">
        <v>21</v>
      </c>
      <c r="N248" s="212" t="s">
        <v>42</v>
      </c>
      <c r="O248" s="42"/>
      <c r="P248" s="213">
        <f>O248*H248</f>
        <v>0</v>
      </c>
      <c r="Q248" s="213">
        <v>0</v>
      </c>
      <c r="R248" s="213">
        <f>Q248*H248</f>
        <v>0</v>
      </c>
      <c r="S248" s="213">
        <v>6.2E-2</v>
      </c>
      <c r="T248" s="214">
        <f>S248*H248</f>
        <v>0.23188</v>
      </c>
      <c r="AR248" s="24" t="s">
        <v>161</v>
      </c>
      <c r="AT248" s="24" t="s">
        <v>156</v>
      </c>
      <c r="AU248" s="24" t="s">
        <v>80</v>
      </c>
      <c r="AY248" s="24" t="s">
        <v>154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4" t="s">
        <v>78</v>
      </c>
      <c r="BK248" s="215">
        <f>ROUND(I248*H248,2)</f>
        <v>0</v>
      </c>
      <c r="BL248" s="24" t="s">
        <v>161</v>
      </c>
      <c r="BM248" s="24" t="s">
        <v>487</v>
      </c>
    </row>
    <row r="249" spans="2:65" s="12" customFormat="1" ht="13.5">
      <c r="B249" s="216"/>
      <c r="C249" s="217"/>
      <c r="D249" s="238" t="s">
        <v>163</v>
      </c>
      <c r="E249" s="241" t="s">
        <v>21</v>
      </c>
      <c r="F249" s="239" t="s">
        <v>488</v>
      </c>
      <c r="G249" s="217"/>
      <c r="H249" s="240">
        <v>3.74</v>
      </c>
      <c r="I249" s="222"/>
      <c r="J249" s="217"/>
      <c r="K249" s="217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163</v>
      </c>
      <c r="AU249" s="227" t="s">
        <v>80</v>
      </c>
      <c r="AV249" s="12" t="s">
        <v>80</v>
      </c>
      <c r="AW249" s="12" t="s">
        <v>35</v>
      </c>
      <c r="AX249" s="12" t="s">
        <v>78</v>
      </c>
      <c r="AY249" s="227" t="s">
        <v>154</v>
      </c>
    </row>
    <row r="250" spans="2:65" s="11" customFormat="1" ht="29.85" customHeight="1">
      <c r="B250" s="187"/>
      <c r="C250" s="188"/>
      <c r="D250" s="201" t="s">
        <v>70</v>
      </c>
      <c r="E250" s="202" t="s">
        <v>489</v>
      </c>
      <c r="F250" s="202" t="s">
        <v>490</v>
      </c>
      <c r="G250" s="188"/>
      <c r="H250" s="188"/>
      <c r="I250" s="191"/>
      <c r="J250" s="203">
        <f>BK250</f>
        <v>0</v>
      </c>
      <c r="K250" s="188"/>
      <c r="L250" s="193"/>
      <c r="M250" s="194"/>
      <c r="N250" s="195"/>
      <c r="O250" s="195"/>
      <c r="P250" s="196">
        <f>SUM(P251:P261)</f>
        <v>0</v>
      </c>
      <c r="Q250" s="195"/>
      <c r="R250" s="196">
        <f>SUM(R251:R261)</f>
        <v>0</v>
      </c>
      <c r="S250" s="195"/>
      <c r="T250" s="197">
        <f>SUM(T251:T261)</f>
        <v>0</v>
      </c>
      <c r="AR250" s="198" t="s">
        <v>78</v>
      </c>
      <c r="AT250" s="199" t="s">
        <v>70</v>
      </c>
      <c r="AU250" s="199" t="s">
        <v>78</v>
      </c>
      <c r="AY250" s="198" t="s">
        <v>154</v>
      </c>
      <c r="BK250" s="200">
        <f>SUM(BK251:BK261)</f>
        <v>0</v>
      </c>
    </row>
    <row r="251" spans="2:65" s="1" customFormat="1" ht="31.5" customHeight="1">
      <c r="B251" s="41"/>
      <c r="C251" s="204" t="s">
        <v>491</v>
      </c>
      <c r="D251" s="204" t="s">
        <v>156</v>
      </c>
      <c r="E251" s="205" t="s">
        <v>492</v>
      </c>
      <c r="F251" s="206" t="s">
        <v>493</v>
      </c>
      <c r="G251" s="207" t="s">
        <v>225</v>
      </c>
      <c r="H251" s="208">
        <v>6.1239999999999997</v>
      </c>
      <c r="I251" s="209"/>
      <c r="J251" s="210">
        <f>ROUND(I251*H251,2)</f>
        <v>0</v>
      </c>
      <c r="K251" s="206" t="s">
        <v>21</v>
      </c>
      <c r="L251" s="61"/>
      <c r="M251" s="211" t="s">
        <v>21</v>
      </c>
      <c r="N251" s="212" t="s">
        <v>42</v>
      </c>
      <c r="O251" s="42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AR251" s="24" t="s">
        <v>161</v>
      </c>
      <c r="AT251" s="24" t="s">
        <v>156</v>
      </c>
      <c r="AU251" s="24" t="s">
        <v>80</v>
      </c>
      <c r="AY251" s="24" t="s">
        <v>154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24" t="s">
        <v>78</v>
      </c>
      <c r="BK251" s="215">
        <f>ROUND(I251*H251,2)</f>
        <v>0</v>
      </c>
      <c r="BL251" s="24" t="s">
        <v>161</v>
      </c>
      <c r="BM251" s="24" t="s">
        <v>494</v>
      </c>
    </row>
    <row r="252" spans="2:65" s="1" customFormat="1" ht="31.5" customHeight="1">
      <c r="B252" s="41"/>
      <c r="C252" s="204" t="s">
        <v>495</v>
      </c>
      <c r="D252" s="204" t="s">
        <v>156</v>
      </c>
      <c r="E252" s="205" t="s">
        <v>496</v>
      </c>
      <c r="F252" s="206" t="s">
        <v>497</v>
      </c>
      <c r="G252" s="207" t="s">
        <v>225</v>
      </c>
      <c r="H252" s="208">
        <v>91.86</v>
      </c>
      <c r="I252" s="209"/>
      <c r="J252" s="210">
        <f>ROUND(I252*H252,2)</f>
        <v>0</v>
      </c>
      <c r="K252" s="206" t="s">
        <v>21</v>
      </c>
      <c r="L252" s="61"/>
      <c r="M252" s="211" t="s">
        <v>21</v>
      </c>
      <c r="N252" s="212" t="s">
        <v>42</v>
      </c>
      <c r="O252" s="42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AR252" s="24" t="s">
        <v>161</v>
      </c>
      <c r="AT252" s="24" t="s">
        <v>156</v>
      </c>
      <c r="AU252" s="24" t="s">
        <v>80</v>
      </c>
      <c r="AY252" s="24" t="s">
        <v>154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24" t="s">
        <v>78</v>
      </c>
      <c r="BK252" s="215">
        <f>ROUND(I252*H252,2)</f>
        <v>0</v>
      </c>
      <c r="BL252" s="24" t="s">
        <v>161</v>
      </c>
      <c r="BM252" s="24" t="s">
        <v>498</v>
      </c>
    </row>
    <row r="253" spans="2:65" s="12" customFormat="1" ht="13.5">
      <c r="B253" s="216"/>
      <c r="C253" s="217"/>
      <c r="D253" s="238" t="s">
        <v>163</v>
      </c>
      <c r="E253" s="241" t="s">
        <v>21</v>
      </c>
      <c r="F253" s="239" t="s">
        <v>499</v>
      </c>
      <c r="G253" s="217"/>
      <c r="H253" s="240">
        <v>91.86</v>
      </c>
      <c r="I253" s="222"/>
      <c r="J253" s="217"/>
      <c r="K253" s="217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163</v>
      </c>
      <c r="AU253" s="227" t="s">
        <v>80</v>
      </c>
      <c r="AV253" s="12" t="s">
        <v>80</v>
      </c>
      <c r="AW253" s="12" t="s">
        <v>35</v>
      </c>
      <c r="AX253" s="12" t="s">
        <v>71</v>
      </c>
      <c r="AY253" s="227" t="s">
        <v>154</v>
      </c>
    </row>
    <row r="254" spans="2:65" s="14" customFormat="1" ht="13.5">
      <c r="B254" s="256"/>
      <c r="C254" s="257"/>
      <c r="D254" s="218" t="s">
        <v>163</v>
      </c>
      <c r="E254" s="258" t="s">
        <v>21</v>
      </c>
      <c r="F254" s="259" t="s">
        <v>500</v>
      </c>
      <c r="G254" s="257"/>
      <c r="H254" s="260">
        <v>91.86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AT254" s="266" t="s">
        <v>163</v>
      </c>
      <c r="AU254" s="266" t="s">
        <v>80</v>
      </c>
      <c r="AV254" s="14" t="s">
        <v>161</v>
      </c>
      <c r="AW254" s="14" t="s">
        <v>6</v>
      </c>
      <c r="AX254" s="14" t="s">
        <v>78</v>
      </c>
      <c r="AY254" s="266" t="s">
        <v>154</v>
      </c>
    </row>
    <row r="255" spans="2:65" s="1" customFormat="1" ht="31.5" customHeight="1">
      <c r="B255" s="41"/>
      <c r="C255" s="204" t="s">
        <v>501</v>
      </c>
      <c r="D255" s="204" t="s">
        <v>156</v>
      </c>
      <c r="E255" s="205" t="s">
        <v>502</v>
      </c>
      <c r="F255" s="206" t="s">
        <v>503</v>
      </c>
      <c r="G255" s="207" t="s">
        <v>225</v>
      </c>
      <c r="H255" s="208">
        <v>6.1239999999999997</v>
      </c>
      <c r="I255" s="209"/>
      <c r="J255" s="210">
        <f>ROUND(I255*H255,2)</f>
        <v>0</v>
      </c>
      <c r="K255" s="206" t="s">
        <v>21</v>
      </c>
      <c r="L255" s="61"/>
      <c r="M255" s="211" t="s">
        <v>21</v>
      </c>
      <c r="N255" s="212" t="s">
        <v>42</v>
      </c>
      <c r="O255" s="42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AR255" s="24" t="s">
        <v>161</v>
      </c>
      <c r="AT255" s="24" t="s">
        <v>156</v>
      </c>
      <c r="AU255" s="24" t="s">
        <v>80</v>
      </c>
      <c r="AY255" s="24" t="s">
        <v>154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24" t="s">
        <v>78</v>
      </c>
      <c r="BK255" s="215">
        <f>ROUND(I255*H255,2)</f>
        <v>0</v>
      </c>
      <c r="BL255" s="24" t="s">
        <v>161</v>
      </c>
      <c r="BM255" s="24" t="s">
        <v>504</v>
      </c>
    </row>
    <row r="256" spans="2:65" s="1" customFormat="1" ht="22.5" customHeight="1">
      <c r="B256" s="41"/>
      <c r="C256" s="204" t="s">
        <v>505</v>
      </c>
      <c r="D256" s="204" t="s">
        <v>156</v>
      </c>
      <c r="E256" s="205" t="s">
        <v>506</v>
      </c>
      <c r="F256" s="206" t="s">
        <v>507</v>
      </c>
      <c r="G256" s="207" t="s">
        <v>225</v>
      </c>
      <c r="H256" s="208">
        <v>3</v>
      </c>
      <c r="I256" s="209"/>
      <c r="J256" s="210">
        <f>ROUND(I256*H256,2)</f>
        <v>0</v>
      </c>
      <c r="K256" s="206" t="s">
        <v>160</v>
      </c>
      <c r="L256" s="61"/>
      <c r="M256" s="211" t="s">
        <v>21</v>
      </c>
      <c r="N256" s="212" t="s">
        <v>42</v>
      </c>
      <c r="O256" s="42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AR256" s="24" t="s">
        <v>161</v>
      </c>
      <c r="AT256" s="24" t="s">
        <v>156</v>
      </c>
      <c r="AU256" s="24" t="s">
        <v>80</v>
      </c>
      <c r="AY256" s="24" t="s">
        <v>154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24" t="s">
        <v>78</v>
      </c>
      <c r="BK256" s="215">
        <f>ROUND(I256*H256,2)</f>
        <v>0</v>
      </c>
      <c r="BL256" s="24" t="s">
        <v>161</v>
      </c>
      <c r="BM256" s="24" t="s">
        <v>508</v>
      </c>
    </row>
    <row r="257" spans="2:65" s="12" customFormat="1" ht="13.5">
      <c r="B257" s="216"/>
      <c r="C257" s="217"/>
      <c r="D257" s="218" t="s">
        <v>163</v>
      </c>
      <c r="E257" s="219" t="s">
        <v>21</v>
      </c>
      <c r="F257" s="220" t="s">
        <v>86</v>
      </c>
      <c r="G257" s="217"/>
      <c r="H257" s="221">
        <v>3</v>
      </c>
      <c r="I257" s="222"/>
      <c r="J257" s="217"/>
      <c r="K257" s="217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163</v>
      </c>
      <c r="AU257" s="227" t="s">
        <v>80</v>
      </c>
      <c r="AV257" s="12" t="s">
        <v>80</v>
      </c>
      <c r="AW257" s="12" t="s">
        <v>35</v>
      </c>
      <c r="AX257" s="12" t="s">
        <v>78</v>
      </c>
      <c r="AY257" s="227" t="s">
        <v>154</v>
      </c>
    </row>
    <row r="258" spans="2:65" s="1" customFormat="1" ht="22.5" customHeight="1">
      <c r="B258" s="41"/>
      <c r="C258" s="204" t="s">
        <v>509</v>
      </c>
      <c r="D258" s="204" t="s">
        <v>156</v>
      </c>
      <c r="E258" s="205" t="s">
        <v>510</v>
      </c>
      <c r="F258" s="206" t="s">
        <v>511</v>
      </c>
      <c r="G258" s="207" t="s">
        <v>225</v>
      </c>
      <c r="H258" s="208">
        <v>0.5</v>
      </c>
      <c r="I258" s="209"/>
      <c r="J258" s="210">
        <f>ROUND(I258*H258,2)</f>
        <v>0</v>
      </c>
      <c r="K258" s="206" t="s">
        <v>160</v>
      </c>
      <c r="L258" s="61"/>
      <c r="M258" s="211" t="s">
        <v>21</v>
      </c>
      <c r="N258" s="212" t="s">
        <v>42</v>
      </c>
      <c r="O258" s="42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AR258" s="24" t="s">
        <v>161</v>
      </c>
      <c r="AT258" s="24" t="s">
        <v>156</v>
      </c>
      <c r="AU258" s="24" t="s">
        <v>80</v>
      </c>
      <c r="AY258" s="24" t="s">
        <v>154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24" t="s">
        <v>78</v>
      </c>
      <c r="BK258" s="215">
        <f>ROUND(I258*H258,2)</f>
        <v>0</v>
      </c>
      <c r="BL258" s="24" t="s">
        <v>161</v>
      </c>
      <c r="BM258" s="24" t="s">
        <v>512</v>
      </c>
    </row>
    <row r="259" spans="2:65" s="12" customFormat="1" ht="13.5">
      <c r="B259" s="216"/>
      <c r="C259" s="217"/>
      <c r="D259" s="218" t="s">
        <v>163</v>
      </c>
      <c r="E259" s="219" t="s">
        <v>21</v>
      </c>
      <c r="F259" s="220" t="s">
        <v>513</v>
      </c>
      <c r="G259" s="217"/>
      <c r="H259" s="221">
        <v>0.5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163</v>
      </c>
      <c r="AU259" s="227" t="s">
        <v>80</v>
      </c>
      <c r="AV259" s="12" t="s">
        <v>80</v>
      </c>
      <c r="AW259" s="12" t="s">
        <v>35</v>
      </c>
      <c r="AX259" s="12" t="s">
        <v>78</v>
      </c>
      <c r="AY259" s="227" t="s">
        <v>154</v>
      </c>
    </row>
    <row r="260" spans="2:65" s="1" customFormat="1" ht="22.5" customHeight="1">
      <c r="B260" s="41"/>
      <c r="C260" s="204" t="s">
        <v>514</v>
      </c>
      <c r="D260" s="204" t="s">
        <v>156</v>
      </c>
      <c r="E260" s="205" t="s">
        <v>515</v>
      </c>
      <c r="F260" s="206" t="s">
        <v>516</v>
      </c>
      <c r="G260" s="207" t="s">
        <v>225</v>
      </c>
      <c r="H260" s="208">
        <v>2.6240000000000001</v>
      </c>
      <c r="I260" s="209"/>
      <c r="J260" s="210">
        <f>ROUND(I260*H260,2)</f>
        <v>0</v>
      </c>
      <c r="K260" s="206" t="s">
        <v>21</v>
      </c>
      <c r="L260" s="61"/>
      <c r="M260" s="211" t="s">
        <v>21</v>
      </c>
      <c r="N260" s="212" t="s">
        <v>42</v>
      </c>
      <c r="O260" s="42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AR260" s="24" t="s">
        <v>161</v>
      </c>
      <c r="AT260" s="24" t="s">
        <v>156</v>
      </c>
      <c r="AU260" s="24" t="s">
        <v>80</v>
      </c>
      <c r="AY260" s="24" t="s">
        <v>154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24" t="s">
        <v>78</v>
      </c>
      <c r="BK260" s="215">
        <f>ROUND(I260*H260,2)</f>
        <v>0</v>
      </c>
      <c r="BL260" s="24" t="s">
        <v>161</v>
      </c>
      <c r="BM260" s="24" t="s">
        <v>517</v>
      </c>
    </row>
    <row r="261" spans="2:65" s="12" customFormat="1" ht="13.5">
      <c r="B261" s="216"/>
      <c r="C261" s="217"/>
      <c r="D261" s="238" t="s">
        <v>163</v>
      </c>
      <c r="E261" s="241" t="s">
        <v>21</v>
      </c>
      <c r="F261" s="239" t="s">
        <v>518</v>
      </c>
      <c r="G261" s="217"/>
      <c r="H261" s="240">
        <v>2.6240000000000001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163</v>
      </c>
      <c r="AU261" s="227" t="s">
        <v>80</v>
      </c>
      <c r="AV261" s="12" t="s">
        <v>80</v>
      </c>
      <c r="AW261" s="12" t="s">
        <v>35</v>
      </c>
      <c r="AX261" s="12" t="s">
        <v>78</v>
      </c>
      <c r="AY261" s="227" t="s">
        <v>154</v>
      </c>
    </row>
    <row r="262" spans="2:65" s="11" customFormat="1" ht="29.85" customHeight="1">
      <c r="B262" s="187"/>
      <c r="C262" s="188"/>
      <c r="D262" s="201" t="s">
        <v>70</v>
      </c>
      <c r="E262" s="202" t="s">
        <v>519</v>
      </c>
      <c r="F262" s="202" t="s">
        <v>520</v>
      </c>
      <c r="G262" s="188"/>
      <c r="H262" s="188"/>
      <c r="I262" s="191"/>
      <c r="J262" s="203">
        <f>BK262</f>
        <v>0</v>
      </c>
      <c r="K262" s="188"/>
      <c r="L262" s="193"/>
      <c r="M262" s="194"/>
      <c r="N262" s="195"/>
      <c r="O262" s="195"/>
      <c r="P262" s="196">
        <f>P263</f>
        <v>0</v>
      </c>
      <c r="Q262" s="195"/>
      <c r="R262" s="196">
        <f>R263</f>
        <v>0</v>
      </c>
      <c r="S262" s="195"/>
      <c r="T262" s="197">
        <f>T263</f>
        <v>0</v>
      </c>
      <c r="AR262" s="198" t="s">
        <v>78</v>
      </c>
      <c r="AT262" s="199" t="s">
        <v>70</v>
      </c>
      <c r="AU262" s="199" t="s">
        <v>78</v>
      </c>
      <c r="AY262" s="198" t="s">
        <v>154</v>
      </c>
      <c r="BK262" s="200">
        <f>BK263</f>
        <v>0</v>
      </c>
    </row>
    <row r="263" spans="2:65" s="1" customFormat="1" ht="22.5" customHeight="1">
      <c r="B263" s="41"/>
      <c r="C263" s="204" t="s">
        <v>521</v>
      </c>
      <c r="D263" s="204" t="s">
        <v>156</v>
      </c>
      <c r="E263" s="205" t="s">
        <v>522</v>
      </c>
      <c r="F263" s="206" t="s">
        <v>523</v>
      </c>
      <c r="G263" s="207" t="s">
        <v>225</v>
      </c>
      <c r="H263" s="208">
        <v>18.956</v>
      </c>
      <c r="I263" s="209"/>
      <c r="J263" s="210">
        <f>ROUND(I263*H263,2)</f>
        <v>0</v>
      </c>
      <c r="K263" s="206" t="s">
        <v>160</v>
      </c>
      <c r="L263" s="61"/>
      <c r="M263" s="211" t="s">
        <v>21</v>
      </c>
      <c r="N263" s="212" t="s">
        <v>42</v>
      </c>
      <c r="O263" s="42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AR263" s="24" t="s">
        <v>161</v>
      </c>
      <c r="AT263" s="24" t="s">
        <v>156</v>
      </c>
      <c r="AU263" s="24" t="s">
        <v>80</v>
      </c>
      <c r="AY263" s="24" t="s">
        <v>154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24" t="s">
        <v>78</v>
      </c>
      <c r="BK263" s="215">
        <f>ROUND(I263*H263,2)</f>
        <v>0</v>
      </c>
      <c r="BL263" s="24" t="s">
        <v>161</v>
      </c>
      <c r="BM263" s="24" t="s">
        <v>524</v>
      </c>
    </row>
    <row r="264" spans="2:65" s="11" customFormat="1" ht="37.35" customHeight="1">
      <c r="B264" s="187"/>
      <c r="C264" s="188"/>
      <c r="D264" s="189" t="s">
        <v>70</v>
      </c>
      <c r="E264" s="190" t="s">
        <v>525</v>
      </c>
      <c r="F264" s="190" t="s">
        <v>526</v>
      </c>
      <c r="G264" s="188"/>
      <c r="H264" s="188"/>
      <c r="I264" s="191"/>
      <c r="J264" s="192">
        <f>BK264</f>
        <v>0</v>
      </c>
      <c r="K264" s="188"/>
      <c r="L264" s="193"/>
      <c r="M264" s="194"/>
      <c r="N264" s="195"/>
      <c r="O264" s="195"/>
      <c r="P264" s="196">
        <f>P265+P284+P310+P316+P320+P324+P331+P355+P362</f>
        <v>0</v>
      </c>
      <c r="Q264" s="195"/>
      <c r="R264" s="196">
        <f>R265+R284+R310+R316+R320+R324+R331+R355+R362</f>
        <v>0.97163410000000017</v>
      </c>
      <c r="S264" s="195"/>
      <c r="T264" s="197">
        <f>T265+T284+T310+T316+T320+T324+T331+T355+T362</f>
        <v>2.3933999999999997E-2</v>
      </c>
      <c r="AR264" s="198" t="s">
        <v>80</v>
      </c>
      <c r="AT264" s="199" t="s">
        <v>70</v>
      </c>
      <c r="AU264" s="199" t="s">
        <v>71</v>
      </c>
      <c r="AY264" s="198" t="s">
        <v>154</v>
      </c>
      <c r="BK264" s="200">
        <f>BK265+BK284+BK310+BK316+BK320+BK324+BK331+BK355+BK362</f>
        <v>0</v>
      </c>
    </row>
    <row r="265" spans="2:65" s="11" customFormat="1" ht="19.899999999999999" customHeight="1">
      <c r="B265" s="187"/>
      <c r="C265" s="188"/>
      <c r="D265" s="201" t="s">
        <v>70</v>
      </c>
      <c r="E265" s="202" t="s">
        <v>527</v>
      </c>
      <c r="F265" s="202" t="s">
        <v>528</v>
      </c>
      <c r="G265" s="188"/>
      <c r="H265" s="188"/>
      <c r="I265" s="191"/>
      <c r="J265" s="203">
        <f>BK265</f>
        <v>0</v>
      </c>
      <c r="K265" s="188"/>
      <c r="L265" s="193"/>
      <c r="M265" s="194"/>
      <c r="N265" s="195"/>
      <c r="O265" s="195"/>
      <c r="P265" s="196">
        <f>SUM(P266:P283)</f>
        <v>0</v>
      </c>
      <c r="Q265" s="195"/>
      <c r="R265" s="196">
        <f>SUM(R266:R283)</f>
        <v>9.7713800000000003E-2</v>
      </c>
      <c r="S265" s="195"/>
      <c r="T265" s="197">
        <f>SUM(T266:T283)</f>
        <v>0</v>
      </c>
      <c r="AR265" s="198" t="s">
        <v>80</v>
      </c>
      <c r="AT265" s="199" t="s">
        <v>70</v>
      </c>
      <c r="AU265" s="199" t="s">
        <v>78</v>
      </c>
      <c r="AY265" s="198" t="s">
        <v>154</v>
      </c>
      <c r="BK265" s="200">
        <f>SUM(BK266:BK283)</f>
        <v>0</v>
      </c>
    </row>
    <row r="266" spans="2:65" s="1" customFormat="1" ht="22.5" customHeight="1">
      <c r="B266" s="41"/>
      <c r="C266" s="204" t="s">
        <v>529</v>
      </c>
      <c r="D266" s="204" t="s">
        <v>156</v>
      </c>
      <c r="E266" s="205" t="s">
        <v>530</v>
      </c>
      <c r="F266" s="206" t="s">
        <v>531</v>
      </c>
      <c r="G266" s="207" t="s">
        <v>159</v>
      </c>
      <c r="H266" s="208">
        <v>1.98</v>
      </c>
      <c r="I266" s="209"/>
      <c r="J266" s="210">
        <f>ROUND(I266*H266,2)</f>
        <v>0</v>
      </c>
      <c r="K266" s="206" t="s">
        <v>160</v>
      </c>
      <c r="L266" s="61"/>
      <c r="M266" s="211" t="s">
        <v>21</v>
      </c>
      <c r="N266" s="212" t="s">
        <v>42</v>
      </c>
      <c r="O266" s="42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AR266" s="24" t="s">
        <v>232</v>
      </c>
      <c r="AT266" s="24" t="s">
        <v>156</v>
      </c>
      <c r="AU266" s="24" t="s">
        <v>80</v>
      </c>
      <c r="AY266" s="24" t="s">
        <v>154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24" t="s">
        <v>78</v>
      </c>
      <c r="BK266" s="215">
        <f>ROUND(I266*H266,2)</f>
        <v>0</v>
      </c>
      <c r="BL266" s="24" t="s">
        <v>232</v>
      </c>
      <c r="BM266" s="24" t="s">
        <v>532</v>
      </c>
    </row>
    <row r="267" spans="2:65" s="12" customFormat="1" ht="13.5">
      <c r="B267" s="216"/>
      <c r="C267" s="217"/>
      <c r="D267" s="218" t="s">
        <v>163</v>
      </c>
      <c r="E267" s="219" t="s">
        <v>21</v>
      </c>
      <c r="F267" s="220" t="s">
        <v>533</v>
      </c>
      <c r="G267" s="217"/>
      <c r="H267" s="221">
        <v>1.98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163</v>
      </c>
      <c r="AU267" s="227" t="s">
        <v>80</v>
      </c>
      <c r="AV267" s="12" t="s">
        <v>80</v>
      </c>
      <c r="AW267" s="12" t="s">
        <v>35</v>
      </c>
      <c r="AX267" s="12" t="s">
        <v>78</v>
      </c>
      <c r="AY267" s="227" t="s">
        <v>154</v>
      </c>
    </row>
    <row r="268" spans="2:65" s="1" customFormat="1" ht="22.5" customHeight="1">
      <c r="B268" s="41"/>
      <c r="C268" s="228" t="s">
        <v>534</v>
      </c>
      <c r="D268" s="228" t="s">
        <v>243</v>
      </c>
      <c r="E268" s="229" t="s">
        <v>535</v>
      </c>
      <c r="F268" s="230" t="s">
        <v>536</v>
      </c>
      <c r="G268" s="231" t="s">
        <v>225</v>
      </c>
      <c r="H268" s="232">
        <v>1E-3</v>
      </c>
      <c r="I268" s="233"/>
      <c r="J268" s="234">
        <f>ROUND(I268*H268,2)</f>
        <v>0</v>
      </c>
      <c r="K268" s="230" t="s">
        <v>160</v>
      </c>
      <c r="L268" s="235"/>
      <c r="M268" s="236" t="s">
        <v>21</v>
      </c>
      <c r="N268" s="237" t="s">
        <v>42</v>
      </c>
      <c r="O268" s="42"/>
      <c r="P268" s="213">
        <f>O268*H268</f>
        <v>0</v>
      </c>
      <c r="Q268" s="213">
        <v>1</v>
      </c>
      <c r="R268" s="213">
        <f>Q268*H268</f>
        <v>1E-3</v>
      </c>
      <c r="S268" s="213">
        <v>0</v>
      </c>
      <c r="T268" s="214">
        <f>S268*H268</f>
        <v>0</v>
      </c>
      <c r="AR268" s="24" t="s">
        <v>315</v>
      </c>
      <c r="AT268" s="24" t="s">
        <v>243</v>
      </c>
      <c r="AU268" s="24" t="s">
        <v>80</v>
      </c>
      <c r="AY268" s="24" t="s">
        <v>154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24" t="s">
        <v>78</v>
      </c>
      <c r="BK268" s="215">
        <f>ROUND(I268*H268,2)</f>
        <v>0</v>
      </c>
      <c r="BL268" s="24" t="s">
        <v>232</v>
      </c>
      <c r="BM268" s="24" t="s">
        <v>537</v>
      </c>
    </row>
    <row r="269" spans="2:65" s="12" customFormat="1" ht="13.5">
      <c r="B269" s="216"/>
      <c r="C269" s="217"/>
      <c r="D269" s="218" t="s">
        <v>163</v>
      </c>
      <c r="E269" s="217"/>
      <c r="F269" s="220" t="s">
        <v>538</v>
      </c>
      <c r="G269" s="217"/>
      <c r="H269" s="221">
        <v>1E-3</v>
      </c>
      <c r="I269" s="222"/>
      <c r="J269" s="217"/>
      <c r="K269" s="217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163</v>
      </c>
      <c r="AU269" s="227" t="s">
        <v>80</v>
      </c>
      <c r="AV269" s="12" t="s">
        <v>80</v>
      </c>
      <c r="AW269" s="12" t="s">
        <v>6</v>
      </c>
      <c r="AX269" s="12" t="s">
        <v>78</v>
      </c>
      <c r="AY269" s="227" t="s">
        <v>154</v>
      </c>
    </row>
    <row r="270" spans="2:65" s="1" customFormat="1" ht="22.5" customHeight="1">
      <c r="B270" s="41"/>
      <c r="C270" s="204" t="s">
        <v>539</v>
      </c>
      <c r="D270" s="204" t="s">
        <v>156</v>
      </c>
      <c r="E270" s="205" t="s">
        <v>540</v>
      </c>
      <c r="F270" s="206" t="s">
        <v>541</v>
      </c>
      <c r="G270" s="207" t="s">
        <v>159</v>
      </c>
      <c r="H270" s="208">
        <v>15.84</v>
      </c>
      <c r="I270" s="209"/>
      <c r="J270" s="210">
        <f>ROUND(I270*H270,2)</f>
        <v>0</v>
      </c>
      <c r="K270" s="206" t="s">
        <v>160</v>
      </c>
      <c r="L270" s="61"/>
      <c r="M270" s="211" t="s">
        <v>21</v>
      </c>
      <c r="N270" s="212" t="s">
        <v>42</v>
      </c>
      <c r="O270" s="42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AR270" s="24" t="s">
        <v>232</v>
      </c>
      <c r="AT270" s="24" t="s">
        <v>156</v>
      </c>
      <c r="AU270" s="24" t="s">
        <v>80</v>
      </c>
      <c r="AY270" s="24" t="s">
        <v>154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24" t="s">
        <v>78</v>
      </c>
      <c r="BK270" s="215">
        <f>ROUND(I270*H270,2)</f>
        <v>0</v>
      </c>
      <c r="BL270" s="24" t="s">
        <v>232</v>
      </c>
      <c r="BM270" s="24" t="s">
        <v>542</v>
      </c>
    </row>
    <row r="271" spans="2:65" s="12" customFormat="1" ht="13.5">
      <c r="B271" s="216"/>
      <c r="C271" s="217"/>
      <c r="D271" s="218" t="s">
        <v>163</v>
      </c>
      <c r="E271" s="219" t="s">
        <v>21</v>
      </c>
      <c r="F271" s="220" t="s">
        <v>262</v>
      </c>
      <c r="G271" s="217"/>
      <c r="H271" s="221">
        <v>15.84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163</v>
      </c>
      <c r="AU271" s="227" t="s">
        <v>80</v>
      </c>
      <c r="AV271" s="12" t="s">
        <v>80</v>
      </c>
      <c r="AW271" s="12" t="s">
        <v>35</v>
      </c>
      <c r="AX271" s="12" t="s">
        <v>78</v>
      </c>
      <c r="AY271" s="227" t="s">
        <v>154</v>
      </c>
    </row>
    <row r="272" spans="2:65" s="1" customFormat="1" ht="22.5" customHeight="1">
      <c r="B272" s="41"/>
      <c r="C272" s="228" t="s">
        <v>543</v>
      </c>
      <c r="D272" s="228" t="s">
        <v>243</v>
      </c>
      <c r="E272" s="229" t="s">
        <v>535</v>
      </c>
      <c r="F272" s="230" t="s">
        <v>536</v>
      </c>
      <c r="G272" s="231" t="s">
        <v>225</v>
      </c>
      <c r="H272" s="232">
        <v>7.0000000000000001E-3</v>
      </c>
      <c r="I272" s="233"/>
      <c r="J272" s="234">
        <f>ROUND(I272*H272,2)</f>
        <v>0</v>
      </c>
      <c r="K272" s="230" t="s">
        <v>160</v>
      </c>
      <c r="L272" s="235"/>
      <c r="M272" s="236" t="s">
        <v>21</v>
      </c>
      <c r="N272" s="237" t="s">
        <v>42</v>
      </c>
      <c r="O272" s="42"/>
      <c r="P272" s="213">
        <f>O272*H272</f>
        <v>0</v>
      </c>
      <c r="Q272" s="213">
        <v>1</v>
      </c>
      <c r="R272" s="213">
        <f>Q272*H272</f>
        <v>7.0000000000000001E-3</v>
      </c>
      <c r="S272" s="213">
        <v>0</v>
      </c>
      <c r="T272" s="214">
        <f>S272*H272</f>
        <v>0</v>
      </c>
      <c r="AR272" s="24" t="s">
        <v>315</v>
      </c>
      <c r="AT272" s="24" t="s">
        <v>243</v>
      </c>
      <c r="AU272" s="24" t="s">
        <v>80</v>
      </c>
      <c r="AY272" s="24" t="s">
        <v>154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24" t="s">
        <v>78</v>
      </c>
      <c r="BK272" s="215">
        <f>ROUND(I272*H272,2)</f>
        <v>0</v>
      </c>
      <c r="BL272" s="24" t="s">
        <v>232</v>
      </c>
      <c r="BM272" s="24" t="s">
        <v>544</v>
      </c>
    </row>
    <row r="273" spans="2:65" s="12" customFormat="1" ht="13.5">
      <c r="B273" s="216"/>
      <c r="C273" s="217"/>
      <c r="D273" s="218" t="s">
        <v>163</v>
      </c>
      <c r="E273" s="217"/>
      <c r="F273" s="220" t="s">
        <v>545</v>
      </c>
      <c r="G273" s="217"/>
      <c r="H273" s="221">
        <v>7.0000000000000001E-3</v>
      </c>
      <c r="I273" s="222"/>
      <c r="J273" s="217"/>
      <c r="K273" s="217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163</v>
      </c>
      <c r="AU273" s="227" t="s">
        <v>80</v>
      </c>
      <c r="AV273" s="12" t="s">
        <v>80</v>
      </c>
      <c r="AW273" s="12" t="s">
        <v>6</v>
      </c>
      <c r="AX273" s="12" t="s">
        <v>78</v>
      </c>
      <c r="AY273" s="227" t="s">
        <v>154</v>
      </c>
    </row>
    <row r="274" spans="2:65" s="1" customFormat="1" ht="22.5" customHeight="1">
      <c r="B274" s="41"/>
      <c r="C274" s="204" t="s">
        <v>546</v>
      </c>
      <c r="D274" s="204" t="s">
        <v>156</v>
      </c>
      <c r="E274" s="205" t="s">
        <v>547</v>
      </c>
      <c r="F274" s="206" t="s">
        <v>548</v>
      </c>
      <c r="G274" s="207" t="s">
        <v>159</v>
      </c>
      <c r="H274" s="208">
        <v>1.98</v>
      </c>
      <c r="I274" s="209"/>
      <c r="J274" s="210">
        <f>ROUND(I274*H274,2)</f>
        <v>0</v>
      </c>
      <c r="K274" s="206" t="s">
        <v>160</v>
      </c>
      <c r="L274" s="61"/>
      <c r="M274" s="211" t="s">
        <v>21</v>
      </c>
      <c r="N274" s="212" t="s">
        <v>42</v>
      </c>
      <c r="O274" s="42"/>
      <c r="P274" s="213">
        <f>O274*H274</f>
        <v>0</v>
      </c>
      <c r="Q274" s="213">
        <v>4.0000000000000002E-4</v>
      </c>
      <c r="R274" s="213">
        <f>Q274*H274</f>
        <v>7.9200000000000006E-4</v>
      </c>
      <c r="S274" s="213">
        <v>0</v>
      </c>
      <c r="T274" s="214">
        <f>S274*H274</f>
        <v>0</v>
      </c>
      <c r="AR274" s="24" t="s">
        <v>232</v>
      </c>
      <c r="AT274" s="24" t="s">
        <v>156</v>
      </c>
      <c r="AU274" s="24" t="s">
        <v>80</v>
      </c>
      <c r="AY274" s="24" t="s">
        <v>154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24" t="s">
        <v>78</v>
      </c>
      <c r="BK274" s="215">
        <f>ROUND(I274*H274,2)</f>
        <v>0</v>
      </c>
      <c r="BL274" s="24" t="s">
        <v>232</v>
      </c>
      <c r="BM274" s="24" t="s">
        <v>549</v>
      </c>
    </row>
    <row r="275" spans="2:65" s="12" customFormat="1" ht="13.5">
      <c r="B275" s="216"/>
      <c r="C275" s="217"/>
      <c r="D275" s="218" t="s">
        <v>163</v>
      </c>
      <c r="E275" s="219" t="s">
        <v>21</v>
      </c>
      <c r="F275" s="220" t="s">
        <v>533</v>
      </c>
      <c r="G275" s="217"/>
      <c r="H275" s="221">
        <v>1.98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163</v>
      </c>
      <c r="AU275" s="227" t="s">
        <v>80</v>
      </c>
      <c r="AV275" s="12" t="s">
        <v>80</v>
      </c>
      <c r="AW275" s="12" t="s">
        <v>35</v>
      </c>
      <c r="AX275" s="12" t="s">
        <v>78</v>
      </c>
      <c r="AY275" s="227" t="s">
        <v>154</v>
      </c>
    </row>
    <row r="276" spans="2:65" s="1" customFormat="1" ht="22.5" customHeight="1">
      <c r="B276" s="41"/>
      <c r="C276" s="228" t="s">
        <v>550</v>
      </c>
      <c r="D276" s="228" t="s">
        <v>243</v>
      </c>
      <c r="E276" s="229" t="s">
        <v>551</v>
      </c>
      <c r="F276" s="230" t="s">
        <v>552</v>
      </c>
      <c r="G276" s="231" t="s">
        <v>159</v>
      </c>
      <c r="H276" s="232">
        <v>2.2770000000000001</v>
      </c>
      <c r="I276" s="233"/>
      <c r="J276" s="234">
        <f>ROUND(I276*H276,2)</f>
        <v>0</v>
      </c>
      <c r="K276" s="230" t="s">
        <v>160</v>
      </c>
      <c r="L276" s="235"/>
      <c r="M276" s="236" t="s">
        <v>21</v>
      </c>
      <c r="N276" s="237" t="s">
        <v>42</v>
      </c>
      <c r="O276" s="42"/>
      <c r="P276" s="213">
        <f>O276*H276</f>
        <v>0</v>
      </c>
      <c r="Q276" s="213">
        <v>3.8800000000000002E-3</v>
      </c>
      <c r="R276" s="213">
        <f>Q276*H276</f>
        <v>8.8347600000000005E-3</v>
      </c>
      <c r="S276" s="213">
        <v>0</v>
      </c>
      <c r="T276" s="214">
        <f>S276*H276</f>
        <v>0</v>
      </c>
      <c r="AR276" s="24" t="s">
        <v>315</v>
      </c>
      <c r="AT276" s="24" t="s">
        <v>243</v>
      </c>
      <c r="AU276" s="24" t="s">
        <v>80</v>
      </c>
      <c r="AY276" s="24" t="s">
        <v>154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24" t="s">
        <v>78</v>
      </c>
      <c r="BK276" s="215">
        <f>ROUND(I276*H276,2)</f>
        <v>0</v>
      </c>
      <c r="BL276" s="24" t="s">
        <v>232</v>
      </c>
      <c r="BM276" s="24" t="s">
        <v>553</v>
      </c>
    </row>
    <row r="277" spans="2:65" s="12" customFormat="1" ht="13.5">
      <c r="B277" s="216"/>
      <c r="C277" s="217"/>
      <c r="D277" s="238" t="s">
        <v>163</v>
      </c>
      <c r="E277" s="241" t="s">
        <v>21</v>
      </c>
      <c r="F277" s="239" t="s">
        <v>361</v>
      </c>
      <c r="G277" s="217"/>
      <c r="H277" s="240">
        <v>1.98</v>
      </c>
      <c r="I277" s="222"/>
      <c r="J277" s="217"/>
      <c r="K277" s="217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163</v>
      </c>
      <c r="AU277" s="227" t="s">
        <v>80</v>
      </c>
      <c r="AV277" s="12" t="s">
        <v>80</v>
      </c>
      <c r="AW277" s="12" t="s">
        <v>35</v>
      </c>
      <c r="AX277" s="12" t="s">
        <v>78</v>
      </c>
      <c r="AY277" s="227" t="s">
        <v>154</v>
      </c>
    </row>
    <row r="278" spans="2:65" s="12" customFormat="1" ht="13.5">
      <c r="B278" s="216"/>
      <c r="C278" s="217"/>
      <c r="D278" s="218" t="s">
        <v>163</v>
      </c>
      <c r="E278" s="217"/>
      <c r="F278" s="220" t="s">
        <v>554</v>
      </c>
      <c r="G278" s="217"/>
      <c r="H278" s="221">
        <v>2.2770000000000001</v>
      </c>
      <c r="I278" s="222"/>
      <c r="J278" s="217"/>
      <c r="K278" s="217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163</v>
      </c>
      <c r="AU278" s="227" t="s">
        <v>80</v>
      </c>
      <c r="AV278" s="12" t="s">
        <v>80</v>
      </c>
      <c r="AW278" s="12" t="s">
        <v>6</v>
      </c>
      <c r="AX278" s="12" t="s">
        <v>78</v>
      </c>
      <c r="AY278" s="227" t="s">
        <v>154</v>
      </c>
    </row>
    <row r="279" spans="2:65" s="1" customFormat="1" ht="22.5" customHeight="1">
      <c r="B279" s="41"/>
      <c r="C279" s="204" t="s">
        <v>555</v>
      </c>
      <c r="D279" s="204" t="s">
        <v>156</v>
      </c>
      <c r="E279" s="205" t="s">
        <v>556</v>
      </c>
      <c r="F279" s="206" t="s">
        <v>557</v>
      </c>
      <c r="G279" s="207" t="s">
        <v>159</v>
      </c>
      <c r="H279" s="208">
        <v>15.84</v>
      </c>
      <c r="I279" s="209"/>
      <c r="J279" s="210">
        <f>ROUND(I279*H279,2)</f>
        <v>0</v>
      </c>
      <c r="K279" s="206" t="s">
        <v>160</v>
      </c>
      <c r="L279" s="61"/>
      <c r="M279" s="211" t="s">
        <v>21</v>
      </c>
      <c r="N279" s="212" t="s">
        <v>42</v>
      </c>
      <c r="O279" s="42"/>
      <c r="P279" s="213">
        <f>O279*H279</f>
        <v>0</v>
      </c>
      <c r="Q279" s="213">
        <v>4.0000000000000002E-4</v>
      </c>
      <c r="R279" s="213">
        <f>Q279*H279</f>
        <v>6.3360000000000005E-3</v>
      </c>
      <c r="S279" s="213">
        <v>0</v>
      </c>
      <c r="T279" s="214">
        <f>S279*H279</f>
        <v>0</v>
      </c>
      <c r="AR279" s="24" t="s">
        <v>232</v>
      </c>
      <c r="AT279" s="24" t="s">
        <v>156</v>
      </c>
      <c r="AU279" s="24" t="s">
        <v>80</v>
      </c>
      <c r="AY279" s="24" t="s">
        <v>154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24" t="s">
        <v>78</v>
      </c>
      <c r="BK279" s="215">
        <f>ROUND(I279*H279,2)</f>
        <v>0</v>
      </c>
      <c r="BL279" s="24" t="s">
        <v>232</v>
      </c>
      <c r="BM279" s="24" t="s">
        <v>558</v>
      </c>
    </row>
    <row r="280" spans="2:65" s="12" customFormat="1" ht="13.5">
      <c r="B280" s="216"/>
      <c r="C280" s="217"/>
      <c r="D280" s="218" t="s">
        <v>163</v>
      </c>
      <c r="E280" s="219" t="s">
        <v>21</v>
      </c>
      <c r="F280" s="220" t="s">
        <v>262</v>
      </c>
      <c r="G280" s="217"/>
      <c r="H280" s="221">
        <v>15.84</v>
      </c>
      <c r="I280" s="222"/>
      <c r="J280" s="217"/>
      <c r="K280" s="217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163</v>
      </c>
      <c r="AU280" s="227" t="s">
        <v>80</v>
      </c>
      <c r="AV280" s="12" t="s">
        <v>80</v>
      </c>
      <c r="AW280" s="12" t="s">
        <v>35</v>
      </c>
      <c r="AX280" s="12" t="s">
        <v>78</v>
      </c>
      <c r="AY280" s="227" t="s">
        <v>154</v>
      </c>
    </row>
    <row r="281" spans="2:65" s="1" customFormat="1" ht="22.5" customHeight="1">
      <c r="B281" s="41"/>
      <c r="C281" s="228" t="s">
        <v>559</v>
      </c>
      <c r="D281" s="228" t="s">
        <v>243</v>
      </c>
      <c r="E281" s="229" t="s">
        <v>551</v>
      </c>
      <c r="F281" s="230" t="s">
        <v>552</v>
      </c>
      <c r="G281" s="231" t="s">
        <v>159</v>
      </c>
      <c r="H281" s="232">
        <v>19.007999999999999</v>
      </c>
      <c r="I281" s="233"/>
      <c r="J281" s="234">
        <f>ROUND(I281*H281,2)</f>
        <v>0</v>
      </c>
      <c r="K281" s="230" t="s">
        <v>160</v>
      </c>
      <c r="L281" s="235"/>
      <c r="M281" s="236" t="s">
        <v>21</v>
      </c>
      <c r="N281" s="237" t="s">
        <v>42</v>
      </c>
      <c r="O281" s="42"/>
      <c r="P281" s="213">
        <f>O281*H281</f>
        <v>0</v>
      </c>
      <c r="Q281" s="213">
        <v>3.8800000000000002E-3</v>
      </c>
      <c r="R281" s="213">
        <f>Q281*H281</f>
        <v>7.3751040000000004E-2</v>
      </c>
      <c r="S281" s="213">
        <v>0</v>
      </c>
      <c r="T281" s="214">
        <f>S281*H281</f>
        <v>0</v>
      </c>
      <c r="AR281" s="24" t="s">
        <v>315</v>
      </c>
      <c r="AT281" s="24" t="s">
        <v>243</v>
      </c>
      <c r="AU281" s="24" t="s">
        <v>80</v>
      </c>
      <c r="AY281" s="24" t="s">
        <v>154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24" t="s">
        <v>78</v>
      </c>
      <c r="BK281" s="215">
        <f>ROUND(I281*H281,2)</f>
        <v>0</v>
      </c>
      <c r="BL281" s="24" t="s">
        <v>232</v>
      </c>
      <c r="BM281" s="24" t="s">
        <v>560</v>
      </c>
    </row>
    <row r="282" spans="2:65" s="12" customFormat="1" ht="13.5">
      <c r="B282" s="216"/>
      <c r="C282" s="217"/>
      <c r="D282" s="218" t="s">
        <v>163</v>
      </c>
      <c r="E282" s="217"/>
      <c r="F282" s="220" t="s">
        <v>561</v>
      </c>
      <c r="G282" s="217"/>
      <c r="H282" s="221">
        <v>19.007999999999999</v>
      </c>
      <c r="I282" s="222"/>
      <c r="J282" s="217"/>
      <c r="K282" s="217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163</v>
      </c>
      <c r="AU282" s="227" t="s">
        <v>80</v>
      </c>
      <c r="AV282" s="12" t="s">
        <v>80</v>
      </c>
      <c r="AW282" s="12" t="s">
        <v>6</v>
      </c>
      <c r="AX282" s="12" t="s">
        <v>78</v>
      </c>
      <c r="AY282" s="227" t="s">
        <v>154</v>
      </c>
    </row>
    <row r="283" spans="2:65" s="1" customFormat="1" ht="22.5" customHeight="1">
      <c r="B283" s="41"/>
      <c r="C283" s="204" t="s">
        <v>562</v>
      </c>
      <c r="D283" s="204" t="s">
        <v>156</v>
      </c>
      <c r="E283" s="205" t="s">
        <v>563</v>
      </c>
      <c r="F283" s="206" t="s">
        <v>564</v>
      </c>
      <c r="G283" s="207" t="s">
        <v>225</v>
      </c>
      <c r="H283" s="208">
        <v>9.8000000000000004E-2</v>
      </c>
      <c r="I283" s="209"/>
      <c r="J283" s="210">
        <f>ROUND(I283*H283,2)</f>
        <v>0</v>
      </c>
      <c r="K283" s="206" t="s">
        <v>160</v>
      </c>
      <c r="L283" s="61"/>
      <c r="M283" s="211" t="s">
        <v>21</v>
      </c>
      <c r="N283" s="212" t="s">
        <v>42</v>
      </c>
      <c r="O283" s="42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AR283" s="24" t="s">
        <v>232</v>
      </c>
      <c r="AT283" s="24" t="s">
        <v>156</v>
      </c>
      <c r="AU283" s="24" t="s">
        <v>80</v>
      </c>
      <c r="AY283" s="24" t="s">
        <v>154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24" t="s">
        <v>78</v>
      </c>
      <c r="BK283" s="215">
        <f>ROUND(I283*H283,2)</f>
        <v>0</v>
      </c>
      <c r="BL283" s="24" t="s">
        <v>232</v>
      </c>
      <c r="BM283" s="24" t="s">
        <v>565</v>
      </c>
    </row>
    <row r="284" spans="2:65" s="11" customFormat="1" ht="29.85" customHeight="1">
      <c r="B284" s="187"/>
      <c r="C284" s="188"/>
      <c r="D284" s="201" t="s">
        <v>70</v>
      </c>
      <c r="E284" s="202" t="s">
        <v>566</v>
      </c>
      <c r="F284" s="202" t="s">
        <v>567</v>
      </c>
      <c r="G284" s="188"/>
      <c r="H284" s="188"/>
      <c r="I284" s="191"/>
      <c r="J284" s="203">
        <f>BK284</f>
        <v>0</v>
      </c>
      <c r="K284" s="188"/>
      <c r="L284" s="193"/>
      <c r="M284" s="194"/>
      <c r="N284" s="195"/>
      <c r="O284" s="195"/>
      <c r="P284" s="196">
        <f>SUM(P285:P309)</f>
        <v>0</v>
      </c>
      <c r="Q284" s="195"/>
      <c r="R284" s="196">
        <f>SUM(R285:R309)</f>
        <v>0.13624560000000002</v>
      </c>
      <c r="S284" s="195"/>
      <c r="T284" s="197">
        <f>SUM(T285:T309)</f>
        <v>0</v>
      </c>
      <c r="AR284" s="198" t="s">
        <v>80</v>
      </c>
      <c r="AT284" s="199" t="s">
        <v>70</v>
      </c>
      <c r="AU284" s="199" t="s">
        <v>78</v>
      </c>
      <c r="AY284" s="198" t="s">
        <v>154</v>
      </c>
      <c r="BK284" s="200">
        <f>SUM(BK285:BK309)</f>
        <v>0</v>
      </c>
    </row>
    <row r="285" spans="2:65" s="1" customFormat="1" ht="22.5" customHeight="1">
      <c r="B285" s="41"/>
      <c r="C285" s="204" t="s">
        <v>568</v>
      </c>
      <c r="D285" s="204" t="s">
        <v>156</v>
      </c>
      <c r="E285" s="205" t="s">
        <v>569</v>
      </c>
      <c r="F285" s="206" t="s">
        <v>570</v>
      </c>
      <c r="G285" s="207" t="s">
        <v>159</v>
      </c>
      <c r="H285" s="208">
        <v>16.8</v>
      </c>
      <c r="I285" s="209"/>
      <c r="J285" s="210">
        <f>ROUND(I285*H285,2)</f>
        <v>0</v>
      </c>
      <c r="K285" s="206" t="s">
        <v>160</v>
      </c>
      <c r="L285" s="61"/>
      <c r="M285" s="211" t="s">
        <v>21</v>
      </c>
      <c r="N285" s="212" t="s">
        <v>42</v>
      </c>
      <c r="O285" s="42"/>
      <c r="P285" s="213">
        <f>O285*H285</f>
        <v>0</v>
      </c>
      <c r="Q285" s="213">
        <v>6.0000000000000001E-3</v>
      </c>
      <c r="R285" s="213">
        <f>Q285*H285</f>
        <v>0.1008</v>
      </c>
      <c r="S285" s="213">
        <v>0</v>
      </c>
      <c r="T285" s="214">
        <f>S285*H285</f>
        <v>0</v>
      </c>
      <c r="AR285" s="24" t="s">
        <v>232</v>
      </c>
      <c r="AT285" s="24" t="s">
        <v>156</v>
      </c>
      <c r="AU285" s="24" t="s">
        <v>80</v>
      </c>
      <c r="AY285" s="24" t="s">
        <v>154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24" t="s">
        <v>78</v>
      </c>
      <c r="BK285" s="215">
        <f>ROUND(I285*H285,2)</f>
        <v>0</v>
      </c>
      <c r="BL285" s="24" t="s">
        <v>232</v>
      </c>
      <c r="BM285" s="24" t="s">
        <v>571</v>
      </c>
    </row>
    <row r="286" spans="2:65" s="12" customFormat="1" ht="13.5">
      <c r="B286" s="216"/>
      <c r="C286" s="217"/>
      <c r="D286" s="238" t="s">
        <v>163</v>
      </c>
      <c r="E286" s="241" t="s">
        <v>21</v>
      </c>
      <c r="F286" s="239" t="s">
        <v>572</v>
      </c>
      <c r="G286" s="217"/>
      <c r="H286" s="240">
        <v>3.52</v>
      </c>
      <c r="I286" s="222"/>
      <c r="J286" s="217"/>
      <c r="K286" s="217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163</v>
      </c>
      <c r="AU286" s="227" t="s">
        <v>80</v>
      </c>
      <c r="AV286" s="12" t="s">
        <v>80</v>
      </c>
      <c r="AW286" s="12" t="s">
        <v>35</v>
      </c>
      <c r="AX286" s="12" t="s">
        <v>71</v>
      </c>
      <c r="AY286" s="227" t="s">
        <v>154</v>
      </c>
    </row>
    <row r="287" spans="2:65" s="12" customFormat="1" ht="13.5">
      <c r="B287" s="216"/>
      <c r="C287" s="217"/>
      <c r="D287" s="238" t="s">
        <v>163</v>
      </c>
      <c r="E287" s="241" t="s">
        <v>21</v>
      </c>
      <c r="F287" s="239" t="s">
        <v>573</v>
      </c>
      <c r="G287" s="217"/>
      <c r="H287" s="240">
        <v>1.32</v>
      </c>
      <c r="I287" s="222"/>
      <c r="J287" s="217"/>
      <c r="K287" s="217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163</v>
      </c>
      <c r="AU287" s="227" t="s">
        <v>80</v>
      </c>
      <c r="AV287" s="12" t="s">
        <v>80</v>
      </c>
      <c r="AW287" s="12" t="s">
        <v>35</v>
      </c>
      <c r="AX287" s="12" t="s">
        <v>71</v>
      </c>
      <c r="AY287" s="227" t="s">
        <v>154</v>
      </c>
    </row>
    <row r="288" spans="2:65" s="12" customFormat="1" ht="13.5">
      <c r="B288" s="216"/>
      <c r="C288" s="217"/>
      <c r="D288" s="238" t="s">
        <v>163</v>
      </c>
      <c r="E288" s="241" t="s">
        <v>21</v>
      </c>
      <c r="F288" s="239" t="s">
        <v>574</v>
      </c>
      <c r="G288" s="217"/>
      <c r="H288" s="240">
        <v>10.56</v>
      </c>
      <c r="I288" s="222"/>
      <c r="J288" s="217"/>
      <c r="K288" s="217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163</v>
      </c>
      <c r="AU288" s="227" t="s">
        <v>80</v>
      </c>
      <c r="AV288" s="12" t="s">
        <v>80</v>
      </c>
      <c r="AW288" s="12" t="s">
        <v>35</v>
      </c>
      <c r="AX288" s="12" t="s">
        <v>71</v>
      </c>
      <c r="AY288" s="227" t="s">
        <v>154</v>
      </c>
    </row>
    <row r="289" spans="2:65" s="13" customFormat="1" ht="13.5">
      <c r="B289" s="242"/>
      <c r="C289" s="243"/>
      <c r="D289" s="238" t="s">
        <v>163</v>
      </c>
      <c r="E289" s="244" t="s">
        <v>21</v>
      </c>
      <c r="F289" s="245" t="s">
        <v>299</v>
      </c>
      <c r="G289" s="243"/>
      <c r="H289" s="246">
        <v>15.4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AT289" s="252" t="s">
        <v>163</v>
      </c>
      <c r="AU289" s="252" t="s">
        <v>80</v>
      </c>
      <c r="AV289" s="13" t="s">
        <v>86</v>
      </c>
      <c r="AW289" s="13" t="s">
        <v>35</v>
      </c>
      <c r="AX289" s="13" t="s">
        <v>71</v>
      </c>
      <c r="AY289" s="252" t="s">
        <v>154</v>
      </c>
    </row>
    <row r="290" spans="2:65" s="12" customFormat="1" ht="13.5">
      <c r="B290" s="216"/>
      <c r="C290" s="217"/>
      <c r="D290" s="238" t="s">
        <v>163</v>
      </c>
      <c r="E290" s="241" t="s">
        <v>21</v>
      </c>
      <c r="F290" s="239" t="s">
        <v>575</v>
      </c>
      <c r="G290" s="217"/>
      <c r="H290" s="240">
        <v>1.4</v>
      </c>
      <c r="I290" s="222"/>
      <c r="J290" s="217"/>
      <c r="K290" s="217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163</v>
      </c>
      <c r="AU290" s="227" t="s">
        <v>80</v>
      </c>
      <c r="AV290" s="12" t="s">
        <v>80</v>
      </c>
      <c r="AW290" s="12" t="s">
        <v>35</v>
      </c>
      <c r="AX290" s="12" t="s">
        <v>71</v>
      </c>
      <c r="AY290" s="227" t="s">
        <v>154</v>
      </c>
    </row>
    <row r="291" spans="2:65" s="13" customFormat="1" ht="13.5">
      <c r="B291" s="242"/>
      <c r="C291" s="243"/>
      <c r="D291" s="238" t="s">
        <v>163</v>
      </c>
      <c r="E291" s="244" t="s">
        <v>21</v>
      </c>
      <c r="F291" s="245" t="s">
        <v>299</v>
      </c>
      <c r="G291" s="243"/>
      <c r="H291" s="246">
        <v>1.4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163</v>
      </c>
      <c r="AU291" s="252" t="s">
        <v>80</v>
      </c>
      <c r="AV291" s="13" t="s">
        <v>86</v>
      </c>
      <c r="AW291" s="13" t="s">
        <v>35</v>
      </c>
      <c r="AX291" s="13" t="s">
        <v>71</v>
      </c>
      <c r="AY291" s="252" t="s">
        <v>154</v>
      </c>
    </row>
    <row r="292" spans="2:65" s="14" customFormat="1" ht="13.5">
      <c r="B292" s="256"/>
      <c r="C292" s="257"/>
      <c r="D292" s="218" t="s">
        <v>163</v>
      </c>
      <c r="E292" s="258" t="s">
        <v>21</v>
      </c>
      <c r="F292" s="259" t="s">
        <v>500</v>
      </c>
      <c r="G292" s="257"/>
      <c r="H292" s="260">
        <v>16.8</v>
      </c>
      <c r="I292" s="261"/>
      <c r="J292" s="257"/>
      <c r="K292" s="257"/>
      <c r="L292" s="262"/>
      <c r="M292" s="263"/>
      <c r="N292" s="264"/>
      <c r="O292" s="264"/>
      <c r="P292" s="264"/>
      <c r="Q292" s="264"/>
      <c r="R292" s="264"/>
      <c r="S292" s="264"/>
      <c r="T292" s="265"/>
      <c r="AT292" s="266" t="s">
        <v>163</v>
      </c>
      <c r="AU292" s="266" t="s">
        <v>80</v>
      </c>
      <c r="AV292" s="14" t="s">
        <v>161</v>
      </c>
      <c r="AW292" s="14" t="s">
        <v>35</v>
      </c>
      <c r="AX292" s="14" t="s">
        <v>78</v>
      </c>
      <c r="AY292" s="266" t="s">
        <v>154</v>
      </c>
    </row>
    <row r="293" spans="2:65" s="1" customFormat="1" ht="22.5" customHeight="1">
      <c r="B293" s="41"/>
      <c r="C293" s="228" t="s">
        <v>576</v>
      </c>
      <c r="D293" s="228" t="s">
        <v>243</v>
      </c>
      <c r="E293" s="229" t="s">
        <v>577</v>
      </c>
      <c r="F293" s="230" t="s">
        <v>578</v>
      </c>
      <c r="G293" s="231" t="s">
        <v>159</v>
      </c>
      <c r="H293" s="232">
        <v>4.0389999999999997</v>
      </c>
      <c r="I293" s="233"/>
      <c r="J293" s="234">
        <f>ROUND(I293*H293,2)</f>
        <v>0</v>
      </c>
      <c r="K293" s="230" t="s">
        <v>160</v>
      </c>
      <c r="L293" s="235"/>
      <c r="M293" s="236" t="s">
        <v>21</v>
      </c>
      <c r="N293" s="237" t="s">
        <v>42</v>
      </c>
      <c r="O293" s="42"/>
      <c r="P293" s="213">
        <f>O293*H293</f>
        <v>0</v>
      </c>
      <c r="Q293" s="213">
        <v>1.1999999999999999E-3</v>
      </c>
      <c r="R293" s="213">
        <f>Q293*H293</f>
        <v>4.8467999999999992E-3</v>
      </c>
      <c r="S293" s="213">
        <v>0</v>
      </c>
      <c r="T293" s="214">
        <f>S293*H293</f>
        <v>0</v>
      </c>
      <c r="AR293" s="24" t="s">
        <v>315</v>
      </c>
      <c r="AT293" s="24" t="s">
        <v>243</v>
      </c>
      <c r="AU293" s="24" t="s">
        <v>80</v>
      </c>
      <c r="AY293" s="24" t="s">
        <v>154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24" t="s">
        <v>78</v>
      </c>
      <c r="BK293" s="215">
        <f>ROUND(I293*H293,2)</f>
        <v>0</v>
      </c>
      <c r="BL293" s="24" t="s">
        <v>232</v>
      </c>
      <c r="BM293" s="24" t="s">
        <v>579</v>
      </c>
    </row>
    <row r="294" spans="2:65" s="12" customFormat="1" ht="13.5">
      <c r="B294" s="216"/>
      <c r="C294" s="217"/>
      <c r="D294" s="238" t="s">
        <v>163</v>
      </c>
      <c r="E294" s="241" t="s">
        <v>21</v>
      </c>
      <c r="F294" s="239" t="s">
        <v>580</v>
      </c>
      <c r="G294" s="217"/>
      <c r="H294" s="240">
        <v>3.96</v>
      </c>
      <c r="I294" s="222"/>
      <c r="J294" s="217"/>
      <c r="K294" s="217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163</v>
      </c>
      <c r="AU294" s="227" t="s">
        <v>80</v>
      </c>
      <c r="AV294" s="12" t="s">
        <v>80</v>
      </c>
      <c r="AW294" s="12" t="s">
        <v>35</v>
      </c>
      <c r="AX294" s="12" t="s">
        <v>78</v>
      </c>
      <c r="AY294" s="227" t="s">
        <v>154</v>
      </c>
    </row>
    <row r="295" spans="2:65" s="12" customFormat="1" ht="13.5">
      <c r="B295" s="216"/>
      <c r="C295" s="217"/>
      <c r="D295" s="218" t="s">
        <v>163</v>
      </c>
      <c r="E295" s="217"/>
      <c r="F295" s="220" t="s">
        <v>581</v>
      </c>
      <c r="G295" s="217"/>
      <c r="H295" s="221">
        <v>4.0389999999999997</v>
      </c>
      <c r="I295" s="222"/>
      <c r="J295" s="217"/>
      <c r="K295" s="217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163</v>
      </c>
      <c r="AU295" s="227" t="s">
        <v>80</v>
      </c>
      <c r="AV295" s="12" t="s">
        <v>80</v>
      </c>
      <c r="AW295" s="12" t="s">
        <v>6</v>
      </c>
      <c r="AX295" s="12" t="s">
        <v>78</v>
      </c>
      <c r="AY295" s="227" t="s">
        <v>154</v>
      </c>
    </row>
    <row r="296" spans="2:65" s="1" customFormat="1" ht="22.5" customHeight="1">
      <c r="B296" s="41"/>
      <c r="C296" s="228" t="s">
        <v>582</v>
      </c>
      <c r="D296" s="228" t="s">
        <v>243</v>
      </c>
      <c r="E296" s="229" t="s">
        <v>583</v>
      </c>
      <c r="F296" s="230" t="s">
        <v>584</v>
      </c>
      <c r="G296" s="231" t="s">
        <v>159</v>
      </c>
      <c r="H296" s="232">
        <v>1.3460000000000001</v>
      </c>
      <c r="I296" s="233"/>
      <c r="J296" s="234">
        <f>ROUND(I296*H296,2)</f>
        <v>0</v>
      </c>
      <c r="K296" s="230" t="s">
        <v>160</v>
      </c>
      <c r="L296" s="235"/>
      <c r="M296" s="236" t="s">
        <v>21</v>
      </c>
      <c r="N296" s="237" t="s">
        <v>42</v>
      </c>
      <c r="O296" s="42"/>
      <c r="P296" s="213">
        <f>O296*H296</f>
        <v>0</v>
      </c>
      <c r="Q296" s="213">
        <v>1.8E-3</v>
      </c>
      <c r="R296" s="213">
        <f>Q296*H296</f>
        <v>2.4228000000000001E-3</v>
      </c>
      <c r="S296" s="213">
        <v>0</v>
      </c>
      <c r="T296" s="214">
        <f>S296*H296</f>
        <v>0</v>
      </c>
      <c r="AR296" s="24" t="s">
        <v>315</v>
      </c>
      <c r="AT296" s="24" t="s">
        <v>243</v>
      </c>
      <c r="AU296" s="24" t="s">
        <v>80</v>
      </c>
      <c r="AY296" s="24" t="s">
        <v>154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24" t="s">
        <v>78</v>
      </c>
      <c r="BK296" s="215">
        <f>ROUND(I296*H296,2)</f>
        <v>0</v>
      </c>
      <c r="BL296" s="24" t="s">
        <v>232</v>
      </c>
      <c r="BM296" s="24" t="s">
        <v>585</v>
      </c>
    </row>
    <row r="297" spans="2:65" s="12" customFormat="1" ht="13.5">
      <c r="B297" s="216"/>
      <c r="C297" s="217"/>
      <c r="D297" s="238" t="s">
        <v>163</v>
      </c>
      <c r="E297" s="241" t="s">
        <v>21</v>
      </c>
      <c r="F297" s="239" t="s">
        <v>586</v>
      </c>
      <c r="G297" s="217"/>
      <c r="H297" s="240">
        <v>1.32</v>
      </c>
      <c r="I297" s="222"/>
      <c r="J297" s="217"/>
      <c r="K297" s="217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163</v>
      </c>
      <c r="AU297" s="227" t="s">
        <v>80</v>
      </c>
      <c r="AV297" s="12" t="s">
        <v>80</v>
      </c>
      <c r="AW297" s="12" t="s">
        <v>35</v>
      </c>
      <c r="AX297" s="12" t="s">
        <v>78</v>
      </c>
      <c r="AY297" s="227" t="s">
        <v>154</v>
      </c>
    </row>
    <row r="298" spans="2:65" s="12" customFormat="1" ht="13.5">
      <c r="B298" s="216"/>
      <c r="C298" s="217"/>
      <c r="D298" s="218" t="s">
        <v>163</v>
      </c>
      <c r="E298" s="217"/>
      <c r="F298" s="220" t="s">
        <v>587</v>
      </c>
      <c r="G298" s="217"/>
      <c r="H298" s="221">
        <v>1.3460000000000001</v>
      </c>
      <c r="I298" s="222"/>
      <c r="J298" s="217"/>
      <c r="K298" s="217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163</v>
      </c>
      <c r="AU298" s="227" t="s">
        <v>80</v>
      </c>
      <c r="AV298" s="12" t="s">
        <v>80</v>
      </c>
      <c r="AW298" s="12" t="s">
        <v>6</v>
      </c>
      <c r="AX298" s="12" t="s">
        <v>78</v>
      </c>
      <c r="AY298" s="227" t="s">
        <v>154</v>
      </c>
    </row>
    <row r="299" spans="2:65" s="1" customFormat="1" ht="22.5" customHeight="1">
      <c r="B299" s="41"/>
      <c r="C299" s="228" t="s">
        <v>588</v>
      </c>
      <c r="D299" s="228" t="s">
        <v>243</v>
      </c>
      <c r="E299" s="229" t="s">
        <v>358</v>
      </c>
      <c r="F299" s="230" t="s">
        <v>359</v>
      </c>
      <c r="G299" s="231" t="s">
        <v>159</v>
      </c>
      <c r="H299" s="232">
        <v>10.771000000000001</v>
      </c>
      <c r="I299" s="233"/>
      <c r="J299" s="234">
        <f>ROUND(I299*H299,2)</f>
        <v>0</v>
      </c>
      <c r="K299" s="230" t="s">
        <v>160</v>
      </c>
      <c r="L299" s="235"/>
      <c r="M299" s="236" t="s">
        <v>21</v>
      </c>
      <c r="N299" s="237" t="s">
        <v>42</v>
      </c>
      <c r="O299" s="42"/>
      <c r="P299" s="213">
        <f>O299*H299</f>
        <v>0</v>
      </c>
      <c r="Q299" s="213">
        <v>2.3999999999999998E-3</v>
      </c>
      <c r="R299" s="213">
        <f>Q299*H299</f>
        <v>2.5850399999999999E-2</v>
      </c>
      <c r="S299" s="213">
        <v>0</v>
      </c>
      <c r="T299" s="214">
        <f>S299*H299</f>
        <v>0</v>
      </c>
      <c r="AR299" s="24" t="s">
        <v>315</v>
      </c>
      <c r="AT299" s="24" t="s">
        <v>243</v>
      </c>
      <c r="AU299" s="24" t="s">
        <v>80</v>
      </c>
      <c r="AY299" s="24" t="s">
        <v>154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24" t="s">
        <v>78</v>
      </c>
      <c r="BK299" s="215">
        <f>ROUND(I299*H299,2)</f>
        <v>0</v>
      </c>
      <c r="BL299" s="24" t="s">
        <v>232</v>
      </c>
      <c r="BM299" s="24" t="s">
        <v>589</v>
      </c>
    </row>
    <row r="300" spans="2:65" s="12" customFormat="1" ht="13.5">
      <c r="B300" s="216"/>
      <c r="C300" s="217"/>
      <c r="D300" s="238" t="s">
        <v>163</v>
      </c>
      <c r="E300" s="241" t="s">
        <v>21</v>
      </c>
      <c r="F300" s="239" t="s">
        <v>590</v>
      </c>
      <c r="G300" s="217"/>
      <c r="H300" s="240">
        <v>10.56</v>
      </c>
      <c r="I300" s="222"/>
      <c r="J300" s="217"/>
      <c r="K300" s="217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163</v>
      </c>
      <c r="AU300" s="227" t="s">
        <v>80</v>
      </c>
      <c r="AV300" s="12" t="s">
        <v>80</v>
      </c>
      <c r="AW300" s="12" t="s">
        <v>35</v>
      </c>
      <c r="AX300" s="12" t="s">
        <v>78</v>
      </c>
      <c r="AY300" s="227" t="s">
        <v>154</v>
      </c>
    </row>
    <row r="301" spans="2:65" s="12" customFormat="1" ht="13.5">
      <c r="B301" s="216"/>
      <c r="C301" s="217"/>
      <c r="D301" s="218" t="s">
        <v>163</v>
      </c>
      <c r="E301" s="217"/>
      <c r="F301" s="220" t="s">
        <v>591</v>
      </c>
      <c r="G301" s="217"/>
      <c r="H301" s="221">
        <v>10.771000000000001</v>
      </c>
      <c r="I301" s="222"/>
      <c r="J301" s="217"/>
      <c r="K301" s="217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163</v>
      </c>
      <c r="AU301" s="227" t="s">
        <v>80</v>
      </c>
      <c r="AV301" s="12" t="s">
        <v>80</v>
      </c>
      <c r="AW301" s="12" t="s">
        <v>6</v>
      </c>
      <c r="AX301" s="12" t="s">
        <v>78</v>
      </c>
      <c r="AY301" s="227" t="s">
        <v>154</v>
      </c>
    </row>
    <row r="302" spans="2:65" s="1" customFormat="1" ht="22.5" customHeight="1">
      <c r="B302" s="41"/>
      <c r="C302" s="228" t="s">
        <v>592</v>
      </c>
      <c r="D302" s="228" t="s">
        <v>243</v>
      </c>
      <c r="E302" s="229" t="s">
        <v>593</v>
      </c>
      <c r="F302" s="230" t="s">
        <v>594</v>
      </c>
      <c r="G302" s="231" t="s">
        <v>171</v>
      </c>
      <c r="H302" s="232">
        <v>3.57</v>
      </c>
      <c r="I302" s="233"/>
      <c r="J302" s="234">
        <f>ROUND(I302*H302,2)</f>
        <v>0</v>
      </c>
      <c r="K302" s="230" t="s">
        <v>21</v>
      </c>
      <c r="L302" s="235"/>
      <c r="M302" s="236" t="s">
        <v>21</v>
      </c>
      <c r="N302" s="237" t="s">
        <v>42</v>
      </c>
      <c r="O302" s="42"/>
      <c r="P302" s="213">
        <f>O302*H302</f>
        <v>0</v>
      </c>
      <c r="Q302" s="213">
        <v>8.0000000000000007E-5</v>
      </c>
      <c r="R302" s="213">
        <f>Q302*H302</f>
        <v>2.856E-4</v>
      </c>
      <c r="S302" s="213">
        <v>0</v>
      </c>
      <c r="T302" s="214">
        <f>S302*H302</f>
        <v>0</v>
      </c>
      <c r="AR302" s="24" t="s">
        <v>315</v>
      </c>
      <c r="AT302" s="24" t="s">
        <v>243</v>
      </c>
      <c r="AU302" s="24" t="s">
        <v>80</v>
      </c>
      <c r="AY302" s="24" t="s">
        <v>154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4" t="s">
        <v>78</v>
      </c>
      <c r="BK302" s="215">
        <f>ROUND(I302*H302,2)</f>
        <v>0</v>
      </c>
      <c r="BL302" s="24" t="s">
        <v>232</v>
      </c>
      <c r="BM302" s="24" t="s">
        <v>595</v>
      </c>
    </row>
    <row r="303" spans="2:65" s="12" customFormat="1" ht="13.5">
      <c r="B303" s="216"/>
      <c r="C303" s="217"/>
      <c r="D303" s="238" t="s">
        <v>163</v>
      </c>
      <c r="E303" s="241" t="s">
        <v>21</v>
      </c>
      <c r="F303" s="239" t="s">
        <v>596</v>
      </c>
      <c r="G303" s="217"/>
      <c r="H303" s="240">
        <v>3.5</v>
      </c>
      <c r="I303" s="222"/>
      <c r="J303" s="217"/>
      <c r="K303" s="217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163</v>
      </c>
      <c r="AU303" s="227" t="s">
        <v>80</v>
      </c>
      <c r="AV303" s="12" t="s">
        <v>80</v>
      </c>
      <c r="AW303" s="12" t="s">
        <v>35</v>
      </c>
      <c r="AX303" s="12" t="s">
        <v>78</v>
      </c>
      <c r="AY303" s="227" t="s">
        <v>154</v>
      </c>
    </row>
    <row r="304" spans="2:65" s="12" customFormat="1" ht="13.5">
      <c r="B304" s="216"/>
      <c r="C304" s="217"/>
      <c r="D304" s="218" t="s">
        <v>163</v>
      </c>
      <c r="E304" s="217"/>
      <c r="F304" s="220" t="s">
        <v>597</v>
      </c>
      <c r="G304" s="217"/>
      <c r="H304" s="221">
        <v>3.57</v>
      </c>
      <c r="I304" s="222"/>
      <c r="J304" s="217"/>
      <c r="K304" s="217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163</v>
      </c>
      <c r="AU304" s="227" t="s">
        <v>80</v>
      </c>
      <c r="AV304" s="12" t="s">
        <v>80</v>
      </c>
      <c r="AW304" s="12" t="s">
        <v>6</v>
      </c>
      <c r="AX304" s="12" t="s">
        <v>78</v>
      </c>
      <c r="AY304" s="227" t="s">
        <v>154</v>
      </c>
    </row>
    <row r="305" spans="2:65" s="1" customFormat="1" ht="31.5" customHeight="1">
      <c r="B305" s="41"/>
      <c r="C305" s="204" t="s">
        <v>598</v>
      </c>
      <c r="D305" s="204" t="s">
        <v>156</v>
      </c>
      <c r="E305" s="205" t="s">
        <v>599</v>
      </c>
      <c r="F305" s="206" t="s">
        <v>600</v>
      </c>
      <c r="G305" s="207" t="s">
        <v>159</v>
      </c>
      <c r="H305" s="208">
        <v>1</v>
      </c>
      <c r="I305" s="209"/>
      <c r="J305" s="210">
        <f>ROUND(I305*H305,2)</f>
        <v>0</v>
      </c>
      <c r="K305" s="206" t="s">
        <v>160</v>
      </c>
      <c r="L305" s="61"/>
      <c r="M305" s="211" t="s">
        <v>21</v>
      </c>
      <c r="N305" s="212" t="s">
        <v>42</v>
      </c>
      <c r="O305" s="42"/>
      <c r="P305" s="213">
        <f>O305*H305</f>
        <v>0</v>
      </c>
      <c r="Q305" s="213">
        <v>0</v>
      </c>
      <c r="R305" s="213">
        <f>Q305*H305</f>
        <v>0</v>
      </c>
      <c r="S305" s="213">
        <v>0</v>
      </c>
      <c r="T305" s="214">
        <f>S305*H305</f>
        <v>0</v>
      </c>
      <c r="AR305" s="24" t="s">
        <v>232</v>
      </c>
      <c r="AT305" s="24" t="s">
        <v>156</v>
      </c>
      <c r="AU305" s="24" t="s">
        <v>80</v>
      </c>
      <c r="AY305" s="24" t="s">
        <v>154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24" t="s">
        <v>78</v>
      </c>
      <c r="BK305" s="215">
        <f>ROUND(I305*H305,2)</f>
        <v>0</v>
      </c>
      <c r="BL305" s="24" t="s">
        <v>232</v>
      </c>
      <c r="BM305" s="24" t="s">
        <v>601</v>
      </c>
    </row>
    <row r="306" spans="2:65" s="12" customFormat="1" ht="13.5">
      <c r="B306" s="216"/>
      <c r="C306" s="217"/>
      <c r="D306" s="218" t="s">
        <v>163</v>
      </c>
      <c r="E306" s="219" t="s">
        <v>21</v>
      </c>
      <c r="F306" s="220" t="s">
        <v>602</v>
      </c>
      <c r="G306" s="217"/>
      <c r="H306" s="221">
        <v>1</v>
      </c>
      <c r="I306" s="222"/>
      <c r="J306" s="217"/>
      <c r="K306" s="217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163</v>
      </c>
      <c r="AU306" s="227" t="s">
        <v>80</v>
      </c>
      <c r="AV306" s="12" t="s">
        <v>80</v>
      </c>
      <c r="AW306" s="12" t="s">
        <v>35</v>
      </c>
      <c r="AX306" s="12" t="s">
        <v>78</v>
      </c>
      <c r="AY306" s="227" t="s">
        <v>154</v>
      </c>
    </row>
    <row r="307" spans="2:65" s="1" customFormat="1" ht="22.5" customHeight="1">
      <c r="B307" s="41"/>
      <c r="C307" s="228" t="s">
        <v>603</v>
      </c>
      <c r="D307" s="228" t="s">
        <v>243</v>
      </c>
      <c r="E307" s="229" t="s">
        <v>604</v>
      </c>
      <c r="F307" s="230" t="s">
        <v>605</v>
      </c>
      <c r="G307" s="231" t="s">
        <v>159</v>
      </c>
      <c r="H307" s="232">
        <v>1.02</v>
      </c>
      <c r="I307" s="233"/>
      <c r="J307" s="234">
        <f>ROUND(I307*H307,2)</f>
        <v>0</v>
      </c>
      <c r="K307" s="230" t="s">
        <v>160</v>
      </c>
      <c r="L307" s="235"/>
      <c r="M307" s="236" t="s">
        <v>21</v>
      </c>
      <c r="N307" s="237" t="s">
        <v>42</v>
      </c>
      <c r="O307" s="42"/>
      <c r="P307" s="213">
        <f>O307*H307</f>
        <v>0</v>
      </c>
      <c r="Q307" s="213">
        <v>2E-3</v>
      </c>
      <c r="R307" s="213">
        <f>Q307*H307</f>
        <v>2.0400000000000001E-3</v>
      </c>
      <c r="S307" s="213">
        <v>0</v>
      </c>
      <c r="T307" s="214">
        <f>S307*H307</f>
        <v>0</v>
      </c>
      <c r="AR307" s="24" t="s">
        <v>315</v>
      </c>
      <c r="AT307" s="24" t="s">
        <v>243</v>
      </c>
      <c r="AU307" s="24" t="s">
        <v>80</v>
      </c>
      <c r="AY307" s="24" t="s">
        <v>154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24" t="s">
        <v>78</v>
      </c>
      <c r="BK307" s="215">
        <f>ROUND(I307*H307,2)</f>
        <v>0</v>
      </c>
      <c r="BL307" s="24" t="s">
        <v>232</v>
      </c>
      <c r="BM307" s="24" t="s">
        <v>606</v>
      </c>
    </row>
    <row r="308" spans="2:65" s="12" customFormat="1" ht="13.5">
      <c r="B308" s="216"/>
      <c r="C308" s="217"/>
      <c r="D308" s="218" t="s">
        <v>163</v>
      </c>
      <c r="E308" s="217"/>
      <c r="F308" s="220" t="s">
        <v>607</v>
      </c>
      <c r="G308" s="217"/>
      <c r="H308" s="221">
        <v>1.02</v>
      </c>
      <c r="I308" s="222"/>
      <c r="J308" s="217"/>
      <c r="K308" s="217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163</v>
      </c>
      <c r="AU308" s="227" t="s">
        <v>80</v>
      </c>
      <c r="AV308" s="12" t="s">
        <v>80</v>
      </c>
      <c r="AW308" s="12" t="s">
        <v>6</v>
      </c>
      <c r="AX308" s="12" t="s">
        <v>78</v>
      </c>
      <c r="AY308" s="227" t="s">
        <v>154</v>
      </c>
    </row>
    <row r="309" spans="2:65" s="1" customFormat="1" ht="22.5" customHeight="1">
      <c r="B309" s="41"/>
      <c r="C309" s="204" t="s">
        <v>608</v>
      </c>
      <c r="D309" s="204" t="s">
        <v>156</v>
      </c>
      <c r="E309" s="205" t="s">
        <v>609</v>
      </c>
      <c r="F309" s="206" t="s">
        <v>610</v>
      </c>
      <c r="G309" s="207" t="s">
        <v>225</v>
      </c>
      <c r="H309" s="208">
        <v>0.13600000000000001</v>
      </c>
      <c r="I309" s="209"/>
      <c r="J309" s="210">
        <f>ROUND(I309*H309,2)</f>
        <v>0</v>
      </c>
      <c r="K309" s="206" t="s">
        <v>160</v>
      </c>
      <c r="L309" s="61"/>
      <c r="M309" s="211" t="s">
        <v>21</v>
      </c>
      <c r="N309" s="212" t="s">
        <v>42</v>
      </c>
      <c r="O309" s="42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AR309" s="24" t="s">
        <v>232</v>
      </c>
      <c r="AT309" s="24" t="s">
        <v>156</v>
      </c>
      <c r="AU309" s="24" t="s">
        <v>80</v>
      </c>
      <c r="AY309" s="24" t="s">
        <v>154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24" t="s">
        <v>78</v>
      </c>
      <c r="BK309" s="215">
        <f>ROUND(I309*H309,2)</f>
        <v>0</v>
      </c>
      <c r="BL309" s="24" t="s">
        <v>232</v>
      </c>
      <c r="BM309" s="24" t="s">
        <v>611</v>
      </c>
    </row>
    <row r="310" spans="2:65" s="11" customFormat="1" ht="29.85" customHeight="1">
      <c r="B310" s="187"/>
      <c r="C310" s="188"/>
      <c r="D310" s="201" t="s">
        <v>70</v>
      </c>
      <c r="E310" s="202" t="s">
        <v>612</v>
      </c>
      <c r="F310" s="202" t="s">
        <v>613</v>
      </c>
      <c r="G310" s="188"/>
      <c r="H310" s="188"/>
      <c r="I310" s="191"/>
      <c r="J310" s="203">
        <f>BK310</f>
        <v>0</v>
      </c>
      <c r="K310" s="188"/>
      <c r="L310" s="193"/>
      <c r="M310" s="194"/>
      <c r="N310" s="195"/>
      <c r="O310" s="195"/>
      <c r="P310" s="196">
        <f>SUM(P311:P315)</f>
        <v>0</v>
      </c>
      <c r="Q310" s="195"/>
      <c r="R310" s="196">
        <f>SUM(R311:R315)</f>
        <v>0</v>
      </c>
      <c r="S310" s="195"/>
      <c r="T310" s="197">
        <f>SUM(T311:T315)</f>
        <v>1.2683999999999999E-2</v>
      </c>
      <c r="AR310" s="198" t="s">
        <v>80</v>
      </c>
      <c r="AT310" s="199" t="s">
        <v>70</v>
      </c>
      <c r="AU310" s="199" t="s">
        <v>78</v>
      </c>
      <c r="AY310" s="198" t="s">
        <v>154</v>
      </c>
      <c r="BK310" s="200">
        <f>SUM(BK311:BK315)</f>
        <v>0</v>
      </c>
    </row>
    <row r="311" spans="2:65" s="1" customFormat="1" ht="22.5" customHeight="1">
      <c r="B311" s="41"/>
      <c r="C311" s="204" t="s">
        <v>614</v>
      </c>
      <c r="D311" s="204" t="s">
        <v>156</v>
      </c>
      <c r="E311" s="205" t="s">
        <v>615</v>
      </c>
      <c r="F311" s="206" t="s">
        <v>616</v>
      </c>
      <c r="G311" s="207" t="s">
        <v>159</v>
      </c>
      <c r="H311" s="208">
        <v>1.2</v>
      </c>
      <c r="I311" s="209"/>
      <c r="J311" s="210">
        <f>ROUND(I311*H311,2)</f>
        <v>0</v>
      </c>
      <c r="K311" s="206" t="s">
        <v>160</v>
      </c>
      <c r="L311" s="61"/>
      <c r="M311" s="211" t="s">
        <v>21</v>
      </c>
      <c r="N311" s="212" t="s">
        <v>42</v>
      </c>
      <c r="O311" s="42"/>
      <c r="P311" s="213">
        <f>O311*H311</f>
        <v>0</v>
      </c>
      <c r="Q311" s="213">
        <v>0</v>
      </c>
      <c r="R311" s="213">
        <f>Q311*H311</f>
        <v>0</v>
      </c>
      <c r="S311" s="213">
        <v>1.057E-2</v>
      </c>
      <c r="T311" s="214">
        <f>S311*H311</f>
        <v>1.2683999999999999E-2</v>
      </c>
      <c r="AR311" s="24" t="s">
        <v>232</v>
      </c>
      <c r="AT311" s="24" t="s">
        <v>156</v>
      </c>
      <c r="AU311" s="24" t="s">
        <v>80</v>
      </c>
      <c r="AY311" s="24" t="s">
        <v>154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24" t="s">
        <v>78</v>
      </c>
      <c r="BK311" s="215">
        <f>ROUND(I311*H311,2)</f>
        <v>0</v>
      </c>
      <c r="BL311" s="24" t="s">
        <v>232</v>
      </c>
      <c r="BM311" s="24" t="s">
        <v>617</v>
      </c>
    </row>
    <row r="312" spans="2:65" s="12" customFormat="1" ht="13.5">
      <c r="B312" s="216"/>
      <c r="C312" s="217"/>
      <c r="D312" s="218" t="s">
        <v>163</v>
      </c>
      <c r="E312" s="219" t="s">
        <v>21</v>
      </c>
      <c r="F312" s="220" t="s">
        <v>618</v>
      </c>
      <c r="G312" s="217"/>
      <c r="H312" s="221">
        <v>1.2</v>
      </c>
      <c r="I312" s="222"/>
      <c r="J312" s="217"/>
      <c r="K312" s="217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163</v>
      </c>
      <c r="AU312" s="227" t="s">
        <v>80</v>
      </c>
      <c r="AV312" s="12" t="s">
        <v>80</v>
      </c>
      <c r="AW312" s="12" t="s">
        <v>35</v>
      </c>
      <c r="AX312" s="12" t="s">
        <v>78</v>
      </c>
      <c r="AY312" s="227" t="s">
        <v>154</v>
      </c>
    </row>
    <row r="313" spans="2:65" s="1" customFormat="1" ht="22.5" customHeight="1">
      <c r="B313" s="41"/>
      <c r="C313" s="204" t="s">
        <v>619</v>
      </c>
      <c r="D313" s="204" t="s">
        <v>156</v>
      </c>
      <c r="E313" s="205" t="s">
        <v>620</v>
      </c>
      <c r="F313" s="206" t="s">
        <v>621</v>
      </c>
      <c r="G313" s="207" t="s">
        <v>159</v>
      </c>
      <c r="H313" s="208">
        <v>1.2</v>
      </c>
      <c r="I313" s="209"/>
      <c r="J313" s="210">
        <f>ROUND(I313*H313,2)</f>
        <v>0</v>
      </c>
      <c r="K313" s="206" t="s">
        <v>21</v>
      </c>
      <c r="L313" s="61"/>
      <c r="M313" s="211" t="s">
        <v>21</v>
      </c>
      <c r="N313" s="212" t="s">
        <v>42</v>
      </c>
      <c r="O313" s="42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AR313" s="24" t="s">
        <v>232</v>
      </c>
      <c r="AT313" s="24" t="s">
        <v>156</v>
      </c>
      <c r="AU313" s="24" t="s">
        <v>80</v>
      </c>
      <c r="AY313" s="24" t="s">
        <v>154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24" t="s">
        <v>78</v>
      </c>
      <c r="BK313" s="215">
        <f>ROUND(I313*H313,2)</f>
        <v>0</v>
      </c>
      <c r="BL313" s="24" t="s">
        <v>232</v>
      </c>
      <c r="BM313" s="24" t="s">
        <v>622</v>
      </c>
    </row>
    <row r="314" spans="2:65" s="12" customFormat="1" ht="13.5">
      <c r="B314" s="216"/>
      <c r="C314" s="217"/>
      <c r="D314" s="218" t="s">
        <v>163</v>
      </c>
      <c r="E314" s="219" t="s">
        <v>21</v>
      </c>
      <c r="F314" s="220" t="s">
        <v>623</v>
      </c>
      <c r="G314" s="217"/>
      <c r="H314" s="221">
        <v>1.2</v>
      </c>
      <c r="I314" s="222"/>
      <c r="J314" s="217"/>
      <c r="K314" s="217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163</v>
      </c>
      <c r="AU314" s="227" t="s">
        <v>80</v>
      </c>
      <c r="AV314" s="12" t="s">
        <v>80</v>
      </c>
      <c r="AW314" s="12" t="s">
        <v>35</v>
      </c>
      <c r="AX314" s="12" t="s">
        <v>78</v>
      </c>
      <c r="AY314" s="227" t="s">
        <v>154</v>
      </c>
    </row>
    <row r="315" spans="2:65" s="1" customFormat="1" ht="31.5" customHeight="1">
      <c r="B315" s="41"/>
      <c r="C315" s="204" t="s">
        <v>624</v>
      </c>
      <c r="D315" s="204" t="s">
        <v>156</v>
      </c>
      <c r="E315" s="205" t="s">
        <v>625</v>
      </c>
      <c r="F315" s="206" t="s">
        <v>626</v>
      </c>
      <c r="G315" s="207" t="s">
        <v>225</v>
      </c>
      <c r="H315" s="208">
        <v>1.2999999999999999E-2</v>
      </c>
      <c r="I315" s="209"/>
      <c r="J315" s="210">
        <f>ROUND(I315*H315,2)</f>
        <v>0</v>
      </c>
      <c r="K315" s="206" t="s">
        <v>160</v>
      </c>
      <c r="L315" s="61"/>
      <c r="M315" s="211" t="s">
        <v>21</v>
      </c>
      <c r="N315" s="212" t="s">
        <v>42</v>
      </c>
      <c r="O315" s="42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AR315" s="24" t="s">
        <v>232</v>
      </c>
      <c r="AT315" s="24" t="s">
        <v>156</v>
      </c>
      <c r="AU315" s="24" t="s">
        <v>80</v>
      </c>
      <c r="AY315" s="24" t="s">
        <v>154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24" t="s">
        <v>78</v>
      </c>
      <c r="BK315" s="215">
        <f>ROUND(I315*H315,2)</f>
        <v>0</v>
      </c>
      <c r="BL315" s="24" t="s">
        <v>232</v>
      </c>
      <c r="BM315" s="24" t="s">
        <v>627</v>
      </c>
    </row>
    <row r="316" spans="2:65" s="11" customFormat="1" ht="29.85" customHeight="1">
      <c r="B316" s="187"/>
      <c r="C316" s="188"/>
      <c r="D316" s="201" t="s">
        <v>70</v>
      </c>
      <c r="E316" s="202" t="s">
        <v>628</v>
      </c>
      <c r="F316" s="202" t="s">
        <v>629</v>
      </c>
      <c r="G316" s="188"/>
      <c r="H316" s="188"/>
      <c r="I316" s="191"/>
      <c r="J316" s="203">
        <f>BK316</f>
        <v>0</v>
      </c>
      <c r="K316" s="188"/>
      <c r="L316" s="193"/>
      <c r="M316" s="194"/>
      <c r="N316" s="195"/>
      <c r="O316" s="195"/>
      <c r="P316" s="196">
        <f>SUM(P317:P319)</f>
        <v>0</v>
      </c>
      <c r="Q316" s="195"/>
      <c r="R316" s="196">
        <f>SUM(R317:R319)</f>
        <v>9.1999999999999998E-3</v>
      </c>
      <c r="S316" s="195"/>
      <c r="T316" s="197">
        <f>SUM(T317:T319)</f>
        <v>0</v>
      </c>
      <c r="AR316" s="198" t="s">
        <v>80</v>
      </c>
      <c r="AT316" s="199" t="s">
        <v>70</v>
      </c>
      <c r="AU316" s="199" t="s">
        <v>78</v>
      </c>
      <c r="AY316" s="198" t="s">
        <v>154</v>
      </c>
      <c r="BK316" s="200">
        <f>SUM(BK317:BK319)</f>
        <v>0</v>
      </c>
    </row>
    <row r="317" spans="2:65" s="1" customFormat="1" ht="22.5" customHeight="1">
      <c r="B317" s="41"/>
      <c r="C317" s="204" t="s">
        <v>630</v>
      </c>
      <c r="D317" s="204" t="s">
        <v>156</v>
      </c>
      <c r="E317" s="205" t="s">
        <v>631</v>
      </c>
      <c r="F317" s="206" t="s">
        <v>632</v>
      </c>
      <c r="G317" s="207" t="s">
        <v>171</v>
      </c>
      <c r="H317" s="208">
        <v>10</v>
      </c>
      <c r="I317" s="209"/>
      <c r="J317" s="210">
        <f>ROUND(I317*H317,2)</f>
        <v>0</v>
      </c>
      <c r="K317" s="206" t="s">
        <v>160</v>
      </c>
      <c r="L317" s="61"/>
      <c r="M317" s="211" t="s">
        <v>21</v>
      </c>
      <c r="N317" s="212" t="s">
        <v>42</v>
      </c>
      <c r="O317" s="42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AR317" s="24" t="s">
        <v>232</v>
      </c>
      <c r="AT317" s="24" t="s">
        <v>156</v>
      </c>
      <c r="AU317" s="24" t="s">
        <v>80</v>
      </c>
      <c r="AY317" s="24" t="s">
        <v>154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24" t="s">
        <v>78</v>
      </c>
      <c r="BK317" s="215">
        <f>ROUND(I317*H317,2)</f>
        <v>0</v>
      </c>
      <c r="BL317" s="24" t="s">
        <v>232</v>
      </c>
      <c r="BM317" s="24" t="s">
        <v>633</v>
      </c>
    </row>
    <row r="318" spans="2:65" s="12" customFormat="1" ht="13.5">
      <c r="B318" s="216"/>
      <c r="C318" s="217"/>
      <c r="D318" s="218" t="s">
        <v>163</v>
      </c>
      <c r="E318" s="219" t="s">
        <v>21</v>
      </c>
      <c r="F318" s="220" t="s">
        <v>634</v>
      </c>
      <c r="G318" s="217"/>
      <c r="H318" s="221">
        <v>10</v>
      </c>
      <c r="I318" s="222"/>
      <c r="J318" s="217"/>
      <c r="K318" s="217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163</v>
      </c>
      <c r="AU318" s="227" t="s">
        <v>80</v>
      </c>
      <c r="AV318" s="12" t="s">
        <v>80</v>
      </c>
      <c r="AW318" s="12" t="s">
        <v>35</v>
      </c>
      <c r="AX318" s="12" t="s">
        <v>78</v>
      </c>
      <c r="AY318" s="227" t="s">
        <v>154</v>
      </c>
    </row>
    <row r="319" spans="2:65" s="1" customFormat="1" ht="22.5" customHeight="1">
      <c r="B319" s="41"/>
      <c r="C319" s="228" t="s">
        <v>414</v>
      </c>
      <c r="D319" s="228" t="s">
        <v>243</v>
      </c>
      <c r="E319" s="229" t="s">
        <v>635</v>
      </c>
      <c r="F319" s="230" t="s">
        <v>636</v>
      </c>
      <c r="G319" s="231" t="s">
        <v>171</v>
      </c>
      <c r="H319" s="232">
        <v>10</v>
      </c>
      <c r="I319" s="233"/>
      <c r="J319" s="234">
        <f>ROUND(I319*H319,2)</f>
        <v>0</v>
      </c>
      <c r="K319" s="230" t="s">
        <v>160</v>
      </c>
      <c r="L319" s="235"/>
      <c r="M319" s="236" t="s">
        <v>21</v>
      </c>
      <c r="N319" s="237" t="s">
        <v>42</v>
      </c>
      <c r="O319" s="42"/>
      <c r="P319" s="213">
        <f>O319*H319</f>
        <v>0</v>
      </c>
      <c r="Q319" s="213">
        <v>9.2000000000000003E-4</v>
      </c>
      <c r="R319" s="213">
        <f>Q319*H319</f>
        <v>9.1999999999999998E-3</v>
      </c>
      <c r="S319" s="213">
        <v>0</v>
      </c>
      <c r="T319" s="214">
        <f>S319*H319</f>
        <v>0</v>
      </c>
      <c r="AR319" s="24" t="s">
        <v>315</v>
      </c>
      <c r="AT319" s="24" t="s">
        <v>243</v>
      </c>
      <c r="AU319" s="24" t="s">
        <v>80</v>
      </c>
      <c r="AY319" s="24" t="s">
        <v>154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4" t="s">
        <v>78</v>
      </c>
      <c r="BK319" s="215">
        <f>ROUND(I319*H319,2)</f>
        <v>0</v>
      </c>
      <c r="BL319" s="24" t="s">
        <v>232</v>
      </c>
      <c r="BM319" s="24" t="s">
        <v>637</v>
      </c>
    </row>
    <row r="320" spans="2:65" s="11" customFormat="1" ht="29.85" customHeight="1">
      <c r="B320" s="187"/>
      <c r="C320" s="188"/>
      <c r="D320" s="201" t="s">
        <v>70</v>
      </c>
      <c r="E320" s="202" t="s">
        <v>638</v>
      </c>
      <c r="F320" s="202" t="s">
        <v>639</v>
      </c>
      <c r="G320" s="188"/>
      <c r="H320" s="188"/>
      <c r="I320" s="191"/>
      <c r="J320" s="203">
        <f>BK320</f>
        <v>0</v>
      </c>
      <c r="K320" s="188"/>
      <c r="L320" s="193"/>
      <c r="M320" s="194"/>
      <c r="N320" s="195"/>
      <c r="O320" s="195"/>
      <c r="P320" s="196">
        <f>SUM(P321:P323)</f>
        <v>0</v>
      </c>
      <c r="Q320" s="195"/>
      <c r="R320" s="196">
        <f>SUM(R321:R323)</f>
        <v>0.36728999999999995</v>
      </c>
      <c r="S320" s="195"/>
      <c r="T320" s="197">
        <f>SUM(T321:T323)</f>
        <v>0</v>
      </c>
      <c r="AR320" s="198" t="s">
        <v>80</v>
      </c>
      <c r="AT320" s="199" t="s">
        <v>70</v>
      </c>
      <c r="AU320" s="199" t="s">
        <v>78</v>
      </c>
      <c r="AY320" s="198" t="s">
        <v>154</v>
      </c>
      <c r="BK320" s="200">
        <f>SUM(BK321:BK323)</f>
        <v>0</v>
      </c>
    </row>
    <row r="321" spans="2:65" s="1" customFormat="1" ht="22.5" customHeight="1">
      <c r="B321" s="41"/>
      <c r="C321" s="204" t="s">
        <v>640</v>
      </c>
      <c r="D321" s="204" t="s">
        <v>156</v>
      </c>
      <c r="E321" s="205" t="s">
        <v>641</v>
      </c>
      <c r="F321" s="206" t="s">
        <v>642</v>
      </c>
      <c r="G321" s="207" t="s">
        <v>171</v>
      </c>
      <c r="H321" s="208">
        <v>21</v>
      </c>
      <c r="I321" s="209"/>
      <c r="J321" s="210">
        <f>ROUND(I321*H321,2)</f>
        <v>0</v>
      </c>
      <c r="K321" s="206" t="s">
        <v>160</v>
      </c>
      <c r="L321" s="61"/>
      <c r="M321" s="211" t="s">
        <v>21</v>
      </c>
      <c r="N321" s="212" t="s">
        <v>42</v>
      </c>
      <c r="O321" s="42"/>
      <c r="P321" s="213">
        <f>O321*H321</f>
        <v>0</v>
      </c>
      <c r="Q321" s="213">
        <v>1.7489999999999999E-2</v>
      </c>
      <c r="R321" s="213">
        <f>Q321*H321</f>
        <v>0.36728999999999995</v>
      </c>
      <c r="S321" s="213">
        <v>0</v>
      </c>
      <c r="T321" s="214">
        <f>S321*H321</f>
        <v>0</v>
      </c>
      <c r="AR321" s="24" t="s">
        <v>232</v>
      </c>
      <c r="AT321" s="24" t="s">
        <v>156</v>
      </c>
      <c r="AU321" s="24" t="s">
        <v>80</v>
      </c>
      <c r="AY321" s="24" t="s">
        <v>154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24" t="s">
        <v>78</v>
      </c>
      <c r="BK321" s="215">
        <f>ROUND(I321*H321,2)</f>
        <v>0</v>
      </c>
      <c r="BL321" s="24" t="s">
        <v>232</v>
      </c>
      <c r="BM321" s="24" t="s">
        <v>643</v>
      </c>
    </row>
    <row r="322" spans="2:65" s="12" customFormat="1" ht="13.5">
      <c r="B322" s="216"/>
      <c r="C322" s="217"/>
      <c r="D322" s="218" t="s">
        <v>163</v>
      </c>
      <c r="E322" s="219" t="s">
        <v>21</v>
      </c>
      <c r="F322" s="220" t="s">
        <v>644</v>
      </c>
      <c r="G322" s="217"/>
      <c r="H322" s="221">
        <v>21</v>
      </c>
      <c r="I322" s="222"/>
      <c r="J322" s="217"/>
      <c r="K322" s="217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163</v>
      </c>
      <c r="AU322" s="227" t="s">
        <v>80</v>
      </c>
      <c r="AV322" s="12" t="s">
        <v>80</v>
      </c>
      <c r="AW322" s="12" t="s">
        <v>35</v>
      </c>
      <c r="AX322" s="12" t="s">
        <v>78</v>
      </c>
      <c r="AY322" s="227" t="s">
        <v>154</v>
      </c>
    </row>
    <row r="323" spans="2:65" s="1" customFormat="1" ht="22.5" customHeight="1">
      <c r="B323" s="41"/>
      <c r="C323" s="204" t="s">
        <v>645</v>
      </c>
      <c r="D323" s="204" t="s">
        <v>156</v>
      </c>
      <c r="E323" s="205" t="s">
        <v>646</v>
      </c>
      <c r="F323" s="206" t="s">
        <v>647</v>
      </c>
      <c r="G323" s="207" t="s">
        <v>225</v>
      </c>
      <c r="H323" s="208">
        <v>0.36699999999999999</v>
      </c>
      <c r="I323" s="209"/>
      <c r="J323" s="210">
        <f>ROUND(I323*H323,2)</f>
        <v>0</v>
      </c>
      <c r="K323" s="206" t="s">
        <v>160</v>
      </c>
      <c r="L323" s="61"/>
      <c r="M323" s="211" t="s">
        <v>21</v>
      </c>
      <c r="N323" s="212" t="s">
        <v>42</v>
      </c>
      <c r="O323" s="42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AR323" s="24" t="s">
        <v>232</v>
      </c>
      <c r="AT323" s="24" t="s">
        <v>156</v>
      </c>
      <c r="AU323" s="24" t="s">
        <v>80</v>
      </c>
      <c r="AY323" s="24" t="s">
        <v>154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4" t="s">
        <v>78</v>
      </c>
      <c r="BK323" s="215">
        <f>ROUND(I323*H323,2)</f>
        <v>0</v>
      </c>
      <c r="BL323" s="24" t="s">
        <v>232</v>
      </c>
      <c r="BM323" s="24" t="s">
        <v>648</v>
      </c>
    </row>
    <row r="324" spans="2:65" s="11" customFormat="1" ht="29.85" customHeight="1">
      <c r="B324" s="187"/>
      <c r="C324" s="188"/>
      <c r="D324" s="201" t="s">
        <v>70</v>
      </c>
      <c r="E324" s="202" t="s">
        <v>649</v>
      </c>
      <c r="F324" s="202" t="s">
        <v>650</v>
      </c>
      <c r="G324" s="188"/>
      <c r="H324" s="188"/>
      <c r="I324" s="191"/>
      <c r="J324" s="203">
        <f>BK324</f>
        <v>0</v>
      </c>
      <c r="K324" s="188"/>
      <c r="L324" s="193"/>
      <c r="M324" s="194"/>
      <c r="N324" s="195"/>
      <c r="O324" s="195"/>
      <c r="P324" s="196">
        <f>SUM(P325:P330)</f>
        <v>0</v>
      </c>
      <c r="Q324" s="195"/>
      <c r="R324" s="196">
        <f>SUM(R325:R330)</f>
        <v>0.16725000000000001</v>
      </c>
      <c r="S324" s="195"/>
      <c r="T324" s="197">
        <f>SUM(T325:T330)</f>
        <v>0</v>
      </c>
      <c r="AR324" s="198" t="s">
        <v>80</v>
      </c>
      <c r="AT324" s="199" t="s">
        <v>70</v>
      </c>
      <c r="AU324" s="199" t="s">
        <v>78</v>
      </c>
      <c r="AY324" s="198" t="s">
        <v>154</v>
      </c>
      <c r="BK324" s="200">
        <f>SUM(BK325:BK330)</f>
        <v>0</v>
      </c>
    </row>
    <row r="325" spans="2:65" s="1" customFormat="1" ht="22.5" customHeight="1">
      <c r="B325" s="41"/>
      <c r="C325" s="204" t="s">
        <v>425</v>
      </c>
      <c r="D325" s="204" t="s">
        <v>156</v>
      </c>
      <c r="E325" s="205" t="s">
        <v>651</v>
      </c>
      <c r="F325" s="206" t="s">
        <v>652</v>
      </c>
      <c r="G325" s="207" t="s">
        <v>246</v>
      </c>
      <c r="H325" s="208">
        <v>145</v>
      </c>
      <c r="I325" s="209"/>
      <c r="J325" s="210">
        <f>ROUND(I325*H325,2)</f>
        <v>0</v>
      </c>
      <c r="K325" s="206" t="s">
        <v>160</v>
      </c>
      <c r="L325" s="61"/>
      <c r="M325" s="211" t="s">
        <v>21</v>
      </c>
      <c r="N325" s="212" t="s">
        <v>42</v>
      </c>
      <c r="O325" s="42"/>
      <c r="P325" s="213">
        <f>O325*H325</f>
        <v>0</v>
      </c>
      <c r="Q325" s="213">
        <v>5.0000000000000002E-5</v>
      </c>
      <c r="R325" s="213">
        <f>Q325*H325</f>
        <v>7.2500000000000004E-3</v>
      </c>
      <c r="S325" s="213">
        <v>0</v>
      </c>
      <c r="T325" s="214">
        <f>S325*H325</f>
        <v>0</v>
      </c>
      <c r="AR325" s="24" t="s">
        <v>232</v>
      </c>
      <c r="AT325" s="24" t="s">
        <v>156</v>
      </c>
      <c r="AU325" s="24" t="s">
        <v>80</v>
      </c>
      <c r="AY325" s="24" t="s">
        <v>154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24" t="s">
        <v>78</v>
      </c>
      <c r="BK325" s="215">
        <f>ROUND(I325*H325,2)</f>
        <v>0</v>
      </c>
      <c r="BL325" s="24" t="s">
        <v>232</v>
      </c>
      <c r="BM325" s="24" t="s">
        <v>653</v>
      </c>
    </row>
    <row r="326" spans="2:65" s="12" customFormat="1" ht="13.5">
      <c r="B326" s="216"/>
      <c r="C326" s="217"/>
      <c r="D326" s="218" t="s">
        <v>163</v>
      </c>
      <c r="E326" s="219" t="s">
        <v>21</v>
      </c>
      <c r="F326" s="220" t="s">
        <v>654</v>
      </c>
      <c r="G326" s="217"/>
      <c r="H326" s="221">
        <v>145</v>
      </c>
      <c r="I326" s="222"/>
      <c r="J326" s="217"/>
      <c r="K326" s="217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163</v>
      </c>
      <c r="AU326" s="227" t="s">
        <v>80</v>
      </c>
      <c r="AV326" s="12" t="s">
        <v>80</v>
      </c>
      <c r="AW326" s="12" t="s">
        <v>35</v>
      </c>
      <c r="AX326" s="12" t="s">
        <v>78</v>
      </c>
      <c r="AY326" s="227" t="s">
        <v>154</v>
      </c>
    </row>
    <row r="327" spans="2:65" s="1" customFormat="1" ht="22.5" customHeight="1">
      <c r="B327" s="41"/>
      <c r="C327" s="228" t="s">
        <v>655</v>
      </c>
      <c r="D327" s="228" t="s">
        <v>243</v>
      </c>
      <c r="E327" s="229" t="s">
        <v>656</v>
      </c>
      <c r="F327" s="230" t="s">
        <v>657</v>
      </c>
      <c r="G327" s="231" t="s">
        <v>225</v>
      </c>
      <c r="H327" s="232">
        <v>0.16</v>
      </c>
      <c r="I327" s="233"/>
      <c r="J327" s="234">
        <f>ROUND(I327*H327,2)</f>
        <v>0</v>
      </c>
      <c r="K327" s="230" t="s">
        <v>160</v>
      </c>
      <c r="L327" s="235"/>
      <c r="M327" s="236" t="s">
        <v>21</v>
      </c>
      <c r="N327" s="237" t="s">
        <v>42</v>
      </c>
      <c r="O327" s="42"/>
      <c r="P327" s="213">
        <f>O327*H327</f>
        <v>0</v>
      </c>
      <c r="Q327" s="213">
        <v>1</v>
      </c>
      <c r="R327" s="213">
        <f>Q327*H327</f>
        <v>0.16</v>
      </c>
      <c r="S327" s="213">
        <v>0</v>
      </c>
      <c r="T327" s="214">
        <f>S327*H327</f>
        <v>0</v>
      </c>
      <c r="AR327" s="24" t="s">
        <v>315</v>
      </c>
      <c r="AT327" s="24" t="s">
        <v>243</v>
      </c>
      <c r="AU327" s="24" t="s">
        <v>80</v>
      </c>
      <c r="AY327" s="24" t="s">
        <v>154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24" t="s">
        <v>78</v>
      </c>
      <c r="BK327" s="215">
        <f>ROUND(I327*H327,2)</f>
        <v>0</v>
      </c>
      <c r="BL327" s="24" t="s">
        <v>232</v>
      </c>
      <c r="BM327" s="24" t="s">
        <v>658</v>
      </c>
    </row>
    <row r="328" spans="2:65" s="12" customFormat="1" ht="13.5">
      <c r="B328" s="216"/>
      <c r="C328" s="217"/>
      <c r="D328" s="238" t="s">
        <v>163</v>
      </c>
      <c r="E328" s="241" t="s">
        <v>21</v>
      </c>
      <c r="F328" s="239" t="s">
        <v>659</v>
      </c>
      <c r="G328" s="217"/>
      <c r="H328" s="240">
        <v>0.14499999999999999</v>
      </c>
      <c r="I328" s="222"/>
      <c r="J328" s="217"/>
      <c r="K328" s="217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163</v>
      </c>
      <c r="AU328" s="227" t="s">
        <v>80</v>
      </c>
      <c r="AV328" s="12" t="s">
        <v>80</v>
      </c>
      <c r="AW328" s="12" t="s">
        <v>35</v>
      </c>
      <c r="AX328" s="12" t="s">
        <v>78</v>
      </c>
      <c r="AY328" s="227" t="s">
        <v>154</v>
      </c>
    </row>
    <row r="329" spans="2:65" s="12" customFormat="1" ht="13.5">
      <c r="B329" s="216"/>
      <c r="C329" s="217"/>
      <c r="D329" s="218" t="s">
        <v>163</v>
      </c>
      <c r="E329" s="217"/>
      <c r="F329" s="220" t="s">
        <v>660</v>
      </c>
      <c r="G329" s="217"/>
      <c r="H329" s="221">
        <v>0.16</v>
      </c>
      <c r="I329" s="222"/>
      <c r="J329" s="217"/>
      <c r="K329" s="217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163</v>
      </c>
      <c r="AU329" s="227" t="s">
        <v>80</v>
      </c>
      <c r="AV329" s="12" t="s">
        <v>80</v>
      </c>
      <c r="AW329" s="12" t="s">
        <v>6</v>
      </c>
      <c r="AX329" s="12" t="s">
        <v>78</v>
      </c>
      <c r="AY329" s="227" t="s">
        <v>154</v>
      </c>
    </row>
    <row r="330" spans="2:65" s="1" customFormat="1" ht="22.5" customHeight="1">
      <c r="B330" s="41"/>
      <c r="C330" s="204" t="s">
        <v>462</v>
      </c>
      <c r="D330" s="204" t="s">
        <v>156</v>
      </c>
      <c r="E330" s="205" t="s">
        <v>661</v>
      </c>
      <c r="F330" s="206" t="s">
        <v>662</v>
      </c>
      <c r="G330" s="207" t="s">
        <v>225</v>
      </c>
      <c r="H330" s="208">
        <v>0.16700000000000001</v>
      </c>
      <c r="I330" s="209"/>
      <c r="J330" s="210">
        <f>ROUND(I330*H330,2)</f>
        <v>0</v>
      </c>
      <c r="K330" s="206" t="s">
        <v>160</v>
      </c>
      <c r="L330" s="61"/>
      <c r="M330" s="211" t="s">
        <v>21</v>
      </c>
      <c r="N330" s="212" t="s">
        <v>42</v>
      </c>
      <c r="O330" s="42"/>
      <c r="P330" s="213">
        <f>O330*H330</f>
        <v>0</v>
      </c>
      <c r="Q330" s="213">
        <v>0</v>
      </c>
      <c r="R330" s="213">
        <f>Q330*H330</f>
        <v>0</v>
      </c>
      <c r="S330" s="213">
        <v>0</v>
      </c>
      <c r="T330" s="214">
        <f>S330*H330</f>
        <v>0</v>
      </c>
      <c r="AR330" s="24" t="s">
        <v>232</v>
      </c>
      <c r="AT330" s="24" t="s">
        <v>156</v>
      </c>
      <c r="AU330" s="24" t="s">
        <v>80</v>
      </c>
      <c r="AY330" s="24" t="s">
        <v>154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24" t="s">
        <v>78</v>
      </c>
      <c r="BK330" s="215">
        <f>ROUND(I330*H330,2)</f>
        <v>0</v>
      </c>
      <c r="BL330" s="24" t="s">
        <v>232</v>
      </c>
      <c r="BM330" s="24" t="s">
        <v>663</v>
      </c>
    </row>
    <row r="331" spans="2:65" s="11" customFormat="1" ht="29.85" customHeight="1">
      <c r="B331" s="187"/>
      <c r="C331" s="188"/>
      <c r="D331" s="201" t="s">
        <v>70</v>
      </c>
      <c r="E331" s="202" t="s">
        <v>664</v>
      </c>
      <c r="F331" s="202" t="s">
        <v>665</v>
      </c>
      <c r="G331" s="188"/>
      <c r="H331" s="188"/>
      <c r="I331" s="191"/>
      <c r="J331" s="203">
        <f>BK331</f>
        <v>0</v>
      </c>
      <c r="K331" s="188"/>
      <c r="L331" s="193"/>
      <c r="M331" s="194"/>
      <c r="N331" s="195"/>
      <c r="O331" s="195"/>
      <c r="P331" s="196">
        <f>SUM(P332:P354)</f>
        <v>0</v>
      </c>
      <c r="Q331" s="195"/>
      <c r="R331" s="196">
        <f>SUM(R332:R354)</f>
        <v>3.6384299999999994E-2</v>
      </c>
      <c r="S331" s="195"/>
      <c r="T331" s="197">
        <f>SUM(T332:T354)</f>
        <v>1.125E-2</v>
      </c>
      <c r="AR331" s="198" t="s">
        <v>80</v>
      </c>
      <c r="AT331" s="199" t="s">
        <v>70</v>
      </c>
      <c r="AU331" s="199" t="s">
        <v>78</v>
      </c>
      <c r="AY331" s="198" t="s">
        <v>154</v>
      </c>
      <c r="BK331" s="200">
        <f>SUM(BK332:BK354)</f>
        <v>0</v>
      </c>
    </row>
    <row r="332" spans="2:65" s="1" customFormat="1" ht="22.5" customHeight="1">
      <c r="B332" s="41"/>
      <c r="C332" s="204" t="s">
        <v>455</v>
      </c>
      <c r="D332" s="204" t="s">
        <v>156</v>
      </c>
      <c r="E332" s="205" t="s">
        <v>666</v>
      </c>
      <c r="F332" s="206" t="s">
        <v>667</v>
      </c>
      <c r="G332" s="207" t="s">
        <v>171</v>
      </c>
      <c r="H332" s="208">
        <v>3</v>
      </c>
      <c r="I332" s="209"/>
      <c r="J332" s="210">
        <f>ROUND(I332*H332,2)</f>
        <v>0</v>
      </c>
      <c r="K332" s="206" t="s">
        <v>160</v>
      </c>
      <c r="L332" s="61"/>
      <c r="M332" s="211" t="s">
        <v>21</v>
      </c>
      <c r="N332" s="212" t="s">
        <v>42</v>
      </c>
      <c r="O332" s="42"/>
      <c r="P332" s="213">
        <f>O332*H332</f>
        <v>0</v>
      </c>
      <c r="Q332" s="213">
        <v>0</v>
      </c>
      <c r="R332" s="213">
        <f>Q332*H332</f>
        <v>0</v>
      </c>
      <c r="S332" s="213">
        <v>0</v>
      </c>
      <c r="T332" s="214">
        <f>S332*H332</f>
        <v>0</v>
      </c>
      <c r="AR332" s="24" t="s">
        <v>232</v>
      </c>
      <c r="AT332" s="24" t="s">
        <v>156</v>
      </c>
      <c r="AU332" s="24" t="s">
        <v>80</v>
      </c>
      <c r="AY332" s="24" t="s">
        <v>154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24" t="s">
        <v>78</v>
      </c>
      <c r="BK332" s="215">
        <f>ROUND(I332*H332,2)</f>
        <v>0</v>
      </c>
      <c r="BL332" s="24" t="s">
        <v>232</v>
      </c>
      <c r="BM332" s="24" t="s">
        <v>668</v>
      </c>
    </row>
    <row r="333" spans="2:65" s="12" customFormat="1" ht="13.5">
      <c r="B333" s="216"/>
      <c r="C333" s="217"/>
      <c r="D333" s="218" t="s">
        <v>163</v>
      </c>
      <c r="E333" s="219" t="s">
        <v>21</v>
      </c>
      <c r="F333" s="220" t="s">
        <v>669</v>
      </c>
      <c r="G333" s="217"/>
      <c r="H333" s="221">
        <v>3</v>
      </c>
      <c r="I333" s="222"/>
      <c r="J333" s="217"/>
      <c r="K333" s="217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163</v>
      </c>
      <c r="AU333" s="227" t="s">
        <v>80</v>
      </c>
      <c r="AV333" s="12" t="s">
        <v>80</v>
      </c>
      <c r="AW333" s="12" t="s">
        <v>35</v>
      </c>
      <c r="AX333" s="12" t="s">
        <v>78</v>
      </c>
      <c r="AY333" s="227" t="s">
        <v>154</v>
      </c>
    </row>
    <row r="334" spans="2:65" s="1" customFormat="1" ht="22.5" customHeight="1">
      <c r="B334" s="41"/>
      <c r="C334" s="228" t="s">
        <v>670</v>
      </c>
      <c r="D334" s="228" t="s">
        <v>243</v>
      </c>
      <c r="E334" s="229" t="s">
        <v>671</v>
      </c>
      <c r="F334" s="230" t="s">
        <v>672</v>
      </c>
      <c r="G334" s="231" t="s">
        <v>171</v>
      </c>
      <c r="H334" s="232">
        <v>3.3</v>
      </c>
      <c r="I334" s="233"/>
      <c r="J334" s="234">
        <f>ROUND(I334*H334,2)</f>
        <v>0</v>
      </c>
      <c r="K334" s="230" t="s">
        <v>160</v>
      </c>
      <c r="L334" s="235"/>
      <c r="M334" s="236" t="s">
        <v>21</v>
      </c>
      <c r="N334" s="237" t="s">
        <v>42</v>
      </c>
      <c r="O334" s="42"/>
      <c r="P334" s="213">
        <f>O334*H334</f>
        <v>0</v>
      </c>
      <c r="Q334" s="213">
        <v>4.0000000000000003E-5</v>
      </c>
      <c r="R334" s="213">
        <f>Q334*H334</f>
        <v>1.3200000000000001E-4</v>
      </c>
      <c r="S334" s="213">
        <v>0</v>
      </c>
      <c r="T334" s="214">
        <f>S334*H334</f>
        <v>0</v>
      </c>
      <c r="AR334" s="24" t="s">
        <v>315</v>
      </c>
      <c r="AT334" s="24" t="s">
        <v>243</v>
      </c>
      <c r="AU334" s="24" t="s">
        <v>80</v>
      </c>
      <c r="AY334" s="24" t="s">
        <v>154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24" t="s">
        <v>78</v>
      </c>
      <c r="BK334" s="215">
        <f>ROUND(I334*H334,2)</f>
        <v>0</v>
      </c>
      <c r="BL334" s="24" t="s">
        <v>232</v>
      </c>
      <c r="BM334" s="24" t="s">
        <v>673</v>
      </c>
    </row>
    <row r="335" spans="2:65" s="12" customFormat="1" ht="13.5">
      <c r="B335" s="216"/>
      <c r="C335" s="217"/>
      <c r="D335" s="218" t="s">
        <v>163</v>
      </c>
      <c r="E335" s="217"/>
      <c r="F335" s="220" t="s">
        <v>674</v>
      </c>
      <c r="G335" s="217"/>
      <c r="H335" s="221">
        <v>3.3</v>
      </c>
      <c r="I335" s="222"/>
      <c r="J335" s="217"/>
      <c r="K335" s="217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163</v>
      </c>
      <c r="AU335" s="227" t="s">
        <v>80</v>
      </c>
      <c r="AV335" s="12" t="s">
        <v>80</v>
      </c>
      <c r="AW335" s="12" t="s">
        <v>6</v>
      </c>
      <c r="AX335" s="12" t="s">
        <v>78</v>
      </c>
      <c r="AY335" s="227" t="s">
        <v>154</v>
      </c>
    </row>
    <row r="336" spans="2:65" s="1" customFormat="1" ht="22.5" customHeight="1">
      <c r="B336" s="41"/>
      <c r="C336" s="204" t="s">
        <v>675</v>
      </c>
      <c r="D336" s="204" t="s">
        <v>156</v>
      </c>
      <c r="E336" s="205" t="s">
        <v>676</v>
      </c>
      <c r="F336" s="206" t="s">
        <v>677</v>
      </c>
      <c r="G336" s="207" t="s">
        <v>159</v>
      </c>
      <c r="H336" s="208">
        <v>4.5</v>
      </c>
      <c r="I336" s="209"/>
      <c r="J336" s="210">
        <f>ROUND(I336*H336,2)</f>
        <v>0</v>
      </c>
      <c r="K336" s="206" t="s">
        <v>160</v>
      </c>
      <c r="L336" s="61"/>
      <c r="M336" s="211" t="s">
        <v>21</v>
      </c>
      <c r="N336" s="212" t="s">
        <v>42</v>
      </c>
      <c r="O336" s="42"/>
      <c r="P336" s="213">
        <f>O336*H336</f>
        <v>0</v>
      </c>
      <c r="Q336" s="213">
        <v>3.0000000000000001E-5</v>
      </c>
      <c r="R336" s="213">
        <f>Q336*H336</f>
        <v>1.35E-4</v>
      </c>
      <c r="S336" s="213">
        <v>0</v>
      </c>
      <c r="T336" s="214">
        <f>S336*H336</f>
        <v>0</v>
      </c>
      <c r="AR336" s="24" t="s">
        <v>232</v>
      </c>
      <c r="AT336" s="24" t="s">
        <v>156</v>
      </c>
      <c r="AU336" s="24" t="s">
        <v>80</v>
      </c>
      <c r="AY336" s="24" t="s">
        <v>154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24" t="s">
        <v>78</v>
      </c>
      <c r="BK336" s="215">
        <f>ROUND(I336*H336,2)</f>
        <v>0</v>
      </c>
      <c r="BL336" s="24" t="s">
        <v>232</v>
      </c>
      <c r="BM336" s="24" t="s">
        <v>678</v>
      </c>
    </row>
    <row r="337" spans="2:65" s="12" customFormat="1" ht="13.5">
      <c r="B337" s="216"/>
      <c r="C337" s="217"/>
      <c r="D337" s="218" t="s">
        <v>163</v>
      </c>
      <c r="E337" s="219" t="s">
        <v>21</v>
      </c>
      <c r="F337" s="220" t="s">
        <v>397</v>
      </c>
      <c r="G337" s="217"/>
      <c r="H337" s="221">
        <v>4.5</v>
      </c>
      <c r="I337" s="222"/>
      <c r="J337" s="217"/>
      <c r="K337" s="217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163</v>
      </c>
      <c r="AU337" s="227" t="s">
        <v>80</v>
      </c>
      <c r="AV337" s="12" t="s">
        <v>80</v>
      </c>
      <c r="AW337" s="12" t="s">
        <v>35</v>
      </c>
      <c r="AX337" s="12" t="s">
        <v>78</v>
      </c>
      <c r="AY337" s="227" t="s">
        <v>154</v>
      </c>
    </row>
    <row r="338" spans="2:65" s="1" customFormat="1" ht="22.5" customHeight="1">
      <c r="B338" s="41"/>
      <c r="C338" s="204" t="s">
        <v>679</v>
      </c>
      <c r="D338" s="204" t="s">
        <v>156</v>
      </c>
      <c r="E338" s="205" t="s">
        <v>680</v>
      </c>
      <c r="F338" s="206" t="s">
        <v>681</v>
      </c>
      <c r="G338" s="207" t="s">
        <v>159</v>
      </c>
      <c r="H338" s="208">
        <v>4.5</v>
      </c>
      <c r="I338" s="209"/>
      <c r="J338" s="210">
        <f>ROUND(I338*H338,2)</f>
        <v>0</v>
      </c>
      <c r="K338" s="206" t="s">
        <v>160</v>
      </c>
      <c r="L338" s="61"/>
      <c r="M338" s="211" t="s">
        <v>21</v>
      </c>
      <c r="N338" s="212" t="s">
        <v>42</v>
      </c>
      <c r="O338" s="42"/>
      <c r="P338" s="213">
        <f>O338*H338</f>
        <v>0</v>
      </c>
      <c r="Q338" s="213">
        <v>4.4999999999999997E-3</v>
      </c>
      <c r="R338" s="213">
        <f>Q338*H338</f>
        <v>2.0249999999999997E-2</v>
      </c>
      <c r="S338" s="213">
        <v>0</v>
      </c>
      <c r="T338" s="214">
        <f>S338*H338</f>
        <v>0</v>
      </c>
      <c r="AR338" s="24" t="s">
        <v>232</v>
      </c>
      <c r="AT338" s="24" t="s">
        <v>156</v>
      </c>
      <c r="AU338" s="24" t="s">
        <v>80</v>
      </c>
      <c r="AY338" s="24" t="s">
        <v>154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24" t="s">
        <v>78</v>
      </c>
      <c r="BK338" s="215">
        <f>ROUND(I338*H338,2)</f>
        <v>0</v>
      </c>
      <c r="BL338" s="24" t="s">
        <v>232</v>
      </c>
      <c r="BM338" s="24" t="s">
        <v>682</v>
      </c>
    </row>
    <row r="339" spans="2:65" s="12" customFormat="1" ht="13.5">
      <c r="B339" s="216"/>
      <c r="C339" s="217"/>
      <c r="D339" s="218" t="s">
        <v>163</v>
      </c>
      <c r="E339" s="219" t="s">
        <v>21</v>
      </c>
      <c r="F339" s="220" t="s">
        <v>683</v>
      </c>
      <c r="G339" s="217"/>
      <c r="H339" s="221">
        <v>4.5</v>
      </c>
      <c r="I339" s="222"/>
      <c r="J339" s="217"/>
      <c r="K339" s="217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163</v>
      </c>
      <c r="AU339" s="227" t="s">
        <v>80</v>
      </c>
      <c r="AV339" s="12" t="s">
        <v>80</v>
      </c>
      <c r="AW339" s="12" t="s">
        <v>35</v>
      </c>
      <c r="AX339" s="12" t="s">
        <v>78</v>
      </c>
      <c r="AY339" s="227" t="s">
        <v>154</v>
      </c>
    </row>
    <row r="340" spans="2:65" s="1" customFormat="1" ht="22.5" customHeight="1">
      <c r="B340" s="41"/>
      <c r="C340" s="204" t="s">
        <v>684</v>
      </c>
      <c r="D340" s="204" t="s">
        <v>156</v>
      </c>
      <c r="E340" s="205" t="s">
        <v>685</v>
      </c>
      <c r="F340" s="206" t="s">
        <v>686</v>
      </c>
      <c r="G340" s="207" t="s">
        <v>159</v>
      </c>
      <c r="H340" s="208">
        <v>4.5</v>
      </c>
      <c r="I340" s="209"/>
      <c r="J340" s="210">
        <f>ROUND(I340*H340,2)</f>
        <v>0</v>
      </c>
      <c r="K340" s="206" t="s">
        <v>160</v>
      </c>
      <c r="L340" s="61"/>
      <c r="M340" s="211" t="s">
        <v>21</v>
      </c>
      <c r="N340" s="212" t="s">
        <v>42</v>
      </c>
      <c r="O340" s="42"/>
      <c r="P340" s="213">
        <f>O340*H340</f>
        <v>0</v>
      </c>
      <c r="Q340" s="213">
        <v>0</v>
      </c>
      <c r="R340" s="213">
        <f>Q340*H340</f>
        <v>0</v>
      </c>
      <c r="S340" s="213">
        <v>2.5000000000000001E-3</v>
      </c>
      <c r="T340" s="214">
        <f>S340*H340</f>
        <v>1.125E-2</v>
      </c>
      <c r="AR340" s="24" t="s">
        <v>232</v>
      </c>
      <c r="AT340" s="24" t="s">
        <v>156</v>
      </c>
      <c r="AU340" s="24" t="s">
        <v>80</v>
      </c>
      <c r="AY340" s="24" t="s">
        <v>154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24" t="s">
        <v>78</v>
      </c>
      <c r="BK340" s="215">
        <f>ROUND(I340*H340,2)</f>
        <v>0</v>
      </c>
      <c r="BL340" s="24" t="s">
        <v>232</v>
      </c>
      <c r="BM340" s="24" t="s">
        <v>687</v>
      </c>
    </row>
    <row r="341" spans="2:65" s="12" customFormat="1" ht="13.5">
      <c r="B341" s="216"/>
      <c r="C341" s="217"/>
      <c r="D341" s="218" t="s">
        <v>163</v>
      </c>
      <c r="E341" s="219" t="s">
        <v>21</v>
      </c>
      <c r="F341" s="220" t="s">
        <v>683</v>
      </c>
      <c r="G341" s="217"/>
      <c r="H341" s="221">
        <v>4.5</v>
      </c>
      <c r="I341" s="222"/>
      <c r="J341" s="217"/>
      <c r="K341" s="217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163</v>
      </c>
      <c r="AU341" s="227" t="s">
        <v>80</v>
      </c>
      <c r="AV341" s="12" t="s">
        <v>80</v>
      </c>
      <c r="AW341" s="12" t="s">
        <v>35</v>
      </c>
      <c r="AX341" s="12" t="s">
        <v>78</v>
      </c>
      <c r="AY341" s="227" t="s">
        <v>154</v>
      </c>
    </row>
    <row r="342" spans="2:65" s="1" customFormat="1" ht="22.5" customHeight="1">
      <c r="B342" s="41"/>
      <c r="C342" s="204" t="s">
        <v>688</v>
      </c>
      <c r="D342" s="204" t="s">
        <v>156</v>
      </c>
      <c r="E342" s="205" t="s">
        <v>689</v>
      </c>
      <c r="F342" s="206" t="s">
        <v>690</v>
      </c>
      <c r="G342" s="207" t="s">
        <v>159</v>
      </c>
      <c r="H342" s="208">
        <v>4.5</v>
      </c>
      <c r="I342" s="209"/>
      <c r="J342" s="210">
        <f>ROUND(I342*H342,2)</f>
        <v>0</v>
      </c>
      <c r="K342" s="206" t="s">
        <v>160</v>
      </c>
      <c r="L342" s="61"/>
      <c r="M342" s="211" t="s">
        <v>21</v>
      </c>
      <c r="N342" s="212" t="s">
        <v>42</v>
      </c>
      <c r="O342" s="42"/>
      <c r="P342" s="213">
        <f>O342*H342</f>
        <v>0</v>
      </c>
      <c r="Q342" s="213">
        <v>2.9999999999999997E-4</v>
      </c>
      <c r="R342" s="213">
        <f>Q342*H342</f>
        <v>1.3499999999999999E-3</v>
      </c>
      <c r="S342" s="213">
        <v>0</v>
      </c>
      <c r="T342" s="214">
        <f>S342*H342</f>
        <v>0</v>
      </c>
      <c r="AR342" s="24" t="s">
        <v>232</v>
      </c>
      <c r="AT342" s="24" t="s">
        <v>156</v>
      </c>
      <c r="AU342" s="24" t="s">
        <v>80</v>
      </c>
      <c r="AY342" s="24" t="s">
        <v>154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24" t="s">
        <v>78</v>
      </c>
      <c r="BK342" s="215">
        <f>ROUND(I342*H342,2)</f>
        <v>0</v>
      </c>
      <c r="BL342" s="24" t="s">
        <v>232</v>
      </c>
      <c r="BM342" s="24" t="s">
        <v>691</v>
      </c>
    </row>
    <row r="343" spans="2:65" s="12" customFormat="1" ht="13.5">
      <c r="B343" s="216"/>
      <c r="C343" s="217"/>
      <c r="D343" s="218" t="s">
        <v>163</v>
      </c>
      <c r="E343" s="219" t="s">
        <v>21</v>
      </c>
      <c r="F343" s="220" t="s">
        <v>397</v>
      </c>
      <c r="G343" s="217"/>
      <c r="H343" s="221">
        <v>4.5</v>
      </c>
      <c r="I343" s="222"/>
      <c r="J343" s="217"/>
      <c r="K343" s="217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163</v>
      </c>
      <c r="AU343" s="227" t="s">
        <v>80</v>
      </c>
      <c r="AV343" s="12" t="s">
        <v>80</v>
      </c>
      <c r="AW343" s="12" t="s">
        <v>35</v>
      </c>
      <c r="AX343" s="12" t="s">
        <v>78</v>
      </c>
      <c r="AY343" s="227" t="s">
        <v>154</v>
      </c>
    </row>
    <row r="344" spans="2:65" s="1" customFormat="1" ht="22.5" customHeight="1">
      <c r="B344" s="41"/>
      <c r="C344" s="228" t="s">
        <v>692</v>
      </c>
      <c r="D344" s="228" t="s">
        <v>243</v>
      </c>
      <c r="E344" s="229" t="s">
        <v>693</v>
      </c>
      <c r="F344" s="230" t="s">
        <v>694</v>
      </c>
      <c r="G344" s="231" t="s">
        <v>159</v>
      </c>
      <c r="H344" s="232">
        <v>4.59</v>
      </c>
      <c r="I344" s="233"/>
      <c r="J344" s="234">
        <f>ROUND(I344*H344,2)</f>
        <v>0</v>
      </c>
      <c r="K344" s="230" t="s">
        <v>21</v>
      </c>
      <c r="L344" s="235"/>
      <c r="M344" s="236" t="s">
        <v>21</v>
      </c>
      <c r="N344" s="237" t="s">
        <v>42</v>
      </c>
      <c r="O344" s="42"/>
      <c r="P344" s="213">
        <f>O344*H344</f>
        <v>0</v>
      </c>
      <c r="Q344" s="213">
        <v>2.8700000000000002E-3</v>
      </c>
      <c r="R344" s="213">
        <f>Q344*H344</f>
        <v>1.3173300000000001E-2</v>
      </c>
      <c r="S344" s="213">
        <v>0</v>
      </c>
      <c r="T344" s="214">
        <f>S344*H344</f>
        <v>0</v>
      </c>
      <c r="AR344" s="24" t="s">
        <v>315</v>
      </c>
      <c r="AT344" s="24" t="s">
        <v>243</v>
      </c>
      <c r="AU344" s="24" t="s">
        <v>80</v>
      </c>
      <c r="AY344" s="24" t="s">
        <v>154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24" t="s">
        <v>78</v>
      </c>
      <c r="BK344" s="215">
        <f>ROUND(I344*H344,2)</f>
        <v>0</v>
      </c>
      <c r="BL344" s="24" t="s">
        <v>232</v>
      </c>
      <c r="BM344" s="24" t="s">
        <v>695</v>
      </c>
    </row>
    <row r="345" spans="2:65" s="12" customFormat="1" ht="13.5">
      <c r="B345" s="216"/>
      <c r="C345" s="217"/>
      <c r="D345" s="238" t="s">
        <v>163</v>
      </c>
      <c r="E345" s="241" t="s">
        <v>21</v>
      </c>
      <c r="F345" s="239" t="s">
        <v>683</v>
      </c>
      <c r="G345" s="217"/>
      <c r="H345" s="240">
        <v>4.5</v>
      </c>
      <c r="I345" s="222"/>
      <c r="J345" s="217"/>
      <c r="K345" s="217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163</v>
      </c>
      <c r="AU345" s="227" t="s">
        <v>80</v>
      </c>
      <c r="AV345" s="12" t="s">
        <v>80</v>
      </c>
      <c r="AW345" s="12" t="s">
        <v>35</v>
      </c>
      <c r="AX345" s="12" t="s">
        <v>78</v>
      </c>
      <c r="AY345" s="227" t="s">
        <v>154</v>
      </c>
    </row>
    <row r="346" spans="2:65" s="12" customFormat="1" ht="13.5">
      <c r="B346" s="216"/>
      <c r="C346" s="217"/>
      <c r="D346" s="218" t="s">
        <v>163</v>
      </c>
      <c r="E346" s="217"/>
      <c r="F346" s="220" t="s">
        <v>696</v>
      </c>
      <c r="G346" s="217"/>
      <c r="H346" s="221">
        <v>4.59</v>
      </c>
      <c r="I346" s="222"/>
      <c r="J346" s="217"/>
      <c r="K346" s="217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163</v>
      </c>
      <c r="AU346" s="227" t="s">
        <v>80</v>
      </c>
      <c r="AV346" s="12" t="s">
        <v>80</v>
      </c>
      <c r="AW346" s="12" t="s">
        <v>6</v>
      </c>
      <c r="AX346" s="12" t="s">
        <v>78</v>
      </c>
      <c r="AY346" s="227" t="s">
        <v>154</v>
      </c>
    </row>
    <row r="347" spans="2:65" s="1" customFormat="1" ht="22.5" customHeight="1">
      <c r="B347" s="41"/>
      <c r="C347" s="204" t="s">
        <v>697</v>
      </c>
      <c r="D347" s="204" t="s">
        <v>156</v>
      </c>
      <c r="E347" s="205" t="s">
        <v>698</v>
      </c>
      <c r="F347" s="206" t="s">
        <v>699</v>
      </c>
      <c r="G347" s="207" t="s">
        <v>171</v>
      </c>
      <c r="H347" s="208">
        <v>3</v>
      </c>
      <c r="I347" s="209"/>
      <c r="J347" s="210">
        <f>ROUND(I347*H347,2)</f>
        <v>0</v>
      </c>
      <c r="K347" s="206" t="s">
        <v>160</v>
      </c>
      <c r="L347" s="61"/>
      <c r="M347" s="211" t="s">
        <v>21</v>
      </c>
      <c r="N347" s="212" t="s">
        <v>42</v>
      </c>
      <c r="O347" s="42"/>
      <c r="P347" s="213">
        <f>O347*H347</f>
        <v>0</v>
      </c>
      <c r="Q347" s="213">
        <v>0</v>
      </c>
      <c r="R347" s="213">
        <f>Q347*H347</f>
        <v>0</v>
      </c>
      <c r="S347" s="213">
        <v>0</v>
      </c>
      <c r="T347" s="214">
        <f>S347*H347</f>
        <v>0</v>
      </c>
      <c r="AR347" s="24" t="s">
        <v>232</v>
      </c>
      <c r="AT347" s="24" t="s">
        <v>156</v>
      </c>
      <c r="AU347" s="24" t="s">
        <v>80</v>
      </c>
      <c r="AY347" s="24" t="s">
        <v>154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24" t="s">
        <v>78</v>
      </c>
      <c r="BK347" s="215">
        <f>ROUND(I347*H347,2)</f>
        <v>0</v>
      </c>
      <c r="BL347" s="24" t="s">
        <v>232</v>
      </c>
      <c r="BM347" s="24" t="s">
        <v>700</v>
      </c>
    </row>
    <row r="348" spans="2:65" s="12" customFormat="1" ht="13.5">
      <c r="B348" s="216"/>
      <c r="C348" s="217"/>
      <c r="D348" s="218" t="s">
        <v>163</v>
      </c>
      <c r="E348" s="219" t="s">
        <v>21</v>
      </c>
      <c r="F348" s="220" t="s">
        <v>701</v>
      </c>
      <c r="G348" s="217"/>
      <c r="H348" s="221">
        <v>3</v>
      </c>
      <c r="I348" s="222"/>
      <c r="J348" s="217"/>
      <c r="K348" s="217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163</v>
      </c>
      <c r="AU348" s="227" t="s">
        <v>80</v>
      </c>
      <c r="AV348" s="12" t="s">
        <v>80</v>
      </c>
      <c r="AW348" s="12" t="s">
        <v>35</v>
      </c>
      <c r="AX348" s="12" t="s">
        <v>78</v>
      </c>
      <c r="AY348" s="227" t="s">
        <v>154</v>
      </c>
    </row>
    <row r="349" spans="2:65" s="1" customFormat="1" ht="22.5" customHeight="1">
      <c r="B349" s="41"/>
      <c r="C349" s="204" t="s">
        <v>702</v>
      </c>
      <c r="D349" s="204" t="s">
        <v>156</v>
      </c>
      <c r="E349" s="205" t="s">
        <v>703</v>
      </c>
      <c r="F349" s="206" t="s">
        <v>704</v>
      </c>
      <c r="G349" s="207" t="s">
        <v>171</v>
      </c>
      <c r="H349" s="208">
        <v>3</v>
      </c>
      <c r="I349" s="209"/>
      <c r="J349" s="210">
        <f>ROUND(I349*H349,2)</f>
        <v>0</v>
      </c>
      <c r="K349" s="206" t="s">
        <v>160</v>
      </c>
      <c r="L349" s="61"/>
      <c r="M349" s="211" t="s">
        <v>21</v>
      </c>
      <c r="N349" s="212" t="s">
        <v>42</v>
      </c>
      <c r="O349" s="42"/>
      <c r="P349" s="213">
        <f>O349*H349</f>
        <v>0</v>
      </c>
      <c r="Q349" s="213">
        <v>3.0000000000000001E-5</v>
      </c>
      <c r="R349" s="213">
        <f>Q349*H349</f>
        <v>9.0000000000000006E-5</v>
      </c>
      <c r="S349" s="213">
        <v>0</v>
      </c>
      <c r="T349" s="214">
        <f>S349*H349</f>
        <v>0</v>
      </c>
      <c r="AR349" s="24" t="s">
        <v>232</v>
      </c>
      <c r="AT349" s="24" t="s">
        <v>156</v>
      </c>
      <c r="AU349" s="24" t="s">
        <v>80</v>
      </c>
      <c r="AY349" s="24" t="s">
        <v>154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24" t="s">
        <v>78</v>
      </c>
      <c r="BK349" s="215">
        <f>ROUND(I349*H349,2)</f>
        <v>0</v>
      </c>
      <c r="BL349" s="24" t="s">
        <v>232</v>
      </c>
      <c r="BM349" s="24" t="s">
        <v>705</v>
      </c>
    </row>
    <row r="350" spans="2:65" s="12" customFormat="1" ht="13.5">
      <c r="B350" s="216"/>
      <c r="C350" s="217"/>
      <c r="D350" s="218" t="s">
        <v>163</v>
      </c>
      <c r="E350" s="219" t="s">
        <v>21</v>
      </c>
      <c r="F350" s="220" t="s">
        <v>706</v>
      </c>
      <c r="G350" s="217"/>
      <c r="H350" s="221">
        <v>3</v>
      </c>
      <c r="I350" s="222"/>
      <c r="J350" s="217"/>
      <c r="K350" s="217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163</v>
      </c>
      <c r="AU350" s="227" t="s">
        <v>80</v>
      </c>
      <c r="AV350" s="12" t="s">
        <v>80</v>
      </c>
      <c r="AW350" s="12" t="s">
        <v>35</v>
      </c>
      <c r="AX350" s="12" t="s">
        <v>78</v>
      </c>
      <c r="AY350" s="227" t="s">
        <v>154</v>
      </c>
    </row>
    <row r="351" spans="2:65" s="1" customFormat="1" ht="22.5" customHeight="1">
      <c r="B351" s="41"/>
      <c r="C351" s="228" t="s">
        <v>707</v>
      </c>
      <c r="D351" s="228" t="s">
        <v>243</v>
      </c>
      <c r="E351" s="229" t="s">
        <v>708</v>
      </c>
      <c r="F351" s="230" t="s">
        <v>709</v>
      </c>
      <c r="G351" s="231" t="s">
        <v>171</v>
      </c>
      <c r="H351" s="232">
        <v>3.3</v>
      </c>
      <c r="I351" s="233"/>
      <c r="J351" s="234">
        <f>ROUND(I351*H351,2)</f>
        <v>0</v>
      </c>
      <c r="K351" s="230" t="s">
        <v>160</v>
      </c>
      <c r="L351" s="235"/>
      <c r="M351" s="236" t="s">
        <v>21</v>
      </c>
      <c r="N351" s="237" t="s">
        <v>42</v>
      </c>
      <c r="O351" s="42"/>
      <c r="P351" s="213">
        <f>O351*H351</f>
        <v>0</v>
      </c>
      <c r="Q351" s="213">
        <v>3.8000000000000002E-4</v>
      </c>
      <c r="R351" s="213">
        <f>Q351*H351</f>
        <v>1.2539999999999999E-3</v>
      </c>
      <c r="S351" s="213">
        <v>0</v>
      </c>
      <c r="T351" s="214">
        <f>S351*H351</f>
        <v>0</v>
      </c>
      <c r="AR351" s="24" t="s">
        <v>315</v>
      </c>
      <c r="AT351" s="24" t="s">
        <v>243</v>
      </c>
      <c r="AU351" s="24" t="s">
        <v>80</v>
      </c>
      <c r="AY351" s="24" t="s">
        <v>154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24" t="s">
        <v>78</v>
      </c>
      <c r="BK351" s="215">
        <f>ROUND(I351*H351,2)</f>
        <v>0</v>
      </c>
      <c r="BL351" s="24" t="s">
        <v>232</v>
      </c>
      <c r="BM351" s="24" t="s">
        <v>710</v>
      </c>
    </row>
    <row r="352" spans="2:65" s="12" customFormat="1" ht="13.5">
      <c r="B352" s="216"/>
      <c r="C352" s="217"/>
      <c r="D352" s="238" t="s">
        <v>163</v>
      </c>
      <c r="E352" s="241" t="s">
        <v>21</v>
      </c>
      <c r="F352" s="239" t="s">
        <v>86</v>
      </c>
      <c r="G352" s="217"/>
      <c r="H352" s="240">
        <v>3</v>
      </c>
      <c r="I352" s="222"/>
      <c r="J352" s="217"/>
      <c r="K352" s="217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163</v>
      </c>
      <c r="AU352" s="227" t="s">
        <v>80</v>
      </c>
      <c r="AV352" s="12" t="s">
        <v>80</v>
      </c>
      <c r="AW352" s="12" t="s">
        <v>35</v>
      </c>
      <c r="AX352" s="12" t="s">
        <v>78</v>
      </c>
      <c r="AY352" s="227" t="s">
        <v>154</v>
      </c>
    </row>
    <row r="353" spans="2:65" s="12" customFormat="1" ht="13.5">
      <c r="B353" s="216"/>
      <c r="C353" s="217"/>
      <c r="D353" s="218" t="s">
        <v>163</v>
      </c>
      <c r="E353" s="217"/>
      <c r="F353" s="220" t="s">
        <v>674</v>
      </c>
      <c r="G353" s="217"/>
      <c r="H353" s="221">
        <v>3.3</v>
      </c>
      <c r="I353" s="222"/>
      <c r="J353" s="217"/>
      <c r="K353" s="217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163</v>
      </c>
      <c r="AU353" s="227" t="s">
        <v>80</v>
      </c>
      <c r="AV353" s="12" t="s">
        <v>80</v>
      </c>
      <c r="AW353" s="12" t="s">
        <v>6</v>
      </c>
      <c r="AX353" s="12" t="s">
        <v>78</v>
      </c>
      <c r="AY353" s="227" t="s">
        <v>154</v>
      </c>
    </row>
    <row r="354" spans="2:65" s="1" customFormat="1" ht="22.5" customHeight="1">
      <c r="B354" s="41"/>
      <c r="C354" s="204" t="s">
        <v>711</v>
      </c>
      <c r="D354" s="204" t="s">
        <v>156</v>
      </c>
      <c r="E354" s="205" t="s">
        <v>712</v>
      </c>
      <c r="F354" s="206" t="s">
        <v>713</v>
      </c>
      <c r="G354" s="207" t="s">
        <v>225</v>
      </c>
      <c r="H354" s="208">
        <v>3.5999999999999997E-2</v>
      </c>
      <c r="I354" s="209"/>
      <c r="J354" s="210">
        <f>ROUND(I354*H354,2)</f>
        <v>0</v>
      </c>
      <c r="K354" s="206" t="s">
        <v>160</v>
      </c>
      <c r="L354" s="61"/>
      <c r="M354" s="211" t="s">
        <v>21</v>
      </c>
      <c r="N354" s="212" t="s">
        <v>42</v>
      </c>
      <c r="O354" s="42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AR354" s="24" t="s">
        <v>232</v>
      </c>
      <c r="AT354" s="24" t="s">
        <v>156</v>
      </c>
      <c r="AU354" s="24" t="s">
        <v>80</v>
      </c>
      <c r="AY354" s="24" t="s">
        <v>154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24" t="s">
        <v>78</v>
      </c>
      <c r="BK354" s="215">
        <f>ROUND(I354*H354,2)</f>
        <v>0</v>
      </c>
      <c r="BL354" s="24" t="s">
        <v>232</v>
      </c>
      <c r="BM354" s="24" t="s">
        <v>714</v>
      </c>
    </row>
    <row r="355" spans="2:65" s="11" customFormat="1" ht="29.85" customHeight="1">
      <c r="B355" s="187"/>
      <c r="C355" s="188"/>
      <c r="D355" s="201" t="s">
        <v>70</v>
      </c>
      <c r="E355" s="202" t="s">
        <v>715</v>
      </c>
      <c r="F355" s="202" t="s">
        <v>716</v>
      </c>
      <c r="G355" s="188"/>
      <c r="H355" s="188"/>
      <c r="I355" s="191"/>
      <c r="J355" s="203">
        <f>BK355</f>
        <v>0</v>
      </c>
      <c r="K355" s="188"/>
      <c r="L355" s="193"/>
      <c r="M355" s="194"/>
      <c r="N355" s="195"/>
      <c r="O355" s="195"/>
      <c r="P355" s="196">
        <f>SUM(P356:P361)</f>
        <v>0</v>
      </c>
      <c r="Q355" s="195"/>
      <c r="R355" s="196">
        <f>SUM(R356:R361)</f>
        <v>1.6900399999999999E-2</v>
      </c>
      <c r="S355" s="195"/>
      <c r="T355" s="197">
        <f>SUM(T356:T361)</f>
        <v>0</v>
      </c>
      <c r="AR355" s="198" t="s">
        <v>80</v>
      </c>
      <c r="AT355" s="199" t="s">
        <v>70</v>
      </c>
      <c r="AU355" s="199" t="s">
        <v>78</v>
      </c>
      <c r="AY355" s="198" t="s">
        <v>154</v>
      </c>
      <c r="BK355" s="200">
        <f>SUM(BK356:BK361)</f>
        <v>0</v>
      </c>
    </row>
    <row r="356" spans="2:65" s="1" customFormat="1" ht="22.5" customHeight="1">
      <c r="B356" s="41"/>
      <c r="C356" s="204" t="s">
        <v>717</v>
      </c>
      <c r="D356" s="204" t="s">
        <v>156</v>
      </c>
      <c r="E356" s="205" t="s">
        <v>718</v>
      </c>
      <c r="F356" s="206" t="s">
        <v>719</v>
      </c>
      <c r="G356" s="207" t="s">
        <v>159</v>
      </c>
      <c r="H356" s="208">
        <v>36.74</v>
      </c>
      <c r="I356" s="209"/>
      <c r="J356" s="210">
        <f>ROUND(I356*H356,2)</f>
        <v>0</v>
      </c>
      <c r="K356" s="206" t="s">
        <v>21</v>
      </c>
      <c r="L356" s="61"/>
      <c r="M356" s="211" t="s">
        <v>21</v>
      </c>
      <c r="N356" s="212" t="s">
        <v>42</v>
      </c>
      <c r="O356" s="42"/>
      <c r="P356" s="213">
        <f>O356*H356</f>
        <v>0</v>
      </c>
      <c r="Q356" s="213">
        <v>2.0000000000000001E-4</v>
      </c>
      <c r="R356" s="213">
        <f>Q356*H356</f>
        <v>7.3480000000000004E-3</v>
      </c>
      <c r="S356" s="213">
        <v>0</v>
      </c>
      <c r="T356" s="214">
        <f>S356*H356</f>
        <v>0</v>
      </c>
      <c r="AR356" s="24" t="s">
        <v>232</v>
      </c>
      <c r="AT356" s="24" t="s">
        <v>156</v>
      </c>
      <c r="AU356" s="24" t="s">
        <v>80</v>
      </c>
      <c r="AY356" s="24" t="s">
        <v>154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24" t="s">
        <v>78</v>
      </c>
      <c r="BK356" s="215">
        <f>ROUND(I356*H356,2)</f>
        <v>0</v>
      </c>
      <c r="BL356" s="24" t="s">
        <v>232</v>
      </c>
      <c r="BM356" s="24" t="s">
        <v>720</v>
      </c>
    </row>
    <row r="357" spans="2:65" s="12" customFormat="1" ht="13.5">
      <c r="B357" s="216"/>
      <c r="C357" s="217"/>
      <c r="D357" s="238" t="s">
        <v>163</v>
      </c>
      <c r="E357" s="241" t="s">
        <v>21</v>
      </c>
      <c r="F357" s="239" t="s">
        <v>721</v>
      </c>
      <c r="G357" s="217"/>
      <c r="H357" s="240">
        <v>25.2</v>
      </c>
      <c r="I357" s="222"/>
      <c r="J357" s="217"/>
      <c r="K357" s="217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163</v>
      </c>
      <c r="AU357" s="227" t="s">
        <v>80</v>
      </c>
      <c r="AV357" s="12" t="s">
        <v>80</v>
      </c>
      <c r="AW357" s="12" t="s">
        <v>35</v>
      </c>
      <c r="AX357" s="12" t="s">
        <v>71</v>
      </c>
      <c r="AY357" s="227" t="s">
        <v>154</v>
      </c>
    </row>
    <row r="358" spans="2:65" s="12" customFormat="1" ht="13.5">
      <c r="B358" s="216"/>
      <c r="C358" s="217"/>
      <c r="D358" s="238" t="s">
        <v>163</v>
      </c>
      <c r="E358" s="241" t="s">
        <v>21</v>
      </c>
      <c r="F358" s="239" t="s">
        <v>722</v>
      </c>
      <c r="G358" s="217"/>
      <c r="H358" s="240">
        <v>11.54</v>
      </c>
      <c r="I358" s="222"/>
      <c r="J358" s="217"/>
      <c r="K358" s="217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163</v>
      </c>
      <c r="AU358" s="227" t="s">
        <v>80</v>
      </c>
      <c r="AV358" s="12" t="s">
        <v>80</v>
      </c>
      <c r="AW358" s="12" t="s">
        <v>35</v>
      </c>
      <c r="AX358" s="12" t="s">
        <v>71</v>
      </c>
      <c r="AY358" s="227" t="s">
        <v>154</v>
      </c>
    </row>
    <row r="359" spans="2:65" s="13" customFormat="1" ht="13.5">
      <c r="B359" s="242"/>
      <c r="C359" s="243"/>
      <c r="D359" s="218" t="s">
        <v>163</v>
      </c>
      <c r="E359" s="253" t="s">
        <v>21</v>
      </c>
      <c r="F359" s="254" t="s">
        <v>299</v>
      </c>
      <c r="G359" s="243"/>
      <c r="H359" s="255">
        <v>36.74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AT359" s="252" t="s">
        <v>163</v>
      </c>
      <c r="AU359" s="252" t="s">
        <v>80</v>
      </c>
      <c r="AV359" s="13" t="s">
        <v>86</v>
      </c>
      <c r="AW359" s="13" t="s">
        <v>35</v>
      </c>
      <c r="AX359" s="13" t="s">
        <v>78</v>
      </c>
      <c r="AY359" s="252" t="s">
        <v>154</v>
      </c>
    </row>
    <row r="360" spans="2:65" s="1" customFormat="1" ht="31.5" customHeight="1">
      <c r="B360" s="41"/>
      <c r="C360" s="204" t="s">
        <v>723</v>
      </c>
      <c r="D360" s="204" t="s">
        <v>156</v>
      </c>
      <c r="E360" s="205" t="s">
        <v>724</v>
      </c>
      <c r="F360" s="206" t="s">
        <v>725</v>
      </c>
      <c r="G360" s="207" t="s">
        <v>159</v>
      </c>
      <c r="H360" s="208">
        <v>36.74</v>
      </c>
      <c r="I360" s="209"/>
      <c r="J360" s="210">
        <f>ROUND(I360*H360,2)</f>
        <v>0</v>
      </c>
      <c r="K360" s="206" t="s">
        <v>21</v>
      </c>
      <c r="L360" s="61"/>
      <c r="M360" s="211" t="s">
        <v>21</v>
      </c>
      <c r="N360" s="212" t="s">
        <v>42</v>
      </c>
      <c r="O360" s="42"/>
      <c r="P360" s="213">
        <f>O360*H360</f>
        <v>0</v>
      </c>
      <c r="Q360" s="213">
        <v>2.5999999999999998E-4</v>
      </c>
      <c r="R360" s="213">
        <f>Q360*H360</f>
        <v>9.5523999999999991E-3</v>
      </c>
      <c r="S360" s="213">
        <v>0</v>
      </c>
      <c r="T360" s="214">
        <f>S360*H360</f>
        <v>0</v>
      </c>
      <c r="AR360" s="24" t="s">
        <v>232</v>
      </c>
      <c r="AT360" s="24" t="s">
        <v>156</v>
      </c>
      <c r="AU360" s="24" t="s">
        <v>80</v>
      </c>
      <c r="AY360" s="24" t="s">
        <v>154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24" t="s">
        <v>78</v>
      </c>
      <c r="BK360" s="215">
        <f>ROUND(I360*H360,2)</f>
        <v>0</v>
      </c>
      <c r="BL360" s="24" t="s">
        <v>232</v>
      </c>
      <c r="BM360" s="24" t="s">
        <v>726</v>
      </c>
    </row>
    <row r="361" spans="2:65" s="12" customFormat="1" ht="13.5">
      <c r="B361" s="216"/>
      <c r="C361" s="217"/>
      <c r="D361" s="238" t="s">
        <v>163</v>
      </c>
      <c r="E361" s="241" t="s">
        <v>21</v>
      </c>
      <c r="F361" s="239" t="s">
        <v>727</v>
      </c>
      <c r="G361" s="217"/>
      <c r="H361" s="240">
        <v>36.74</v>
      </c>
      <c r="I361" s="222"/>
      <c r="J361" s="217"/>
      <c r="K361" s="217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163</v>
      </c>
      <c r="AU361" s="227" t="s">
        <v>80</v>
      </c>
      <c r="AV361" s="12" t="s">
        <v>80</v>
      </c>
      <c r="AW361" s="12" t="s">
        <v>35</v>
      </c>
      <c r="AX361" s="12" t="s">
        <v>78</v>
      </c>
      <c r="AY361" s="227" t="s">
        <v>154</v>
      </c>
    </row>
    <row r="362" spans="2:65" s="11" customFormat="1" ht="29.85" customHeight="1">
      <c r="B362" s="187"/>
      <c r="C362" s="188"/>
      <c r="D362" s="201" t="s">
        <v>70</v>
      </c>
      <c r="E362" s="202" t="s">
        <v>728</v>
      </c>
      <c r="F362" s="202" t="s">
        <v>729</v>
      </c>
      <c r="G362" s="188"/>
      <c r="H362" s="188"/>
      <c r="I362" s="191"/>
      <c r="J362" s="203">
        <f>BK362</f>
        <v>0</v>
      </c>
      <c r="K362" s="188"/>
      <c r="L362" s="193"/>
      <c r="M362" s="194"/>
      <c r="N362" s="195"/>
      <c r="O362" s="195"/>
      <c r="P362" s="196">
        <f>SUM(P363:P364)</f>
        <v>0</v>
      </c>
      <c r="Q362" s="195"/>
      <c r="R362" s="196">
        <f>SUM(R363:R364)</f>
        <v>0.14065</v>
      </c>
      <c r="S362" s="195"/>
      <c r="T362" s="197">
        <f>SUM(T363:T364)</f>
        <v>0</v>
      </c>
      <c r="AR362" s="198" t="s">
        <v>80</v>
      </c>
      <c r="AT362" s="199" t="s">
        <v>70</v>
      </c>
      <c r="AU362" s="199" t="s">
        <v>78</v>
      </c>
      <c r="AY362" s="198" t="s">
        <v>154</v>
      </c>
      <c r="BK362" s="200">
        <f>SUM(BK363:BK364)</f>
        <v>0</v>
      </c>
    </row>
    <row r="363" spans="2:65" s="1" customFormat="1" ht="22.5" customHeight="1">
      <c r="B363" s="41"/>
      <c r="C363" s="204" t="s">
        <v>730</v>
      </c>
      <c r="D363" s="204" t="s">
        <v>156</v>
      </c>
      <c r="E363" s="205" t="s">
        <v>731</v>
      </c>
      <c r="F363" s="206" t="s">
        <v>732</v>
      </c>
      <c r="G363" s="207" t="s">
        <v>246</v>
      </c>
      <c r="H363" s="208">
        <v>145</v>
      </c>
      <c r="I363" s="209"/>
      <c r="J363" s="210">
        <f>ROUND(I363*H363,2)</f>
        <v>0</v>
      </c>
      <c r="K363" s="206" t="s">
        <v>21</v>
      </c>
      <c r="L363" s="61"/>
      <c r="M363" s="211" t="s">
        <v>21</v>
      </c>
      <c r="N363" s="212" t="s">
        <v>42</v>
      </c>
      <c r="O363" s="42"/>
      <c r="P363" s="213">
        <f>O363*H363</f>
        <v>0</v>
      </c>
      <c r="Q363" s="213">
        <v>9.7000000000000005E-4</v>
      </c>
      <c r="R363" s="213">
        <f>Q363*H363</f>
        <v>0.14065</v>
      </c>
      <c r="S363" s="213">
        <v>0</v>
      </c>
      <c r="T363" s="214">
        <f>S363*H363</f>
        <v>0</v>
      </c>
      <c r="AR363" s="24" t="s">
        <v>232</v>
      </c>
      <c r="AT363" s="24" t="s">
        <v>156</v>
      </c>
      <c r="AU363" s="24" t="s">
        <v>80</v>
      </c>
      <c r="AY363" s="24" t="s">
        <v>154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24" t="s">
        <v>78</v>
      </c>
      <c r="BK363" s="215">
        <f>ROUND(I363*H363,2)</f>
        <v>0</v>
      </c>
      <c r="BL363" s="24" t="s">
        <v>232</v>
      </c>
      <c r="BM363" s="24" t="s">
        <v>733</v>
      </c>
    </row>
    <row r="364" spans="2:65" s="12" customFormat="1" ht="13.5">
      <c r="B364" s="216"/>
      <c r="C364" s="217"/>
      <c r="D364" s="238" t="s">
        <v>163</v>
      </c>
      <c r="E364" s="241" t="s">
        <v>21</v>
      </c>
      <c r="F364" s="239" t="s">
        <v>734</v>
      </c>
      <c r="G364" s="217"/>
      <c r="H364" s="240">
        <v>145</v>
      </c>
      <c r="I364" s="222"/>
      <c r="J364" s="217"/>
      <c r="K364" s="217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163</v>
      </c>
      <c r="AU364" s="227" t="s">
        <v>80</v>
      </c>
      <c r="AV364" s="12" t="s">
        <v>80</v>
      </c>
      <c r="AW364" s="12" t="s">
        <v>35</v>
      </c>
      <c r="AX364" s="12" t="s">
        <v>78</v>
      </c>
      <c r="AY364" s="227" t="s">
        <v>154</v>
      </c>
    </row>
    <row r="365" spans="2:65" s="11" customFormat="1" ht="37.35" customHeight="1">
      <c r="B365" s="187"/>
      <c r="C365" s="188"/>
      <c r="D365" s="201" t="s">
        <v>70</v>
      </c>
      <c r="E365" s="267" t="s">
        <v>735</v>
      </c>
      <c r="F365" s="267" t="s">
        <v>736</v>
      </c>
      <c r="G365" s="188"/>
      <c r="H365" s="188"/>
      <c r="I365" s="191"/>
      <c r="J365" s="268">
        <f>BK365</f>
        <v>0</v>
      </c>
      <c r="K365" s="188"/>
      <c r="L365" s="193"/>
      <c r="M365" s="194"/>
      <c r="N365" s="195"/>
      <c r="O365" s="195"/>
      <c r="P365" s="196">
        <f>SUM(P366:P373)</f>
        <v>0</v>
      </c>
      <c r="Q365" s="195"/>
      <c r="R365" s="196">
        <f>SUM(R366:R373)</f>
        <v>0</v>
      </c>
      <c r="S365" s="195"/>
      <c r="T365" s="197">
        <f>SUM(T366:T373)</f>
        <v>0</v>
      </c>
      <c r="AR365" s="198" t="s">
        <v>161</v>
      </c>
      <c r="AT365" s="199" t="s">
        <v>70</v>
      </c>
      <c r="AU365" s="199" t="s">
        <v>71</v>
      </c>
      <c r="AY365" s="198" t="s">
        <v>154</v>
      </c>
      <c r="BK365" s="200">
        <f>SUM(BK366:BK373)</f>
        <v>0</v>
      </c>
    </row>
    <row r="366" spans="2:65" s="1" customFormat="1" ht="44.25" customHeight="1">
      <c r="B366" s="41"/>
      <c r="C366" s="204" t="s">
        <v>737</v>
      </c>
      <c r="D366" s="204" t="s">
        <v>156</v>
      </c>
      <c r="E366" s="205" t="s">
        <v>738</v>
      </c>
      <c r="F366" s="206" t="s">
        <v>739</v>
      </c>
      <c r="G366" s="207" t="s">
        <v>740</v>
      </c>
      <c r="H366" s="208">
        <v>1</v>
      </c>
      <c r="I366" s="209"/>
      <c r="J366" s="210">
        <f>ROUND(I366*H366,2)</f>
        <v>0</v>
      </c>
      <c r="K366" s="206" t="s">
        <v>21</v>
      </c>
      <c r="L366" s="61"/>
      <c r="M366" s="211" t="s">
        <v>21</v>
      </c>
      <c r="N366" s="212" t="s">
        <v>42</v>
      </c>
      <c r="O366" s="42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AR366" s="24" t="s">
        <v>741</v>
      </c>
      <c r="AT366" s="24" t="s">
        <v>156</v>
      </c>
      <c r="AU366" s="24" t="s">
        <v>78</v>
      </c>
      <c r="AY366" s="24" t="s">
        <v>154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24" t="s">
        <v>78</v>
      </c>
      <c r="BK366" s="215">
        <f>ROUND(I366*H366,2)</f>
        <v>0</v>
      </c>
      <c r="BL366" s="24" t="s">
        <v>741</v>
      </c>
      <c r="BM366" s="24" t="s">
        <v>742</v>
      </c>
    </row>
    <row r="367" spans="2:65" s="12" customFormat="1" ht="13.5">
      <c r="B367" s="216"/>
      <c r="C367" s="217"/>
      <c r="D367" s="218" t="s">
        <v>163</v>
      </c>
      <c r="E367" s="219" t="s">
        <v>21</v>
      </c>
      <c r="F367" s="220" t="s">
        <v>78</v>
      </c>
      <c r="G367" s="217"/>
      <c r="H367" s="221">
        <v>1</v>
      </c>
      <c r="I367" s="222"/>
      <c r="J367" s="217"/>
      <c r="K367" s="217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163</v>
      </c>
      <c r="AU367" s="227" t="s">
        <v>78</v>
      </c>
      <c r="AV367" s="12" t="s">
        <v>80</v>
      </c>
      <c r="AW367" s="12" t="s">
        <v>35</v>
      </c>
      <c r="AX367" s="12" t="s">
        <v>78</v>
      </c>
      <c r="AY367" s="227" t="s">
        <v>154</v>
      </c>
    </row>
    <row r="368" spans="2:65" s="1" customFormat="1" ht="44.25" customHeight="1">
      <c r="B368" s="41"/>
      <c r="C368" s="204" t="s">
        <v>743</v>
      </c>
      <c r="D368" s="204" t="s">
        <v>156</v>
      </c>
      <c r="E368" s="205" t="s">
        <v>744</v>
      </c>
      <c r="F368" s="206" t="s">
        <v>745</v>
      </c>
      <c r="G368" s="207" t="s">
        <v>740</v>
      </c>
      <c r="H368" s="208">
        <v>1</v>
      </c>
      <c r="I368" s="209"/>
      <c r="J368" s="210">
        <f>ROUND(I368*H368,2)</f>
        <v>0</v>
      </c>
      <c r="K368" s="206" t="s">
        <v>21</v>
      </c>
      <c r="L368" s="61"/>
      <c r="M368" s="211" t="s">
        <v>21</v>
      </c>
      <c r="N368" s="212" t="s">
        <v>42</v>
      </c>
      <c r="O368" s="42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AR368" s="24" t="s">
        <v>741</v>
      </c>
      <c r="AT368" s="24" t="s">
        <v>156</v>
      </c>
      <c r="AU368" s="24" t="s">
        <v>78</v>
      </c>
      <c r="AY368" s="24" t="s">
        <v>154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24" t="s">
        <v>78</v>
      </c>
      <c r="BK368" s="215">
        <f>ROUND(I368*H368,2)</f>
        <v>0</v>
      </c>
      <c r="BL368" s="24" t="s">
        <v>741</v>
      </c>
      <c r="BM368" s="24" t="s">
        <v>746</v>
      </c>
    </row>
    <row r="369" spans="2:65" s="12" customFormat="1" ht="13.5">
      <c r="B369" s="216"/>
      <c r="C369" s="217"/>
      <c r="D369" s="218" t="s">
        <v>163</v>
      </c>
      <c r="E369" s="219" t="s">
        <v>21</v>
      </c>
      <c r="F369" s="220" t="s">
        <v>78</v>
      </c>
      <c r="G369" s="217"/>
      <c r="H369" s="221">
        <v>1</v>
      </c>
      <c r="I369" s="222"/>
      <c r="J369" s="217"/>
      <c r="K369" s="217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163</v>
      </c>
      <c r="AU369" s="227" t="s">
        <v>78</v>
      </c>
      <c r="AV369" s="12" t="s">
        <v>80</v>
      </c>
      <c r="AW369" s="12" t="s">
        <v>35</v>
      </c>
      <c r="AX369" s="12" t="s">
        <v>78</v>
      </c>
      <c r="AY369" s="227" t="s">
        <v>154</v>
      </c>
    </row>
    <row r="370" spans="2:65" s="1" customFormat="1" ht="44.25" customHeight="1">
      <c r="B370" s="41"/>
      <c r="C370" s="204" t="s">
        <v>747</v>
      </c>
      <c r="D370" s="204" t="s">
        <v>156</v>
      </c>
      <c r="E370" s="205" t="s">
        <v>748</v>
      </c>
      <c r="F370" s="206" t="s">
        <v>749</v>
      </c>
      <c r="G370" s="207" t="s">
        <v>740</v>
      </c>
      <c r="H370" s="208">
        <v>1</v>
      </c>
      <c r="I370" s="209"/>
      <c r="J370" s="210">
        <f>ROUND(I370*H370,2)</f>
        <v>0</v>
      </c>
      <c r="K370" s="206" t="s">
        <v>21</v>
      </c>
      <c r="L370" s="61"/>
      <c r="M370" s="211" t="s">
        <v>21</v>
      </c>
      <c r="N370" s="212" t="s">
        <v>42</v>
      </c>
      <c r="O370" s="42"/>
      <c r="P370" s="213">
        <f>O370*H370</f>
        <v>0</v>
      </c>
      <c r="Q370" s="213">
        <v>0</v>
      </c>
      <c r="R370" s="213">
        <f>Q370*H370</f>
        <v>0</v>
      </c>
      <c r="S370" s="213">
        <v>0</v>
      </c>
      <c r="T370" s="214">
        <f>S370*H370</f>
        <v>0</v>
      </c>
      <c r="AR370" s="24" t="s">
        <v>741</v>
      </c>
      <c r="AT370" s="24" t="s">
        <v>156</v>
      </c>
      <c r="AU370" s="24" t="s">
        <v>78</v>
      </c>
      <c r="AY370" s="24" t="s">
        <v>154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24" t="s">
        <v>78</v>
      </c>
      <c r="BK370" s="215">
        <f>ROUND(I370*H370,2)</f>
        <v>0</v>
      </c>
      <c r="BL370" s="24" t="s">
        <v>741</v>
      </c>
      <c r="BM370" s="24" t="s">
        <v>750</v>
      </c>
    </row>
    <row r="371" spans="2:65" s="12" customFormat="1" ht="13.5">
      <c r="B371" s="216"/>
      <c r="C371" s="217"/>
      <c r="D371" s="218" t="s">
        <v>163</v>
      </c>
      <c r="E371" s="219" t="s">
        <v>21</v>
      </c>
      <c r="F371" s="220" t="s">
        <v>78</v>
      </c>
      <c r="G371" s="217"/>
      <c r="H371" s="221">
        <v>1</v>
      </c>
      <c r="I371" s="222"/>
      <c r="J371" s="217"/>
      <c r="K371" s="217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163</v>
      </c>
      <c r="AU371" s="227" t="s">
        <v>78</v>
      </c>
      <c r="AV371" s="12" t="s">
        <v>80</v>
      </c>
      <c r="AW371" s="12" t="s">
        <v>35</v>
      </c>
      <c r="AX371" s="12" t="s">
        <v>78</v>
      </c>
      <c r="AY371" s="227" t="s">
        <v>154</v>
      </c>
    </row>
    <row r="372" spans="2:65" s="1" customFormat="1" ht="31.5" customHeight="1">
      <c r="B372" s="41"/>
      <c r="C372" s="204" t="s">
        <v>751</v>
      </c>
      <c r="D372" s="204" t="s">
        <v>156</v>
      </c>
      <c r="E372" s="205" t="s">
        <v>752</v>
      </c>
      <c r="F372" s="206" t="s">
        <v>753</v>
      </c>
      <c r="G372" s="207" t="s">
        <v>740</v>
      </c>
      <c r="H372" s="208">
        <v>1</v>
      </c>
      <c r="I372" s="209"/>
      <c r="J372" s="210">
        <f>ROUND(I372*H372,2)</f>
        <v>0</v>
      </c>
      <c r="K372" s="206" t="s">
        <v>21</v>
      </c>
      <c r="L372" s="61"/>
      <c r="M372" s="211" t="s">
        <v>21</v>
      </c>
      <c r="N372" s="212" t="s">
        <v>42</v>
      </c>
      <c r="O372" s="42"/>
      <c r="P372" s="213">
        <f>O372*H372</f>
        <v>0</v>
      </c>
      <c r="Q372" s="213">
        <v>0</v>
      </c>
      <c r="R372" s="213">
        <f>Q372*H372</f>
        <v>0</v>
      </c>
      <c r="S372" s="213">
        <v>0</v>
      </c>
      <c r="T372" s="214">
        <f>S372*H372</f>
        <v>0</v>
      </c>
      <c r="AR372" s="24" t="s">
        <v>741</v>
      </c>
      <c r="AT372" s="24" t="s">
        <v>156</v>
      </c>
      <c r="AU372" s="24" t="s">
        <v>78</v>
      </c>
      <c r="AY372" s="24" t="s">
        <v>154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24" t="s">
        <v>78</v>
      </c>
      <c r="BK372" s="215">
        <f>ROUND(I372*H372,2)</f>
        <v>0</v>
      </c>
      <c r="BL372" s="24" t="s">
        <v>741</v>
      </c>
      <c r="BM372" s="24" t="s">
        <v>754</v>
      </c>
    </row>
    <row r="373" spans="2:65" s="12" customFormat="1" ht="13.5">
      <c r="B373" s="216"/>
      <c r="C373" s="217"/>
      <c r="D373" s="238" t="s">
        <v>163</v>
      </c>
      <c r="E373" s="241" t="s">
        <v>21</v>
      </c>
      <c r="F373" s="239" t="s">
        <v>78</v>
      </c>
      <c r="G373" s="217"/>
      <c r="H373" s="240">
        <v>1</v>
      </c>
      <c r="I373" s="222"/>
      <c r="J373" s="217"/>
      <c r="K373" s="217"/>
      <c r="L373" s="223"/>
      <c r="M373" s="269"/>
      <c r="N373" s="270"/>
      <c r="O373" s="270"/>
      <c r="P373" s="270"/>
      <c r="Q373" s="270"/>
      <c r="R373" s="270"/>
      <c r="S373" s="270"/>
      <c r="T373" s="271"/>
      <c r="AT373" s="227" t="s">
        <v>163</v>
      </c>
      <c r="AU373" s="227" t="s">
        <v>78</v>
      </c>
      <c r="AV373" s="12" t="s">
        <v>80</v>
      </c>
      <c r="AW373" s="12" t="s">
        <v>35</v>
      </c>
      <c r="AX373" s="12" t="s">
        <v>78</v>
      </c>
      <c r="AY373" s="227" t="s">
        <v>154</v>
      </c>
    </row>
    <row r="374" spans="2:65" s="1" customFormat="1" ht="6.95" customHeight="1">
      <c r="B374" s="56"/>
      <c r="C374" s="57"/>
      <c r="D374" s="57"/>
      <c r="E374" s="57"/>
      <c r="F374" s="57"/>
      <c r="G374" s="57"/>
      <c r="H374" s="57"/>
      <c r="I374" s="148"/>
      <c r="J374" s="57"/>
      <c r="K374" s="57"/>
      <c r="L374" s="61"/>
    </row>
  </sheetData>
  <sheetProtection password="CC35" sheet="1" objects="1" scenarios="1" formatCells="0" formatColumns="0" formatRows="0" sort="0" autoFilter="0"/>
  <autoFilter ref="C104:K373"/>
  <mergeCells count="12">
    <mergeCell ref="G1:H1"/>
    <mergeCell ref="L2:V2"/>
    <mergeCell ref="E49:H49"/>
    <mergeCell ref="E51:H51"/>
    <mergeCell ref="E93:H93"/>
    <mergeCell ref="E95:H95"/>
    <mergeCell ref="E97:H9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10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100</v>
      </c>
      <c r="G1" s="400" t="s">
        <v>101</v>
      </c>
      <c r="H1" s="400"/>
      <c r="I1" s="124"/>
      <c r="J1" s="123" t="s">
        <v>102</v>
      </c>
      <c r="K1" s="122" t="s">
        <v>103</v>
      </c>
      <c r="L1" s="123" t="s">
        <v>104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90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Zřízení bezbariérového přístupu ZŠ Pohořská v Odrách</v>
      </c>
      <c r="F7" s="394"/>
      <c r="G7" s="394"/>
      <c r="H7" s="394"/>
      <c r="I7" s="126"/>
      <c r="J7" s="29"/>
      <c r="K7" s="31"/>
    </row>
    <row r="8" spans="1:70">
      <c r="B8" s="28"/>
      <c r="C8" s="29"/>
      <c r="D8" s="37" t="s">
        <v>106</v>
      </c>
      <c r="E8" s="29"/>
      <c r="F8" s="29"/>
      <c r="G8" s="29"/>
      <c r="H8" s="29"/>
      <c r="I8" s="126"/>
      <c r="J8" s="29"/>
      <c r="K8" s="31"/>
    </row>
    <row r="9" spans="1:70" ht="22.5" customHeight="1">
      <c r="B9" s="28"/>
      <c r="C9" s="29"/>
      <c r="D9" s="29"/>
      <c r="E9" s="393" t="s">
        <v>107</v>
      </c>
      <c r="F9" s="353"/>
      <c r="G9" s="353"/>
      <c r="H9" s="353"/>
      <c r="I9" s="126"/>
      <c r="J9" s="29"/>
      <c r="K9" s="31"/>
    </row>
    <row r="10" spans="1:70">
      <c r="B10" s="28"/>
      <c r="C10" s="29"/>
      <c r="D10" s="37" t="s">
        <v>108</v>
      </c>
      <c r="E10" s="29"/>
      <c r="F10" s="29"/>
      <c r="G10" s="29"/>
      <c r="H10" s="29"/>
      <c r="I10" s="126"/>
      <c r="J10" s="29"/>
      <c r="K10" s="31"/>
    </row>
    <row r="11" spans="1:70" s="1" customFormat="1" ht="22.5" customHeight="1">
      <c r="B11" s="41"/>
      <c r="C11" s="42"/>
      <c r="D11" s="42"/>
      <c r="E11" s="377" t="s">
        <v>109</v>
      </c>
      <c r="F11" s="395"/>
      <c r="G11" s="395"/>
      <c r="H11" s="395"/>
      <c r="I11" s="127"/>
      <c r="J11" s="42"/>
      <c r="K11" s="45"/>
    </row>
    <row r="12" spans="1:70" s="1" customFormat="1">
      <c r="B12" s="41"/>
      <c r="C12" s="42"/>
      <c r="D12" s="37" t="s">
        <v>755</v>
      </c>
      <c r="E12" s="42"/>
      <c r="F12" s="42"/>
      <c r="G12" s="42"/>
      <c r="H12" s="42"/>
      <c r="I12" s="127"/>
      <c r="J12" s="42"/>
      <c r="K12" s="45"/>
    </row>
    <row r="13" spans="1:70" s="1" customFormat="1" ht="36.950000000000003" customHeight="1">
      <c r="B13" s="41"/>
      <c r="C13" s="42"/>
      <c r="D13" s="42"/>
      <c r="E13" s="396" t="s">
        <v>756</v>
      </c>
      <c r="F13" s="395"/>
      <c r="G13" s="395"/>
      <c r="H13" s="395"/>
      <c r="I13" s="127"/>
      <c r="J13" s="42"/>
      <c r="K13" s="45"/>
    </row>
    <row r="14" spans="1:70" s="1" customFormat="1" ht="13.5">
      <c r="B14" s="41"/>
      <c r="C14" s="42"/>
      <c r="D14" s="42"/>
      <c r="E14" s="42"/>
      <c r="F14" s="42"/>
      <c r="G14" s="42"/>
      <c r="H14" s="42"/>
      <c r="I14" s="127"/>
      <c r="J14" s="42"/>
      <c r="K14" s="45"/>
    </row>
    <row r="15" spans="1:70" s="1" customFormat="1" ht="14.45" customHeight="1">
      <c r="B15" s="41"/>
      <c r="C15" s="42"/>
      <c r="D15" s="37" t="s">
        <v>20</v>
      </c>
      <c r="E15" s="42"/>
      <c r="F15" s="35" t="s">
        <v>21</v>
      </c>
      <c r="G15" s="42"/>
      <c r="H15" s="42"/>
      <c r="I15" s="128" t="s">
        <v>22</v>
      </c>
      <c r="J15" s="35" t="s">
        <v>21</v>
      </c>
      <c r="K15" s="45"/>
    </row>
    <row r="16" spans="1:70" s="1" customFormat="1" ht="14.45" customHeight="1">
      <c r="B16" s="41"/>
      <c r="C16" s="42"/>
      <c r="D16" s="37" t="s">
        <v>23</v>
      </c>
      <c r="E16" s="42"/>
      <c r="F16" s="35" t="s">
        <v>24</v>
      </c>
      <c r="G16" s="42"/>
      <c r="H16" s="42"/>
      <c r="I16" s="128" t="s">
        <v>25</v>
      </c>
      <c r="J16" s="129" t="str">
        <f>'Rekapitulace stavby'!AN8</f>
        <v>19. 1. 2017</v>
      </c>
      <c r="K16" s="45"/>
    </row>
    <row r="17" spans="2:11" s="1" customFormat="1" ht="10.9" customHeight="1">
      <c r="B17" s="41"/>
      <c r="C17" s="42"/>
      <c r="D17" s="42"/>
      <c r="E17" s="42"/>
      <c r="F17" s="42"/>
      <c r="G17" s="42"/>
      <c r="H17" s="42"/>
      <c r="I17" s="127"/>
      <c r="J17" s="42"/>
      <c r="K17" s="45"/>
    </row>
    <row r="18" spans="2:11" s="1" customFormat="1" ht="14.45" customHeight="1">
      <c r="B18" s="41"/>
      <c r="C18" s="42"/>
      <c r="D18" s="37" t="s">
        <v>27</v>
      </c>
      <c r="E18" s="42"/>
      <c r="F18" s="42"/>
      <c r="G18" s="42"/>
      <c r="H18" s="42"/>
      <c r="I18" s="128" t="s">
        <v>28</v>
      </c>
      <c r="J18" s="35" t="s">
        <v>21</v>
      </c>
      <c r="K18" s="45"/>
    </row>
    <row r="19" spans="2:11" s="1" customFormat="1" ht="18" customHeight="1">
      <c r="B19" s="41"/>
      <c r="C19" s="42"/>
      <c r="D19" s="42"/>
      <c r="E19" s="35" t="s">
        <v>29</v>
      </c>
      <c r="F19" s="42"/>
      <c r="G19" s="42"/>
      <c r="H19" s="42"/>
      <c r="I19" s="128" t="s">
        <v>30</v>
      </c>
      <c r="J19" s="35" t="s">
        <v>21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27"/>
      <c r="J20" s="42"/>
      <c r="K20" s="45"/>
    </row>
    <row r="21" spans="2:11" s="1" customFormat="1" ht="14.45" customHeight="1">
      <c r="B21" s="41"/>
      <c r="C21" s="42"/>
      <c r="D21" s="37" t="s">
        <v>31</v>
      </c>
      <c r="E21" s="42"/>
      <c r="F21" s="42"/>
      <c r="G21" s="42"/>
      <c r="H21" s="42"/>
      <c r="I21" s="128" t="s">
        <v>28</v>
      </c>
      <c r="J21" s="35" t="str">
        <f>IF('Rekapitulace stavby'!AN13="Vyplň údaj","",IF('Rekapitulace stavby'!AN13="","",'Rekapitulace stavby'!AN13))</f>
        <v/>
      </c>
      <c r="K21" s="45"/>
    </row>
    <row r="22" spans="2:11" s="1" customFormat="1" ht="18" customHeight="1">
      <c r="B22" s="41"/>
      <c r="C22" s="42"/>
      <c r="D22" s="42"/>
      <c r="E22" s="35" t="str">
        <f>IF('Rekapitulace stavby'!E14="Vyplň údaj","",IF('Rekapitulace stavby'!E14="","",'Rekapitulace stavby'!E14))</f>
        <v/>
      </c>
      <c r="F22" s="42"/>
      <c r="G22" s="42"/>
      <c r="H22" s="42"/>
      <c r="I22" s="128" t="s">
        <v>30</v>
      </c>
      <c r="J22" s="35" t="str">
        <f>IF('Rekapitulace stavby'!AN14="Vyplň údaj","",IF('Rekapitulace stavby'!AN14="","",'Rekapitulace stavby'!AN14))</f>
        <v/>
      </c>
      <c r="K22" s="45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27"/>
      <c r="J23" s="42"/>
      <c r="K23" s="45"/>
    </row>
    <row r="24" spans="2:11" s="1" customFormat="1" ht="14.45" customHeight="1">
      <c r="B24" s="41"/>
      <c r="C24" s="42"/>
      <c r="D24" s="37" t="s">
        <v>33</v>
      </c>
      <c r="E24" s="42"/>
      <c r="F24" s="42"/>
      <c r="G24" s="42"/>
      <c r="H24" s="42"/>
      <c r="I24" s="128" t="s">
        <v>28</v>
      </c>
      <c r="J24" s="35" t="s">
        <v>21</v>
      </c>
      <c r="K24" s="45"/>
    </row>
    <row r="25" spans="2:11" s="1" customFormat="1" ht="18" customHeight="1">
      <c r="B25" s="41"/>
      <c r="C25" s="42"/>
      <c r="D25" s="42"/>
      <c r="E25" s="35" t="s">
        <v>34</v>
      </c>
      <c r="F25" s="42"/>
      <c r="G25" s="42"/>
      <c r="H25" s="42"/>
      <c r="I25" s="128" t="s">
        <v>30</v>
      </c>
      <c r="J25" s="35" t="s">
        <v>21</v>
      </c>
      <c r="K25" s="45"/>
    </row>
    <row r="26" spans="2:11" s="1" customFormat="1" ht="6.95" customHeight="1">
      <c r="B26" s="41"/>
      <c r="C26" s="42"/>
      <c r="D26" s="42"/>
      <c r="E26" s="42"/>
      <c r="F26" s="42"/>
      <c r="G26" s="42"/>
      <c r="H26" s="42"/>
      <c r="I26" s="127"/>
      <c r="J26" s="42"/>
      <c r="K26" s="45"/>
    </row>
    <row r="27" spans="2:11" s="1" customFormat="1" ht="14.45" customHeight="1">
      <c r="B27" s="41"/>
      <c r="C27" s="42"/>
      <c r="D27" s="37" t="s">
        <v>36</v>
      </c>
      <c r="E27" s="42"/>
      <c r="F27" s="42"/>
      <c r="G27" s="42"/>
      <c r="H27" s="42"/>
      <c r="I27" s="127"/>
      <c r="J27" s="42"/>
      <c r="K27" s="45"/>
    </row>
    <row r="28" spans="2:11" s="7" customFormat="1" ht="22.5" customHeight="1">
      <c r="B28" s="130"/>
      <c r="C28" s="131"/>
      <c r="D28" s="131"/>
      <c r="E28" s="357" t="s">
        <v>21</v>
      </c>
      <c r="F28" s="357"/>
      <c r="G28" s="357"/>
      <c r="H28" s="357"/>
      <c r="I28" s="132"/>
      <c r="J28" s="131"/>
      <c r="K28" s="133"/>
    </row>
    <row r="29" spans="2:11" s="1" customFormat="1" ht="6.95" customHeight="1">
      <c r="B29" s="41"/>
      <c r="C29" s="42"/>
      <c r="D29" s="42"/>
      <c r="E29" s="42"/>
      <c r="F29" s="42"/>
      <c r="G29" s="42"/>
      <c r="H29" s="42"/>
      <c r="I29" s="127"/>
      <c r="J29" s="42"/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25.35" customHeight="1">
      <c r="B31" s="41"/>
      <c r="C31" s="42"/>
      <c r="D31" s="136" t="s">
        <v>37</v>
      </c>
      <c r="E31" s="42"/>
      <c r="F31" s="42"/>
      <c r="G31" s="42"/>
      <c r="H31" s="42"/>
      <c r="I31" s="127"/>
      <c r="J31" s="137">
        <f>ROUND(J91,2)</f>
        <v>0</v>
      </c>
      <c r="K31" s="45"/>
    </row>
    <row r="32" spans="2:11" s="1" customFormat="1" ht="6.95" customHeight="1">
      <c r="B32" s="41"/>
      <c r="C32" s="42"/>
      <c r="D32" s="85"/>
      <c r="E32" s="85"/>
      <c r="F32" s="85"/>
      <c r="G32" s="85"/>
      <c r="H32" s="85"/>
      <c r="I32" s="134"/>
      <c r="J32" s="85"/>
      <c r="K32" s="135"/>
    </row>
    <row r="33" spans="2:11" s="1" customFormat="1" ht="14.45" customHeight="1">
      <c r="B33" s="41"/>
      <c r="C33" s="42"/>
      <c r="D33" s="42"/>
      <c r="E33" s="42"/>
      <c r="F33" s="46" t="s">
        <v>39</v>
      </c>
      <c r="G33" s="42"/>
      <c r="H33" s="42"/>
      <c r="I33" s="138" t="s">
        <v>38</v>
      </c>
      <c r="J33" s="46" t="s">
        <v>40</v>
      </c>
      <c r="K33" s="45"/>
    </row>
    <row r="34" spans="2:11" s="1" customFormat="1" ht="14.45" customHeight="1">
      <c r="B34" s="41"/>
      <c r="C34" s="42"/>
      <c r="D34" s="49" t="s">
        <v>41</v>
      </c>
      <c r="E34" s="49" t="s">
        <v>42</v>
      </c>
      <c r="F34" s="139">
        <f>ROUND(SUM(BE91:BE154), 2)</f>
        <v>0</v>
      </c>
      <c r="G34" s="42"/>
      <c r="H34" s="42"/>
      <c r="I34" s="140">
        <v>0.21</v>
      </c>
      <c r="J34" s="139">
        <f>ROUND(ROUND((SUM(BE91:BE154)), 2)*I34, 2)</f>
        <v>0</v>
      </c>
      <c r="K34" s="45"/>
    </row>
    <row r="35" spans="2:11" s="1" customFormat="1" ht="14.45" customHeight="1">
      <c r="B35" s="41"/>
      <c r="C35" s="42"/>
      <c r="D35" s="42"/>
      <c r="E35" s="49" t="s">
        <v>43</v>
      </c>
      <c r="F35" s="139">
        <f>ROUND(SUM(BF91:BF154), 2)</f>
        <v>0</v>
      </c>
      <c r="G35" s="42"/>
      <c r="H35" s="42"/>
      <c r="I35" s="140">
        <v>0.15</v>
      </c>
      <c r="J35" s="139">
        <f>ROUND(ROUND((SUM(BF91:BF154)), 2)*I35, 2)</f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39">
        <f>ROUND(SUM(BG91:BG154), 2)</f>
        <v>0</v>
      </c>
      <c r="G36" s="42"/>
      <c r="H36" s="42"/>
      <c r="I36" s="140">
        <v>0.21</v>
      </c>
      <c r="J36" s="139">
        <v>0</v>
      </c>
      <c r="K36" s="45"/>
    </row>
    <row r="37" spans="2:11" s="1" customFormat="1" ht="14.45" hidden="1" customHeight="1">
      <c r="B37" s="41"/>
      <c r="C37" s="42"/>
      <c r="D37" s="42"/>
      <c r="E37" s="49" t="s">
        <v>45</v>
      </c>
      <c r="F37" s="139">
        <f>ROUND(SUM(BH91:BH154), 2)</f>
        <v>0</v>
      </c>
      <c r="G37" s="42"/>
      <c r="H37" s="42"/>
      <c r="I37" s="140">
        <v>0.15</v>
      </c>
      <c r="J37" s="139">
        <v>0</v>
      </c>
      <c r="K37" s="45"/>
    </row>
    <row r="38" spans="2:11" s="1" customFormat="1" ht="14.45" hidden="1" customHeight="1">
      <c r="B38" s="41"/>
      <c r="C38" s="42"/>
      <c r="D38" s="42"/>
      <c r="E38" s="49" t="s">
        <v>46</v>
      </c>
      <c r="F38" s="139">
        <f>ROUND(SUM(BI91:BI154), 2)</f>
        <v>0</v>
      </c>
      <c r="G38" s="42"/>
      <c r="H38" s="42"/>
      <c r="I38" s="140">
        <v>0</v>
      </c>
      <c r="J38" s="139">
        <v>0</v>
      </c>
      <c r="K38" s="45"/>
    </row>
    <row r="39" spans="2:11" s="1" customFormat="1" ht="6.95" customHeight="1">
      <c r="B39" s="41"/>
      <c r="C39" s="42"/>
      <c r="D39" s="42"/>
      <c r="E39" s="42"/>
      <c r="F39" s="42"/>
      <c r="G39" s="42"/>
      <c r="H39" s="42"/>
      <c r="I39" s="127"/>
      <c r="J39" s="42"/>
      <c r="K39" s="45"/>
    </row>
    <row r="40" spans="2:11" s="1" customFormat="1" ht="25.35" customHeight="1">
      <c r="B40" s="41"/>
      <c r="C40" s="141"/>
      <c r="D40" s="142" t="s">
        <v>47</v>
      </c>
      <c r="E40" s="79"/>
      <c r="F40" s="79"/>
      <c r="G40" s="143" t="s">
        <v>48</v>
      </c>
      <c r="H40" s="144" t="s">
        <v>49</v>
      </c>
      <c r="I40" s="145"/>
      <c r="J40" s="146">
        <f>SUM(J31:J38)</f>
        <v>0</v>
      </c>
      <c r="K40" s="147"/>
    </row>
    <row r="41" spans="2:11" s="1" customFormat="1" ht="14.45" customHeight="1">
      <c r="B41" s="56"/>
      <c r="C41" s="57"/>
      <c r="D41" s="57"/>
      <c r="E41" s="57"/>
      <c r="F41" s="57"/>
      <c r="G41" s="57"/>
      <c r="H41" s="57"/>
      <c r="I41" s="148"/>
      <c r="J41" s="57"/>
      <c r="K41" s="58"/>
    </row>
    <row r="45" spans="2:11" s="1" customFormat="1" ht="6.95" customHeight="1">
      <c r="B45" s="149"/>
      <c r="C45" s="150"/>
      <c r="D45" s="150"/>
      <c r="E45" s="150"/>
      <c r="F45" s="150"/>
      <c r="G45" s="150"/>
      <c r="H45" s="150"/>
      <c r="I45" s="151"/>
      <c r="J45" s="150"/>
      <c r="K45" s="152"/>
    </row>
    <row r="46" spans="2:11" s="1" customFormat="1" ht="36.950000000000003" customHeight="1">
      <c r="B46" s="41"/>
      <c r="C46" s="30" t="s">
        <v>110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6.95" customHeight="1">
      <c r="B47" s="41"/>
      <c r="C47" s="42"/>
      <c r="D47" s="42"/>
      <c r="E47" s="42"/>
      <c r="F47" s="42"/>
      <c r="G47" s="42"/>
      <c r="H47" s="42"/>
      <c r="I47" s="127"/>
      <c r="J47" s="42"/>
      <c r="K47" s="45"/>
    </row>
    <row r="48" spans="2:11" s="1" customFormat="1" ht="14.45" customHeight="1">
      <c r="B48" s="41"/>
      <c r="C48" s="37" t="s">
        <v>18</v>
      </c>
      <c r="D48" s="42"/>
      <c r="E48" s="42"/>
      <c r="F48" s="42"/>
      <c r="G48" s="42"/>
      <c r="H48" s="42"/>
      <c r="I48" s="127"/>
      <c r="J48" s="42"/>
      <c r="K48" s="45"/>
    </row>
    <row r="49" spans="2:47" s="1" customFormat="1" ht="22.5" customHeight="1">
      <c r="B49" s="41"/>
      <c r="C49" s="42"/>
      <c r="D49" s="42"/>
      <c r="E49" s="393" t="str">
        <f>E7</f>
        <v>Zřízení bezbariérového přístupu ZŠ Pohořská v Odrách</v>
      </c>
      <c r="F49" s="394"/>
      <c r="G49" s="394"/>
      <c r="H49" s="394"/>
      <c r="I49" s="127"/>
      <c r="J49" s="42"/>
      <c r="K49" s="45"/>
    </row>
    <row r="50" spans="2:47">
      <c r="B50" s="28"/>
      <c r="C50" s="37" t="s">
        <v>106</v>
      </c>
      <c r="D50" s="29"/>
      <c r="E50" s="29"/>
      <c r="F50" s="29"/>
      <c r="G50" s="29"/>
      <c r="H50" s="29"/>
      <c r="I50" s="126"/>
      <c r="J50" s="29"/>
      <c r="K50" s="31"/>
    </row>
    <row r="51" spans="2:47" ht="22.5" customHeight="1">
      <c r="B51" s="28"/>
      <c r="C51" s="29"/>
      <c r="D51" s="29"/>
      <c r="E51" s="393" t="s">
        <v>107</v>
      </c>
      <c r="F51" s="353"/>
      <c r="G51" s="353"/>
      <c r="H51" s="353"/>
      <c r="I51" s="126"/>
      <c r="J51" s="29"/>
      <c r="K51" s="31"/>
    </row>
    <row r="52" spans="2:47">
      <c r="B52" s="28"/>
      <c r="C52" s="37" t="s">
        <v>108</v>
      </c>
      <c r="D52" s="29"/>
      <c r="E52" s="29"/>
      <c r="F52" s="29"/>
      <c r="G52" s="29"/>
      <c r="H52" s="29"/>
      <c r="I52" s="126"/>
      <c r="J52" s="29"/>
      <c r="K52" s="31"/>
    </row>
    <row r="53" spans="2:47" s="1" customFormat="1" ht="22.5" customHeight="1">
      <c r="B53" s="41"/>
      <c r="C53" s="42"/>
      <c r="D53" s="42"/>
      <c r="E53" s="377" t="s">
        <v>109</v>
      </c>
      <c r="F53" s="395"/>
      <c r="G53" s="395"/>
      <c r="H53" s="395"/>
      <c r="I53" s="127"/>
      <c r="J53" s="42"/>
      <c r="K53" s="45"/>
    </row>
    <row r="54" spans="2:47" s="1" customFormat="1" ht="14.45" customHeight="1">
      <c r="B54" s="41"/>
      <c r="C54" s="37" t="s">
        <v>755</v>
      </c>
      <c r="D54" s="42"/>
      <c r="E54" s="42"/>
      <c r="F54" s="42"/>
      <c r="G54" s="42"/>
      <c r="H54" s="42"/>
      <c r="I54" s="127"/>
      <c r="J54" s="42"/>
      <c r="K54" s="45"/>
    </row>
    <row r="55" spans="2:47" s="1" customFormat="1" ht="23.25" customHeight="1">
      <c r="B55" s="41"/>
      <c r="C55" s="42"/>
      <c r="D55" s="42"/>
      <c r="E55" s="396" t="str">
        <f>E13</f>
        <v>H_EL - Elektroinstalace pro výtah</v>
      </c>
      <c r="F55" s="395"/>
      <c r="G55" s="395"/>
      <c r="H55" s="395"/>
      <c r="I55" s="127"/>
      <c r="J55" s="42"/>
      <c r="K55" s="45"/>
    </row>
    <row r="56" spans="2:47" s="1" customFormat="1" ht="6.95" customHeight="1">
      <c r="B56" s="41"/>
      <c r="C56" s="42"/>
      <c r="D56" s="42"/>
      <c r="E56" s="42"/>
      <c r="F56" s="42"/>
      <c r="G56" s="42"/>
      <c r="H56" s="42"/>
      <c r="I56" s="127"/>
      <c r="J56" s="42"/>
      <c r="K56" s="45"/>
    </row>
    <row r="57" spans="2:47" s="1" customFormat="1" ht="18" customHeight="1">
      <c r="B57" s="41"/>
      <c r="C57" s="37" t="s">
        <v>23</v>
      </c>
      <c r="D57" s="42"/>
      <c r="E57" s="42"/>
      <c r="F57" s="35" t="str">
        <f>F16</f>
        <v>ZŠ Pohořská Odry</v>
      </c>
      <c r="G57" s="42"/>
      <c r="H57" s="42"/>
      <c r="I57" s="128" t="s">
        <v>25</v>
      </c>
      <c r="J57" s="129" t="str">
        <f>IF(J16="","",J16)</f>
        <v>19. 1. 2017</v>
      </c>
      <c r="K57" s="45"/>
    </row>
    <row r="58" spans="2:47" s="1" customFormat="1" ht="6.95" customHeight="1">
      <c r="B58" s="41"/>
      <c r="C58" s="42"/>
      <c r="D58" s="42"/>
      <c r="E58" s="42"/>
      <c r="F58" s="42"/>
      <c r="G58" s="42"/>
      <c r="H58" s="42"/>
      <c r="I58" s="127"/>
      <c r="J58" s="42"/>
      <c r="K58" s="45"/>
    </row>
    <row r="59" spans="2:47" s="1" customFormat="1">
      <c r="B59" s="41"/>
      <c r="C59" s="37" t="s">
        <v>27</v>
      </c>
      <c r="D59" s="42"/>
      <c r="E59" s="42"/>
      <c r="F59" s="35" t="str">
        <f>E19</f>
        <v>Město Odry</v>
      </c>
      <c r="G59" s="42"/>
      <c r="H59" s="42"/>
      <c r="I59" s="128" t="s">
        <v>33</v>
      </c>
      <c r="J59" s="35" t="str">
        <f>E25</f>
        <v>PROJEKTSTUDIO EUCZ, s.r.o.</v>
      </c>
      <c r="K59" s="45"/>
    </row>
    <row r="60" spans="2:47" s="1" customFormat="1" ht="14.45" customHeight="1">
      <c r="B60" s="41"/>
      <c r="C60" s="37" t="s">
        <v>31</v>
      </c>
      <c r="D60" s="42"/>
      <c r="E60" s="42"/>
      <c r="F60" s="35" t="str">
        <f>IF(E22="","",E22)</f>
        <v/>
      </c>
      <c r="G60" s="42"/>
      <c r="H60" s="42"/>
      <c r="I60" s="127"/>
      <c r="J60" s="42"/>
      <c r="K60" s="45"/>
    </row>
    <row r="61" spans="2:47" s="1" customFormat="1" ht="10.35" customHeight="1">
      <c r="B61" s="41"/>
      <c r="C61" s="42"/>
      <c r="D61" s="42"/>
      <c r="E61" s="42"/>
      <c r="F61" s="42"/>
      <c r="G61" s="42"/>
      <c r="H61" s="42"/>
      <c r="I61" s="127"/>
      <c r="J61" s="42"/>
      <c r="K61" s="45"/>
    </row>
    <row r="62" spans="2:47" s="1" customFormat="1" ht="29.25" customHeight="1">
      <c r="B62" s="41"/>
      <c r="C62" s="153" t="s">
        <v>111</v>
      </c>
      <c r="D62" s="141"/>
      <c r="E62" s="141"/>
      <c r="F62" s="141"/>
      <c r="G62" s="141"/>
      <c r="H62" s="141"/>
      <c r="I62" s="154"/>
      <c r="J62" s="155" t="s">
        <v>112</v>
      </c>
      <c r="K62" s="156"/>
    </row>
    <row r="63" spans="2:47" s="1" customFormat="1" ht="10.35" customHeight="1">
      <c r="B63" s="41"/>
      <c r="C63" s="42"/>
      <c r="D63" s="42"/>
      <c r="E63" s="42"/>
      <c r="F63" s="42"/>
      <c r="G63" s="42"/>
      <c r="H63" s="42"/>
      <c r="I63" s="127"/>
      <c r="J63" s="42"/>
      <c r="K63" s="45"/>
    </row>
    <row r="64" spans="2:47" s="1" customFormat="1" ht="29.25" customHeight="1">
      <c r="B64" s="41"/>
      <c r="C64" s="157" t="s">
        <v>113</v>
      </c>
      <c r="D64" s="42"/>
      <c r="E64" s="42"/>
      <c r="F64" s="42"/>
      <c r="G64" s="42"/>
      <c r="H64" s="42"/>
      <c r="I64" s="127"/>
      <c r="J64" s="137">
        <f>J91</f>
        <v>0</v>
      </c>
      <c r="K64" s="45"/>
      <c r="AU64" s="24" t="s">
        <v>114</v>
      </c>
    </row>
    <row r="65" spans="2:12" s="8" customFormat="1" ht="24.95" customHeight="1">
      <c r="B65" s="158"/>
      <c r="C65" s="159"/>
      <c r="D65" s="160" t="s">
        <v>757</v>
      </c>
      <c r="E65" s="161"/>
      <c r="F65" s="161"/>
      <c r="G65" s="161"/>
      <c r="H65" s="161"/>
      <c r="I65" s="162"/>
      <c r="J65" s="163">
        <f>J92</f>
        <v>0</v>
      </c>
      <c r="K65" s="164"/>
    </row>
    <row r="66" spans="2:12" s="9" customFormat="1" ht="19.899999999999999" customHeight="1">
      <c r="B66" s="165"/>
      <c r="C66" s="166"/>
      <c r="D66" s="167" t="s">
        <v>758</v>
      </c>
      <c r="E66" s="168"/>
      <c r="F66" s="168"/>
      <c r="G66" s="168"/>
      <c r="H66" s="168"/>
      <c r="I66" s="169"/>
      <c r="J66" s="170">
        <f>J93</f>
        <v>0</v>
      </c>
      <c r="K66" s="171"/>
    </row>
    <row r="67" spans="2:12" s="9" customFormat="1" ht="19.899999999999999" customHeight="1">
      <c r="B67" s="165"/>
      <c r="C67" s="166"/>
      <c r="D67" s="167" t="s">
        <v>759</v>
      </c>
      <c r="E67" s="168"/>
      <c r="F67" s="168"/>
      <c r="G67" s="168"/>
      <c r="H67" s="168"/>
      <c r="I67" s="169"/>
      <c r="J67" s="170">
        <f>J112</f>
        <v>0</v>
      </c>
      <c r="K67" s="171"/>
    </row>
    <row r="68" spans="2:12" s="1" customFormat="1" ht="21.75" customHeight="1">
      <c r="B68" s="41"/>
      <c r="C68" s="42"/>
      <c r="D68" s="42"/>
      <c r="E68" s="42"/>
      <c r="F68" s="42"/>
      <c r="G68" s="42"/>
      <c r="H68" s="42"/>
      <c r="I68" s="127"/>
      <c r="J68" s="42"/>
      <c r="K68" s="4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48"/>
      <c r="J69" s="57"/>
      <c r="K69" s="58"/>
    </row>
    <row r="73" spans="2:12" s="1" customFormat="1" ht="6.95" customHeight="1">
      <c r="B73" s="59"/>
      <c r="C73" s="60"/>
      <c r="D73" s="60"/>
      <c r="E73" s="60"/>
      <c r="F73" s="60"/>
      <c r="G73" s="60"/>
      <c r="H73" s="60"/>
      <c r="I73" s="151"/>
      <c r="J73" s="60"/>
      <c r="K73" s="60"/>
      <c r="L73" s="61"/>
    </row>
    <row r="74" spans="2:12" s="1" customFormat="1" ht="36.950000000000003" customHeight="1">
      <c r="B74" s="41"/>
      <c r="C74" s="62" t="s">
        <v>138</v>
      </c>
      <c r="D74" s="63"/>
      <c r="E74" s="63"/>
      <c r="F74" s="63"/>
      <c r="G74" s="63"/>
      <c r="H74" s="63"/>
      <c r="I74" s="172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72"/>
      <c r="J75" s="63"/>
      <c r="K75" s="63"/>
      <c r="L75" s="61"/>
    </row>
    <row r="76" spans="2:12" s="1" customFormat="1" ht="14.45" customHeight="1">
      <c r="B76" s="41"/>
      <c r="C76" s="65" t="s">
        <v>18</v>
      </c>
      <c r="D76" s="63"/>
      <c r="E76" s="63"/>
      <c r="F76" s="63"/>
      <c r="G76" s="63"/>
      <c r="H76" s="63"/>
      <c r="I76" s="172"/>
      <c r="J76" s="63"/>
      <c r="K76" s="63"/>
      <c r="L76" s="61"/>
    </row>
    <row r="77" spans="2:12" s="1" customFormat="1" ht="22.5" customHeight="1">
      <c r="B77" s="41"/>
      <c r="C77" s="63"/>
      <c r="D77" s="63"/>
      <c r="E77" s="397" t="str">
        <f>E7</f>
        <v>Zřízení bezbariérového přístupu ZŠ Pohořská v Odrách</v>
      </c>
      <c r="F77" s="398"/>
      <c r="G77" s="398"/>
      <c r="H77" s="398"/>
      <c r="I77" s="172"/>
      <c r="J77" s="63"/>
      <c r="K77" s="63"/>
      <c r="L77" s="61"/>
    </row>
    <row r="78" spans="2:12">
      <c r="B78" s="28"/>
      <c r="C78" s="65" t="s">
        <v>106</v>
      </c>
      <c r="D78" s="173"/>
      <c r="E78" s="173"/>
      <c r="F78" s="173"/>
      <c r="G78" s="173"/>
      <c r="H78" s="173"/>
      <c r="J78" s="173"/>
      <c r="K78" s="173"/>
      <c r="L78" s="174"/>
    </row>
    <row r="79" spans="2:12" ht="22.5" customHeight="1">
      <c r="B79" s="28"/>
      <c r="C79" s="173"/>
      <c r="D79" s="173"/>
      <c r="E79" s="397" t="s">
        <v>107</v>
      </c>
      <c r="F79" s="402"/>
      <c r="G79" s="402"/>
      <c r="H79" s="402"/>
      <c r="J79" s="173"/>
      <c r="K79" s="173"/>
      <c r="L79" s="174"/>
    </row>
    <row r="80" spans="2:12">
      <c r="B80" s="28"/>
      <c r="C80" s="65" t="s">
        <v>108</v>
      </c>
      <c r="D80" s="173"/>
      <c r="E80" s="173"/>
      <c r="F80" s="173"/>
      <c r="G80" s="173"/>
      <c r="H80" s="173"/>
      <c r="J80" s="173"/>
      <c r="K80" s="173"/>
      <c r="L80" s="174"/>
    </row>
    <row r="81" spans="2:65" s="1" customFormat="1" ht="22.5" customHeight="1">
      <c r="B81" s="41"/>
      <c r="C81" s="63"/>
      <c r="D81" s="63"/>
      <c r="E81" s="401" t="s">
        <v>109</v>
      </c>
      <c r="F81" s="399"/>
      <c r="G81" s="399"/>
      <c r="H81" s="399"/>
      <c r="I81" s="172"/>
      <c r="J81" s="63"/>
      <c r="K81" s="63"/>
      <c r="L81" s="61"/>
    </row>
    <row r="82" spans="2:65" s="1" customFormat="1" ht="14.45" customHeight="1">
      <c r="B82" s="41"/>
      <c r="C82" s="65" t="s">
        <v>755</v>
      </c>
      <c r="D82" s="63"/>
      <c r="E82" s="63"/>
      <c r="F82" s="63"/>
      <c r="G82" s="63"/>
      <c r="H82" s="63"/>
      <c r="I82" s="172"/>
      <c r="J82" s="63"/>
      <c r="K82" s="63"/>
      <c r="L82" s="61"/>
    </row>
    <row r="83" spans="2:65" s="1" customFormat="1" ht="23.25" customHeight="1">
      <c r="B83" s="41"/>
      <c r="C83" s="63"/>
      <c r="D83" s="63"/>
      <c r="E83" s="368" t="str">
        <f>E13</f>
        <v>H_EL - Elektroinstalace pro výtah</v>
      </c>
      <c r="F83" s="399"/>
      <c r="G83" s="399"/>
      <c r="H83" s="399"/>
      <c r="I83" s="172"/>
      <c r="J83" s="63"/>
      <c r="K83" s="63"/>
      <c r="L83" s="61"/>
    </row>
    <row r="84" spans="2:65" s="1" customFormat="1" ht="6.95" customHeight="1">
      <c r="B84" s="41"/>
      <c r="C84" s="63"/>
      <c r="D84" s="63"/>
      <c r="E84" s="63"/>
      <c r="F84" s="63"/>
      <c r="G84" s="63"/>
      <c r="H84" s="63"/>
      <c r="I84" s="172"/>
      <c r="J84" s="63"/>
      <c r="K84" s="63"/>
      <c r="L84" s="61"/>
    </row>
    <row r="85" spans="2:65" s="1" customFormat="1" ht="18" customHeight="1">
      <c r="B85" s="41"/>
      <c r="C85" s="65" t="s">
        <v>23</v>
      </c>
      <c r="D85" s="63"/>
      <c r="E85" s="63"/>
      <c r="F85" s="175" t="str">
        <f>F16</f>
        <v>ZŠ Pohořská Odry</v>
      </c>
      <c r="G85" s="63"/>
      <c r="H85" s="63"/>
      <c r="I85" s="176" t="s">
        <v>25</v>
      </c>
      <c r="J85" s="73" t="str">
        <f>IF(J16="","",J16)</f>
        <v>19. 1. 2017</v>
      </c>
      <c r="K85" s="63"/>
      <c r="L85" s="61"/>
    </row>
    <row r="86" spans="2:65" s="1" customFormat="1" ht="6.95" customHeight="1">
      <c r="B86" s="41"/>
      <c r="C86" s="63"/>
      <c r="D86" s="63"/>
      <c r="E86" s="63"/>
      <c r="F86" s="63"/>
      <c r="G86" s="63"/>
      <c r="H86" s="63"/>
      <c r="I86" s="172"/>
      <c r="J86" s="63"/>
      <c r="K86" s="63"/>
      <c r="L86" s="61"/>
    </row>
    <row r="87" spans="2:65" s="1" customFormat="1">
      <c r="B87" s="41"/>
      <c r="C87" s="65" t="s">
        <v>27</v>
      </c>
      <c r="D87" s="63"/>
      <c r="E87" s="63"/>
      <c r="F87" s="175" t="str">
        <f>E19</f>
        <v>Město Odry</v>
      </c>
      <c r="G87" s="63"/>
      <c r="H87" s="63"/>
      <c r="I87" s="176" t="s">
        <v>33</v>
      </c>
      <c r="J87" s="175" t="str">
        <f>E25</f>
        <v>PROJEKTSTUDIO EUCZ, s.r.o.</v>
      </c>
      <c r="K87" s="63"/>
      <c r="L87" s="61"/>
    </row>
    <row r="88" spans="2:65" s="1" customFormat="1" ht="14.45" customHeight="1">
      <c r="B88" s="41"/>
      <c r="C88" s="65" t="s">
        <v>31</v>
      </c>
      <c r="D88" s="63"/>
      <c r="E88" s="63"/>
      <c r="F88" s="175" t="str">
        <f>IF(E22="","",E22)</f>
        <v/>
      </c>
      <c r="G88" s="63"/>
      <c r="H88" s="63"/>
      <c r="I88" s="172"/>
      <c r="J88" s="63"/>
      <c r="K88" s="63"/>
      <c r="L88" s="61"/>
    </row>
    <row r="89" spans="2:65" s="1" customFormat="1" ht="10.35" customHeight="1">
      <c r="B89" s="41"/>
      <c r="C89" s="63"/>
      <c r="D89" s="63"/>
      <c r="E89" s="63"/>
      <c r="F89" s="63"/>
      <c r="G89" s="63"/>
      <c r="H89" s="63"/>
      <c r="I89" s="172"/>
      <c r="J89" s="63"/>
      <c r="K89" s="63"/>
      <c r="L89" s="61"/>
    </row>
    <row r="90" spans="2:65" s="10" customFormat="1" ht="29.25" customHeight="1">
      <c r="B90" s="177"/>
      <c r="C90" s="178" t="s">
        <v>139</v>
      </c>
      <c r="D90" s="179" t="s">
        <v>56</v>
      </c>
      <c r="E90" s="179" t="s">
        <v>52</v>
      </c>
      <c r="F90" s="179" t="s">
        <v>140</v>
      </c>
      <c r="G90" s="179" t="s">
        <v>141</v>
      </c>
      <c r="H90" s="179" t="s">
        <v>142</v>
      </c>
      <c r="I90" s="180" t="s">
        <v>143</v>
      </c>
      <c r="J90" s="179" t="s">
        <v>112</v>
      </c>
      <c r="K90" s="181" t="s">
        <v>144</v>
      </c>
      <c r="L90" s="182"/>
      <c r="M90" s="81" t="s">
        <v>145</v>
      </c>
      <c r="N90" s="82" t="s">
        <v>41</v>
      </c>
      <c r="O90" s="82" t="s">
        <v>146</v>
      </c>
      <c r="P90" s="82" t="s">
        <v>147</v>
      </c>
      <c r="Q90" s="82" t="s">
        <v>148</v>
      </c>
      <c r="R90" s="82" t="s">
        <v>149</v>
      </c>
      <c r="S90" s="82" t="s">
        <v>150</v>
      </c>
      <c r="T90" s="83" t="s">
        <v>151</v>
      </c>
    </row>
    <row r="91" spans="2:65" s="1" customFormat="1" ht="29.25" customHeight="1">
      <c r="B91" s="41"/>
      <c r="C91" s="87" t="s">
        <v>113</v>
      </c>
      <c r="D91" s="63"/>
      <c r="E91" s="63"/>
      <c r="F91" s="63"/>
      <c r="G91" s="63"/>
      <c r="H91" s="63"/>
      <c r="I91" s="172"/>
      <c r="J91" s="183">
        <f>BK91</f>
        <v>0</v>
      </c>
      <c r="K91" s="63"/>
      <c r="L91" s="61"/>
      <c r="M91" s="84"/>
      <c r="N91" s="85"/>
      <c r="O91" s="85"/>
      <c r="P91" s="184">
        <f>P92</f>
        <v>0</v>
      </c>
      <c r="Q91" s="85"/>
      <c r="R91" s="184">
        <f>R92</f>
        <v>0</v>
      </c>
      <c r="S91" s="85"/>
      <c r="T91" s="185">
        <f>T92</f>
        <v>0</v>
      </c>
      <c r="AT91" s="24" t="s">
        <v>70</v>
      </c>
      <c r="AU91" s="24" t="s">
        <v>114</v>
      </c>
      <c r="BK91" s="186">
        <f>BK92</f>
        <v>0</v>
      </c>
    </row>
    <row r="92" spans="2:65" s="11" customFormat="1" ht="37.35" customHeight="1">
      <c r="B92" s="187"/>
      <c r="C92" s="188"/>
      <c r="D92" s="189" t="s">
        <v>70</v>
      </c>
      <c r="E92" s="190" t="s">
        <v>760</v>
      </c>
      <c r="F92" s="190" t="s">
        <v>761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P93+P112</f>
        <v>0</v>
      </c>
      <c r="Q92" s="195"/>
      <c r="R92" s="196">
        <f>R93+R112</f>
        <v>0</v>
      </c>
      <c r="S92" s="195"/>
      <c r="T92" s="197">
        <f>T93+T112</f>
        <v>0</v>
      </c>
      <c r="AR92" s="198" t="s">
        <v>161</v>
      </c>
      <c r="AT92" s="199" t="s">
        <v>70</v>
      </c>
      <c r="AU92" s="199" t="s">
        <v>71</v>
      </c>
      <c r="AY92" s="198" t="s">
        <v>154</v>
      </c>
      <c r="BK92" s="200">
        <f>BK93+BK112</f>
        <v>0</v>
      </c>
    </row>
    <row r="93" spans="2:65" s="11" customFormat="1" ht="19.899999999999999" customHeight="1">
      <c r="B93" s="187"/>
      <c r="C93" s="188"/>
      <c r="D93" s="201" t="s">
        <v>70</v>
      </c>
      <c r="E93" s="202" t="s">
        <v>762</v>
      </c>
      <c r="F93" s="202" t="s">
        <v>763</v>
      </c>
      <c r="G93" s="188"/>
      <c r="H93" s="188"/>
      <c r="I93" s="191"/>
      <c r="J93" s="203">
        <f>BK93</f>
        <v>0</v>
      </c>
      <c r="K93" s="188"/>
      <c r="L93" s="193"/>
      <c r="M93" s="194"/>
      <c r="N93" s="195"/>
      <c r="O93" s="195"/>
      <c r="P93" s="196">
        <f>SUM(P94:P111)</f>
        <v>0</v>
      </c>
      <c r="Q93" s="195"/>
      <c r="R93" s="196">
        <f>SUM(R94:R111)</f>
        <v>0</v>
      </c>
      <c r="S93" s="195"/>
      <c r="T93" s="197">
        <f>SUM(T94:T111)</f>
        <v>0</v>
      </c>
      <c r="AR93" s="198" t="s">
        <v>161</v>
      </c>
      <c r="AT93" s="199" t="s">
        <v>70</v>
      </c>
      <c r="AU93" s="199" t="s">
        <v>78</v>
      </c>
      <c r="AY93" s="198" t="s">
        <v>154</v>
      </c>
      <c r="BK93" s="200">
        <f>SUM(BK94:BK111)</f>
        <v>0</v>
      </c>
    </row>
    <row r="94" spans="2:65" s="1" customFormat="1" ht="22.5" customHeight="1">
      <c r="B94" s="41"/>
      <c r="C94" s="228" t="s">
        <v>78</v>
      </c>
      <c r="D94" s="228" t="s">
        <v>243</v>
      </c>
      <c r="E94" s="229" t="s">
        <v>764</v>
      </c>
      <c r="F94" s="230" t="s">
        <v>765</v>
      </c>
      <c r="G94" s="231" t="s">
        <v>339</v>
      </c>
      <c r="H94" s="232">
        <v>1</v>
      </c>
      <c r="I94" s="233"/>
      <c r="J94" s="234">
        <f>ROUND(I94*H94,2)</f>
        <v>0</v>
      </c>
      <c r="K94" s="230" t="s">
        <v>21</v>
      </c>
      <c r="L94" s="235"/>
      <c r="M94" s="236" t="s">
        <v>21</v>
      </c>
      <c r="N94" s="237" t="s">
        <v>42</v>
      </c>
      <c r="O94" s="42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24" t="s">
        <v>315</v>
      </c>
      <c r="AT94" s="24" t="s">
        <v>243</v>
      </c>
      <c r="AU94" s="24" t="s">
        <v>80</v>
      </c>
      <c r="AY94" s="24" t="s">
        <v>154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24" t="s">
        <v>78</v>
      </c>
      <c r="BK94" s="215">
        <f>ROUND(I94*H94,2)</f>
        <v>0</v>
      </c>
      <c r="BL94" s="24" t="s">
        <v>232</v>
      </c>
      <c r="BM94" s="24" t="s">
        <v>766</v>
      </c>
    </row>
    <row r="95" spans="2:65" s="12" customFormat="1" ht="13.5">
      <c r="B95" s="216"/>
      <c r="C95" s="217"/>
      <c r="D95" s="218" t="s">
        <v>163</v>
      </c>
      <c r="E95" s="219" t="s">
        <v>21</v>
      </c>
      <c r="F95" s="220" t="s">
        <v>78</v>
      </c>
      <c r="G95" s="217"/>
      <c r="H95" s="221">
        <v>1</v>
      </c>
      <c r="I95" s="222"/>
      <c r="J95" s="217"/>
      <c r="K95" s="217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80</v>
      </c>
      <c r="AV95" s="12" t="s">
        <v>80</v>
      </c>
      <c r="AW95" s="12" t="s">
        <v>35</v>
      </c>
      <c r="AX95" s="12" t="s">
        <v>78</v>
      </c>
      <c r="AY95" s="227" t="s">
        <v>154</v>
      </c>
    </row>
    <row r="96" spans="2:65" s="1" customFormat="1" ht="22.5" customHeight="1">
      <c r="B96" s="41"/>
      <c r="C96" s="228" t="s">
        <v>183</v>
      </c>
      <c r="D96" s="228" t="s">
        <v>243</v>
      </c>
      <c r="E96" s="229" t="s">
        <v>767</v>
      </c>
      <c r="F96" s="230" t="s">
        <v>768</v>
      </c>
      <c r="G96" s="231" t="s">
        <v>339</v>
      </c>
      <c r="H96" s="232">
        <v>1</v>
      </c>
      <c r="I96" s="233"/>
      <c r="J96" s="234">
        <f>ROUND(I96*H96,2)</f>
        <v>0</v>
      </c>
      <c r="K96" s="230" t="s">
        <v>21</v>
      </c>
      <c r="L96" s="235"/>
      <c r="M96" s="236" t="s">
        <v>21</v>
      </c>
      <c r="N96" s="237" t="s">
        <v>42</v>
      </c>
      <c r="O96" s="42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24" t="s">
        <v>315</v>
      </c>
      <c r="AT96" s="24" t="s">
        <v>243</v>
      </c>
      <c r="AU96" s="24" t="s">
        <v>80</v>
      </c>
      <c r="AY96" s="24" t="s">
        <v>154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24" t="s">
        <v>78</v>
      </c>
      <c r="BK96" s="215">
        <f>ROUND(I96*H96,2)</f>
        <v>0</v>
      </c>
      <c r="BL96" s="24" t="s">
        <v>232</v>
      </c>
      <c r="BM96" s="24" t="s">
        <v>769</v>
      </c>
    </row>
    <row r="97" spans="2:65" s="12" customFormat="1" ht="13.5">
      <c r="B97" s="216"/>
      <c r="C97" s="217"/>
      <c r="D97" s="218" t="s">
        <v>163</v>
      </c>
      <c r="E97" s="219" t="s">
        <v>21</v>
      </c>
      <c r="F97" s="220" t="s">
        <v>78</v>
      </c>
      <c r="G97" s="217"/>
      <c r="H97" s="221">
        <v>1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163</v>
      </c>
      <c r="AU97" s="227" t="s">
        <v>80</v>
      </c>
      <c r="AV97" s="12" t="s">
        <v>80</v>
      </c>
      <c r="AW97" s="12" t="s">
        <v>35</v>
      </c>
      <c r="AX97" s="12" t="s">
        <v>78</v>
      </c>
      <c r="AY97" s="227" t="s">
        <v>154</v>
      </c>
    </row>
    <row r="98" spans="2:65" s="1" customFormat="1" ht="22.5" customHeight="1">
      <c r="B98" s="41"/>
      <c r="C98" s="228" t="s">
        <v>188</v>
      </c>
      <c r="D98" s="228" t="s">
        <v>243</v>
      </c>
      <c r="E98" s="229" t="s">
        <v>770</v>
      </c>
      <c r="F98" s="230" t="s">
        <v>771</v>
      </c>
      <c r="G98" s="231" t="s">
        <v>339</v>
      </c>
      <c r="H98" s="232">
        <v>1</v>
      </c>
      <c r="I98" s="233"/>
      <c r="J98" s="234">
        <f>ROUND(I98*H98,2)</f>
        <v>0</v>
      </c>
      <c r="K98" s="230" t="s">
        <v>21</v>
      </c>
      <c r="L98" s="235"/>
      <c r="M98" s="236" t="s">
        <v>21</v>
      </c>
      <c r="N98" s="237" t="s">
        <v>42</v>
      </c>
      <c r="O98" s="42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AR98" s="24" t="s">
        <v>315</v>
      </c>
      <c r="AT98" s="24" t="s">
        <v>243</v>
      </c>
      <c r="AU98" s="24" t="s">
        <v>80</v>
      </c>
      <c r="AY98" s="24" t="s">
        <v>154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24" t="s">
        <v>78</v>
      </c>
      <c r="BK98" s="215">
        <f>ROUND(I98*H98,2)</f>
        <v>0</v>
      </c>
      <c r="BL98" s="24" t="s">
        <v>232</v>
      </c>
      <c r="BM98" s="24" t="s">
        <v>772</v>
      </c>
    </row>
    <row r="99" spans="2:65" s="12" customFormat="1" ht="13.5">
      <c r="B99" s="216"/>
      <c r="C99" s="217"/>
      <c r="D99" s="218" t="s">
        <v>163</v>
      </c>
      <c r="E99" s="219" t="s">
        <v>21</v>
      </c>
      <c r="F99" s="220" t="s">
        <v>78</v>
      </c>
      <c r="G99" s="217"/>
      <c r="H99" s="221">
        <v>1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163</v>
      </c>
      <c r="AU99" s="227" t="s">
        <v>80</v>
      </c>
      <c r="AV99" s="12" t="s">
        <v>80</v>
      </c>
      <c r="AW99" s="12" t="s">
        <v>35</v>
      </c>
      <c r="AX99" s="12" t="s">
        <v>78</v>
      </c>
      <c r="AY99" s="227" t="s">
        <v>154</v>
      </c>
    </row>
    <row r="100" spans="2:65" s="1" customFormat="1" ht="22.5" customHeight="1">
      <c r="B100" s="41"/>
      <c r="C100" s="204" t="s">
        <v>80</v>
      </c>
      <c r="D100" s="204" t="s">
        <v>156</v>
      </c>
      <c r="E100" s="205" t="s">
        <v>773</v>
      </c>
      <c r="F100" s="206" t="s">
        <v>774</v>
      </c>
      <c r="G100" s="207" t="s">
        <v>339</v>
      </c>
      <c r="H100" s="208">
        <v>1</v>
      </c>
      <c r="I100" s="209"/>
      <c r="J100" s="210">
        <f>ROUND(I100*H100,2)</f>
        <v>0</v>
      </c>
      <c r="K100" s="206" t="s">
        <v>21</v>
      </c>
      <c r="L100" s="61"/>
      <c r="M100" s="211" t="s">
        <v>21</v>
      </c>
      <c r="N100" s="212" t="s">
        <v>42</v>
      </c>
      <c r="O100" s="42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24" t="s">
        <v>232</v>
      </c>
      <c r="AT100" s="24" t="s">
        <v>156</v>
      </c>
      <c r="AU100" s="24" t="s">
        <v>80</v>
      </c>
      <c r="AY100" s="24" t="s">
        <v>154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4" t="s">
        <v>78</v>
      </c>
      <c r="BK100" s="215">
        <f>ROUND(I100*H100,2)</f>
        <v>0</v>
      </c>
      <c r="BL100" s="24" t="s">
        <v>232</v>
      </c>
      <c r="BM100" s="24" t="s">
        <v>775</v>
      </c>
    </row>
    <row r="101" spans="2:65" s="12" customFormat="1" ht="13.5">
      <c r="B101" s="216"/>
      <c r="C101" s="217"/>
      <c r="D101" s="218" t="s">
        <v>163</v>
      </c>
      <c r="E101" s="219" t="s">
        <v>21</v>
      </c>
      <c r="F101" s="220" t="s">
        <v>78</v>
      </c>
      <c r="G101" s="217"/>
      <c r="H101" s="221">
        <v>1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163</v>
      </c>
      <c r="AU101" s="227" t="s">
        <v>80</v>
      </c>
      <c r="AV101" s="12" t="s">
        <v>80</v>
      </c>
      <c r="AW101" s="12" t="s">
        <v>35</v>
      </c>
      <c r="AX101" s="12" t="s">
        <v>78</v>
      </c>
      <c r="AY101" s="227" t="s">
        <v>154</v>
      </c>
    </row>
    <row r="102" spans="2:65" s="1" customFormat="1" ht="22.5" customHeight="1">
      <c r="B102" s="41"/>
      <c r="C102" s="204" t="s">
        <v>193</v>
      </c>
      <c r="D102" s="204" t="s">
        <v>156</v>
      </c>
      <c r="E102" s="205" t="s">
        <v>776</v>
      </c>
      <c r="F102" s="206" t="s">
        <v>777</v>
      </c>
      <c r="G102" s="207" t="s">
        <v>339</v>
      </c>
      <c r="H102" s="208">
        <v>2</v>
      </c>
      <c r="I102" s="209"/>
      <c r="J102" s="210">
        <f>ROUND(I102*H102,2)</f>
        <v>0</v>
      </c>
      <c r="K102" s="206" t="s">
        <v>21</v>
      </c>
      <c r="L102" s="61"/>
      <c r="M102" s="211" t="s">
        <v>21</v>
      </c>
      <c r="N102" s="212" t="s">
        <v>42</v>
      </c>
      <c r="O102" s="42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24" t="s">
        <v>232</v>
      </c>
      <c r="AT102" s="24" t="s">
        <v>156</v>
      </c>
      <c r="AU102" s="24" t="s">
        <v>80</v>
      </c>
      <c r="AY102" s="24" t="s">
        <v>154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24" t="s">
        <v>78</v>
      </c>
      <c r="BK102" s="215">
        <f>ROUND(I102*H102,2)</f>
        <v>0</v>
      </c>
      <c r="BL102" s="24" t="s">
        <v>232</v>
      </c>
      <c r="BM102" s="24" t="s">
        <v>778</v>
      </c>
    </row>
    <row r="103" spans="2:65" s="12" customFormat="1" ht="13.5">
      <c r="B103" s="216"/>
      <c r="C103" s="217"/>
      <c r="D103" s="218" t="s">
        <v>163</v>
      </c>
      <c r="E103" s="219" t="s">
        <v>21</v>
      </c>
      <c r="F103" s="220" t="s">
        <v>80</v>
      </c>
      <c r="G103" s="217"/>
      <c r="H103" s="221">
        <v>2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163</v>
      </c>
      <c r="AU103" s="227" t="s">
        <v>80</v>
      </c>
      <c r="AV103" s="12" t="s">
        <v>80</v>
      </c>
      <c r="AW103" s="12" t="s">
        <v>35</v>
      </c>
      <c r="AX103" s="12" t="s">
        <v>78</v>
      </c>
      <c r="AY103" s="227" t="s">
        <v>154</v>
      </c>
    </row>
    <row r="104" spans="2:65" s="1" customFormat="1" ht="22.5" customHeight="1">
      <c r="B104" s="41"/>
      <c r="C104" s="204" t="s">
        <v>198</v>
      </c>
      <c r="D104" s="204" t="s">
        <v>156</v>
      </c>
      <c r="E104" s="205" t="s">
        <v>779</v>
      </c>
      <c r="F104" s="206" t="s">
        <v>780</v>
      </c>
      <c r="G104" s="207" t="s">
        <v>781</v>
      </c>
      <c r="H104" s="208">
        <v>4</v>
      </c>
      <c r="I104" s="209"/>
      <c r="J104" s="210">
        <f>ROUND(I104*H104,2)</f>
        <v>0</v>
      </c>
      <c r="K104" s="206" t="s">
        <v>21</v>
      </c>
      <c r="L104" s="61"/>
      <c r="M104" s="211" t="s">
        <v>21</v>
      </c>
      <c r="N104" s="212" t="s">
        <v>42</v>
      </c>
      <c r="O104" s="42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AR104" s="24" t="s">
        <v>232</v>
      </c>
      <c r="AT104" s="24" t="s">
        <v>156</v>
      </c>
      <c r="AU104" s="24" t="s">
        <v>80</v>
      </c>
      <c r="AY104" s="24" t="s">
        <v>154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24" t="s">
        <v>78</v>
      </c>
      <c r="BK104" s="215">
        <f>ROUND(I104*H104,2)</f>
        <v>0</v>
      </c>
      <c r="BL104" s="24" t="s">
        <v>232</v>
      </c>
      <c r="BM104" s="24" t="s">
        <v>782</v>
      </c>
    </row>
    <row r="105" spans="2:65" s="12" customFormat="1" ht="13.5">
      <c r="B105" s="216"/>
      <c r="C105" s="217"/>
      <c r="D105" s="218" t="s">
        <v>163</v>
      </c>
      <c r="E105" s="219" t="s">
        <v>21</v>
      </c>
      <c r="F105" s="220" t="s">
        <v>161</v>
      </c>
      <c r="G105" s="217"/>
      <c r="H105" s="221">
        <v>4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163</v>
      </c>
      <c r="AU105" s="227" t="s">
        <v>80</v>
      </c>
      <c r="AV105" s="12" t="s">
        <v>80</v>
      </c>
      <c r="AW105" s="12" t="s">
        <v>35</v>
      </c>
      <c r="AX105" s="12" t="s">
        <v>78</v>
      </c>
      <c r="AY105" s="227" t="s">
        <v>154</v>
      </c>
    </row>
    <row r="106" spans="2:65" s="1" customFormat="1" ht="22.5" customHeight="1">
      <c r="B106" s="41"/>
      <c r="C106" s="204" t="s">
        <v>161</v>
      </c>
      <c r="D106" s="204" t="s">
        <v>156</v>
      </c>
      <c r="E106" s="205" t="s">
        <v>783</v>
      </c>
      <c r="F106" s="206" t="s">
        <v>784</v>
      </c>
      <c r="G106" s="207" t="s">
        <v>781</v>
      </c>
      <c r="H106" s="208">
        <v>2</v>
      </c>
      <c r="I106" s="209"/>
      <c r="J106" s="210">
        <f>ROUND(I106*H106,2)</f>
        <v>0</v>
      </c>
      <c r="K106" s="206" t="s">
        <v>21</v>
      </c>
      <c r="L106" s="61"/>
      <c r="M106" s="211" t="s">
        <v>21</v>
      </c>
      <c r="N106" s="212" t="s">
        <v>42</v>
      </c>
      <c r="O106" s="42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AR106" s="24" t="s">
        <v>232</v>
      </c>
      <c r="AT106" s="24" t="s">
        <v>156</v>
      </c>
      <c r="AU106" s="24" t="s">
        <v>80</v>
      </c>
      <c r="AY106" s="24" t="s">
        <v>154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24" t="s">
        <v>78</v>
      </c>
      <c r="BK106" s="215">
        <f>ROUND(I106*H106,2)</f>
        <v>0</v>
      </c>
      <c r="BL106" s="24" t="s">
        <v>232</v>
      </c>
      <c r="BM106" s="24" t="s">
        <v>785</v>
      </c>
    </row>
    <row r="107" spans="2:65" s="12" customFormat="1" ht="13.5">
      <c r="B107" s="216"/>
      <c r="C107" s="217"/>
      <c r="D107" s="218" t="s">
        <v>163</v>
      </c>
      <c r="E107" s="219" t="s">
        <v>21</v>
      </c>
      <c r="F107" s="220" t="s">
        <v>80</v>
      </c>
      <c r="G107" s="217"/>
      <c r="H107" s="221">
        <v>2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163</v>
      </c>
      <c r="AU107" s="227" t="s">
        <v>80</v>
      </c>
      <c r="AV107" s="12" t="s">
        <v>80</v>
      </c>
      <c r="AW107" s="12" t="s">
        <v>35</v>
      </c>
      <c r="AX107" s="12" t="s">
        <v>78</v>
      </c>
      <c r="AY107" s="227" t="s">
        <v>154</v>
      </c>
    </row>
    <row r="108" spans="2:65" s="1" customFormat="1" ht="22.5" customHeight="1">
      <c r="B108" s="41"/>
      <c r="C108" s="228" t="s">
        <v>173</v>
      </c>
      <c r="D108" s="228" t="s">
        <v>243</v>
      </c>
      <c r="E108" s="229" t="s">
        <v>786</v>
      </c>
      <c r="F108" s="230" t="s">
        <v>787</v>
      </c>
      <c r="G108" s="231" t="s">
        <v>740</v>
      </c>
      <c r="H108" s="232">
        <v>1</v>
      </c>
      <c r="I108" s="233"/>
      <c r="J108" s="234">
        <f>ROUND(I108*H108,2)</f>
        <v>0</v>
      </c>
      <c r="K108" s="230" t="s">
        <v>21</v>
      </c>
      <c r="L108" s="235"/>
      <c r="M108" s="236" t="s">
        <v>21</v>
      </c>
      <c r="N108" s="237" t="s">
        <v>42</v>
      </c>
      <c r="O108" s="42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24" t="s">
        <v>315</v>
      </c>
      <c r="AT108" s="24" t="s">
        <v>243</v>
      </c>
      <c r="AU108" s="24" t="s">
        <v>80</v>
      </c>
      <c r="AY108" s="24" t="s">
        <v>154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4" t="s">
        <v>78</v>
      </c>
      <c r="BK108" s="215">
        <f>ROUND(I108*H108,2)</f>
        <v>0</v>
      </c>
      <c r="BL108" s="24" t="s">
        <v>232</v>
      </c>
      <c r="BM108" s="24" t="s">
        <v>788</v>
      </c>
    </row>
    <row r="109" spans="2:65" s="12" customFormat="1" ht="13.5">
      <c r="B109" s="216"/>
      <c r="C109" s="217"/>
      <c r="D109" s="218" t="s">
        <v>163</v>
      </c>
      <c r="E109" s="219" t="s">
        <v>21</v>
      </c>
      <c r="F109" s="220" t="s">
        <v>789</v>
      </c>
      <c r="G109" s="217"/>
      <c r="H109" s="221">
        <v>1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163</v>
      </c>
      <c r="AU109" s="227" t="s">
        <v>80</v>
      </c>
      <c r="AV109" s="12" t="s">
        <v>80</v>
      </c>
      <c r="AW109" s="12" t="s">
        <v>35</v>
      </c>
      <c r="AX109" s="12" t="s">
        <v>78</v>
      </c>
      <c r="AY109" s="227" t="s">
        <v>154</v>
      </c>
    </row>
    <row r="110" spans="2:65" s="1" customFormat="1" ht="22.5" customHeight="1">
      <c r="B110" s="41"/>
      <c r="C110" s="228" t="s">
        <v>203</v>
      </c>
      <c r="D110" s="228" t="s">
        <v>243</v>
      </c>
      <c r="E110" s="229" t="s">
        <v>790</v>
      </c>
      <c r="F110" s="230" t="s">
        <v>791</v>
      </c>
      <c r="G110" s="231" t="s">
        <v>740</v>
      </c>
      <c r="H110" s="232">
        <v>1</v>
      </c>
      <c r="I110" s="233"/>
      <c r="J110" s="234">
        <f>ROUND(I110*H110,2)</f>
        <v>0</v>
      </c>
      <c r="K110" s="230" t="s">
        <v>21</v>
      </c>
      <c r="L110" s="235"/>
      <c r="M110" s="236" t="s">
        <v>21</v>
      </c>
      <c r="N110" s="237" t="s">
        <v>42</v>
      </c>
      <c r="O110" s="42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24" t="s">
        <v>315</v>
      </c>
      <c r="AT110" s="24" t="s">
        <v>243</v>
      </c>
      <c r="AU110" s="24" t="s">
        <v>80</v>
      </c>
      <c r="AY110" s="24" t="s">
        <v>154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24" t="s">
        <v>78</v>
      </c>
      <c r="BK110" s="215">
        <f>ROUND(I110*H110,2)</f>
        <v>0</v>
      </c>
      <c r="BL110" s="24" t="s">
        <v>232</v>
      </c>
      <c r="BM110" s="24" t="s">
        <v>792</v>
      </c>
    </row>
    <row r="111" spans="2:65" s="12" customFormat="1" ht="13.5">
      <c r="B111" s="216"/>
      <c r="C111" s="217"/>
      <c r="D111" s="238" t="s">
        <v>163</v>
      </c>
      <c r="E111" s="241" t="s">
        <v>21</v>
      </c>
      <c r="F111" s="239" t="s">
        <v>793</v>
      </c>
      <c r="G111" s="217"/>
      <c r="H111" s="240">
        <v>1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163</v>
      </c>
      <c r="AU111" s="227" t="s">
        <v>80</v>
      </c>
      <c r="AV111" s="12" t="s">
        <v>80</v>
      </c>
      <c r="AW111" s="12" t="s">
        <v>35</v>
      </c>
      <c r="AX111" s="12" t="s">
        <v>78</v>
      </c>
      <c r="AY111" s="227" t="s">
        <v>154</v>
      </c>
    </row>
    <row r="112" spans="2:65" s="11" customFormat="1" ht="29.85" customHeight="1">
      <c r="B112" s="187"/>
      <c r="C112" s="188"/>
      <c r="D112" s="201" t="s">
        <v>70</v>
      </c>
      <c r="E112" s="202" t="s">
        <v>794</v>
      </c>
      <c r="F112" s="202" t="s">
        <v>795</v>
      </c>
      <c r="G112" s="188"/>
      <c r="H112" s="188"/>
      <c r="I112" s="191"/>
      <c r="J112" s="203">
        <f>BK112</f>
        <v>0</v>
      </c>
      <c r="K112" s="188"/>
      <c r="L112" s="193"/>
      <c r="M112" s="194"/>
      <c r="N112" s="195"/>
      <c r="O112" s="195"/>
      <c r="P112" s="196">
        <f>SUM(P113:P154)</f>
        <v>0</v>
      </c>
      <c r="Q112" s="195"/>
      <c r="R112" s="196">
        <f>SUM(R113:R154)</f>
        <v>0</v>
      </c>
      <c r="S112" s="195"/>
      <c r="T112" s="197">
        <f>SUM(T113:T154)</f>
        <v>0</v>
      </c>
      <c r="AR112" s="198" t="s">
        <v>78</v>
      </c>
      <c r="AT112" s="199" t="s">
        <v>70</v>
      </c>
      <c r="AU112" s="199" t="s">
        <v>78</v>
      </c>
      <c r="AY112" s="198" t="s">
        <v>154</v>
      </c>
      <c r="BK112" s="200">
        <f>SUM(BK113:BK154)</f>
        <v>0</v>
      </c>
    </row>
    <row r="113" spans="2:65" s="1" customFormat="1" ht="22.5" customHeight="1">
      <c r="B113" s="41"/>
      <c r="C113" s="228" t="s">
        <v>208</v>
      </c>
      <c r="D113" s="228" t="s">
        <v>243</v>
      </c>
      <c r="E113" s="229" t="s">
        <v>796</v>
      </c>
      <c r="F113" s="230" t="s">
        <v>797</v>
      </c>
      <c r="G113" s="231" t="s">
        <v>171</v>
      </c>
      <c r="H113" s="232">
        <v>45</v>
      </c>
      <c r="I113" s="233"/>
      <c r="J113" s="234">
        <f>ROUND(I113*H113,2)</f>
        <v>0</v>
      </c>
      <c r="K113" s="230" t="s">
        <v>21</v>
      </c>
      <c r="L113" s="235"/>
      <c r="M113" s="236" t="s">
        <v>21</v>
      </c>
      <c r="N113" s="237" t="s">
        <v>42</v>
      </c>
      <c r="O113" s="42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24" t="s">
        <v>315</v>
      </c>
      <c r="AT113" s="24" t="s">
        <v>243</v>
      </c>
      <c r="AU113" s="24" t="s">
        <v>80</v>
      </c>
      <c r="AY113" s="24" t="s">
        <v>154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4" t="s">
        <v>78</v>
      </c>
      <c r="BK113" s="215">
        <f>ROUND(I113*H113,2)</f>
        <v>0</v>
      </c>
      <c r="BL113" s="24" t="s">
        <v>232</v>
      </c>
      <c r="BM113" s="24" t="s">
        <v>798</v>
      </c>
    </row>
    <row r="114" spans="2:65" s="12" customFormat="1" ht="13.5">
      <c r="B114" s="216"/>
      <c r="C114" s="217"/>
      <c r="D114" s="218" t="s">
        <v>163</v>
      </c>
      <c r="E114" s="219" t="s">
        <v>21</v>
      </c>
      <c r="F114" s="220" t="s">
        <v>383</v>
      </c>
      <c r="G114" s="217"/>
      <c r="H114" s="221">
        <v>45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163</v>
      </c>
      <c r="AU114" s="227" t="s">
        <v>80</v>
      </c>
      <c r="AV114" s="12" t="s">
        <v>80</v>
      </c>
      <c r="AW114" s="12" t="s">
        <v>35</v>
      </c>
      <c r="AX114" s="12" t="s">
        <v>78</v>
      </c>
      <c r="AY114" s="227" t="s">
        <v>154</v>
      </c>
    </row>
    <row r="115" spans="2:65" s="1" customFormat="1" ht="22.5" customHeight="1">
      <c r="B115" s="41"/>
      <c r="C115" s="228" t="s">
        <v>212</v>
      </c>
      <c r="D115" s="228" t="s">
        <v>243</v>
      </c>
      <c r="E115" s="229" t="s">
        <v>799</v>
      </c>
      <c r="F115" s="230" t="s">
        <v>800</v>
      </c>
      <c r="G115" s="231" t="s">
        <v>171</v>
      </c>
      <c r="H115" s="232">
        <v>30</v>
      </c>
      <c r="I115" s="233"/>
      <c r="J115" s="234">
        <f>ROUND(I115*H115,2)</f>
        <v>0</v>
      </c>
      <c r="K115" s="230" t="s">
        <v>21</v>
      </c>
      <c r="L115" s="235"/>
      <c r="M115" s="236" t="s">
        <v>21</v>
      </c>
      <c r="N115" s="237" t="s">
        <v>42</v>
      </c>
      <c r="O115" s="42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24" t="s">
        <v>315</v>
      </c>
      <c r="AT115" s="24" t="s">
        <v>243</v>
      </c>
      <c r="AU115" s="24" t="s">
        <v>80</v>
      </c>
      <c r="AY115" s="24" t="s">
        <v>154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4" t="s">
        <v>78</v>
      </c>
      <c r="BK115" s="215">
        <f>ROUND(I115*H115,2)</f>
        <v>0</v>
      </c>
      <c r="BL115" s="24" t="s">
        <v>232</v>
      </c>
      <c r="BM115" s="24" t="s">
        <v>801</v>
      </c>
    </row>
    <row r="116" spans="2:65" s="12" customFormat="1" ht="13.5">
      <c r="B116" s="216"/>
      <c r="C116" s="217"/>
      <c r="D116" s="218" t="s">
        <v>163</v>
      </c>
      <c r="E116" s="219" t="s">
        <v>21</v>
      </c>
      <c r="F116" s="220" t="s">
        <v>306</v>
      </c>
      <c r="G116" s="217"/>
      <c r="H116" s="221">
        <v>30</v>
      </c>
      <c r="I116" s="222"/>
      <c r="J116" s="217"/>
      <c r="K116" s="217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163</v>
      </c>
      <c r="AU116" s="227" t="s">
        <v>80</v>
      </c>
      <c r="AV116" s="12" t="s">
        <v>80</v>
      </c>
      <c r="AW116" s="12" t="s">
        <v>35</v>
      </c>
      <c r="AX116" s="12" t="s">
        <v>78</v>
      </c>
      <c r="AY116" s="227" t="s">
        <v>154</v>
      </c>
    </row>
    <row r="117" spans="2:65" s="1" customFormat="1" ht="22.5" customHeight="1">
      <c r="B117" s="41"/>
      <c r="C117" s="228" t="s">
        <v>217</v>
      </c>
      <c r="D117" s="228" t="s">
        <v>243</v>
      </c>
      <c r="E117" s="229" t="s">
        <v>802</v>
      </c>
      <c r="F117" s="230" t="s">
        <v>803</v>
      </c>
      <c r="G117" s="231" t="s">
        <v>171</v>
      </c>
      <c r="H117" s="232">
        <v>40</v>
      </c>
      <c r="I117" s="233"/>
      <c r="J117" s="234">
        <f>ROUND(I117*H117,2)</f>
        <v>0</v>
      </c>
      <c r="K117" s="230" t="s">
        <v>21</v>
      </c>
      <c r="L117" s="235"/>
      <c r="M117" s="236" t="s">
        <v>21</v>
      </c>
      <c r="N117" s="237" t="s">
        <v>42</v>
      </c>
      <c r="O117" s="42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24" t="s">
        <v>315</v>
      </c>
      <c r="AT117" s="24" t="s">
        <v>243</v>
      </c>
      <c r="AU117" s="24" t="s">
        <v>80</v>
      </c>
      <c r="AY117" s="24" t="s">
        <v>154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4" t="s">
        <v>78</v>
      </c>
      <c r="BK117" s="215">
        <f>ROUND(I117*H117,2)</f>
        <v>0</v>
      </c>
      <c r="BL117" s="24" t="s">
        <v>232</v>
      </c>
      <c r="BM117" s="24" t="s">
        <v>804</v>
      </c>
    </row>
    <row r="118" spans="2:65" s="12" customFormat="1" ht="13.5">
      <c r="B118" s="216"/>
      <c r="C118" s="217"/>
      <c r="D118" s="218" t="s">
        <v>163</v>
      </c>
      <c r="E118" s="219" t="s">
        <v>21</v>
      </c>
      <c r="F118" s="220" t="s">
        <v>357</v>
      </c>
      <c r="G118" s="217"/>
      <c r="H118" s="221">
        <v>40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163</v>
      </c>
      <c r="AU118" s="227" t="s">
        <v>80</v>
      </c>
      <c r="AV118" s="12" t="s">
        <v>80</v>
      </c>
      <c r="AW118" s="12" t="s">
        <v>35</v>
      </c>
      <c r="AX118" s="12" t="s">
        <v>78</v>
      </c>
      <c r="AY118" s="227" t="s">
        <v>154</v>
      </c>
    </row>
    <row r="119" spans="2:65" s="1" customFormat="1" ht="22.5" customHeight="1">
      <c r="B119" s="41"/>
      <c r="C119" s="228" t="s">
        <v>222</v>
      </c>
      <c r="D119" s="228" t="s">
        <v>243</v>
      </c>
      <c r="E119" s="229" t="s">
        <v>805</v>
      </c>
      <c r="F119" s="230" t="s">
        <v>806</v>
      </c>
      <c r="G119" s="231" t="s">
        <v>171</v>
      </c>
      <c r="H119" s="232">
        <v>50</v>
      </c>
      <c r="I119" s="233"/>
      <c r="J119" s="234">
        <f>ROUND(I119*H119,2)</f>
        <v>0</v>
      </c>
      <c r="K119" s="230" t="s">
        <v>21</v>
      </c>
      <c r="L119" s="235"/>
      <c r="M119" s="236" t="s">
        <v>21</v>
      </c>
      <c r="N119" s="237" t="s">
        <v>42</v>
      </c>
      <c r="O119" s="42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24" t="s">
        <v>315</v>
      </c>
      <c r="AT119" s="24" t="s">
        <v>243</v>
      </c>
      <c r="AU119" s="24" t="s">
        <v>80</v>
      </c>
      <c r="AY119" s="24" t="s">
        <v>154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4" t="s">
        <v>78</v>
      </c>
      <c r="BK119" s="215">
        <f>ROUND(I119*H119,2)</f>
        <v>0</v>
      </c>
      <c r="BL119" s="24" t="s">
        <v>232</v>
      </c>
      <c r="BM119" s="24" t="s">
        <v>807</v>
      </c>
    </row>
    <row r="120" spans="2:65" s="12" customFormat="1" ht="13.5">
      <c r="B120" s="216"/>
      <c r="C120" s="217"/>
      <c r="D120" s="218" t="s">
        <v>163</v>
      </c>
      <c r="E120" s="219" t="s">
        <v>21</v>
      </c>
      <c r="F120" s="220" t="s">
        <v>409</v>
      </c>
      <c r="G120" s="217"/>
      <c r="H120" s="221">
        <v>50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163</v>
      </c>
      <c r="AU120" s="227" t="s">
        <v>80</v>
      </c>
      <c r="AV120" s="12" t="s">
        <v>80</v>
      </c>
      <c r="AW120" s="12" t="s">
        <v>35</v>
      </c>
      <c r="AX120" s="12" t="s">
        <v>78</v>
      </c>
      <c r="AY120" s="227" t="s">
        <v>154</v>
      </c>
    </row>
    <row r="121" spans="2:65" s="1" customFormat="1" ht="22.5" customHeight="1">
      <c r="B121" s="41"/>
      <c r="C121" s="228" t="s">
        <v>10</v>
      </c>
      <c r="D121" s="228" t="s">
        <v>243</v>
      </c>
      <c r="E121" s="229" t="s">
        <v>808</v>
      </c>
      <c r="F121" s="230" t="s">
        <v>809</v>
      </c>
      <c r="G121" s="231" t="s">
        <v>171</v>
      </c>
      <c r="H121" s="232">
        <v>10</v>
      </c>
      <c r="I121" s="233"/>
      <c r="J121" s="234">
        <f>ROUND(I121*H121,2)</f>
        <v>0</v>
      </c>
      <c r="K121" s="230" t="s">
        <v>21</v>
      </c>
      <c r="L121" s="235"/>
      <c r="M121" s="236" t="s">
        <v>21</v>
      </c>
      <c r="N121" s="237" t="s">
        <v>42</v>
      </c>
      <c r="O121" s="42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24" t="s">
        <v>315</v>
      </c>
      <c r="AT121" s="24" t="s">
        <v>243</v>
      </c>
      <c r="AU121" s="24" t="s">
        <v>80</v>
      </c>
      <c r="AY121" s="24" t="s">
        <v>154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24" t="s">
        <v>78</v>
      </c>
      <c r="BK121" s="215">
        <f>ROUND(I121*H121,2)</f>
        <v>0</v>
      </c>
      <c r="BL121" s="24" t="s">
        <v>232</v>
      </c>
      <c r="BM121" s="24" t="s">
        <v>810</v>
      </c>
    </row>
    <row r="122" spans="2:65" s="12" customFormat="1" ht="13.5">
      <c r="B122" s="216"/>
      <c r="C122" s="217"/>
      <c r="D122" s="218" t="s">
        <v>163</v>
      </c>
      <c r="E122" s="219" t="s">
        <v>21</v>
      </c>
      <c r="F122" s="220" t="s">
        <v>203</v>
      </c>
      <c r="G122" s="217"/>
      <c r="H122" s="221">
        <v>10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163</v>
      </c>
      <c r="AU122" s="227" t="s">
        <v>80</v>
      </c>
      <c r="AV122" s="12" t="s">
        <v>80</v>
      </c>
      <c r="AW122" s="12" t="s">
        <v>35</v>
      </c>
      <c r="AX122" s="12" t="s">
        <v>78</v>
      </c>
      <c r="AY122" s="227" t="s">
        <v>154</v>
      </c>
    </row>
    <row r="123" spans="2:65" s="1" customFormat="1" ht="22.5" customHeight="1">
      <c r="B123" s="41"/>
      <c r="C123" s="204" t="s">
        <v>232</v>
      </c>
      <c r="D123" s="204" t="s">
        <v>156</v>
      </c>
      <c r="E123" s="205" t="s">
        <v>811</v>
      </c>
      <c r="F123" s="206" t="s">
        <v>812</v>
      </c>
      <c r="G123" s="207" t="s">
        <v>171</v>
      </c>
      <c r="H123" s="208">
        <v>45</v>
      </c>
      <c r="I123" s="209"/>
      <c r="J123" s="210">
        <f>ROUND(I123*H123,2)</f>
        <v>0</v>
      </c>
      <c r="K123" s="206" t="s">
        <v>21</v>
      </c>
      <c r="L123" s="61"/>
      <c r="M123" s="211" t="s">
        <v>21</v>
      </c>
      <c r="N123" s="212" t="s">
        <v>42</v>
      </c>
      <c r="O123" s="42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24" t="s">
        <v>232</v>
      </c>
      <c r="AT123" s="24" t="s">
        <v>156</v>
      </c>
      <c r="AU123" s="24" t="s">
        <v>80</v>
      </c>
      <c r="AY123" s="24" t="s">
        <v>154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24" t="s">
        <v>78</v>
      </c>
      <c r="BK123" s="215">
        <f>ROUND(I123*H123,2)</f>
        <v>0</v>
      </c>
      <c r="BL123" s="24" t="s">
        <v>232</v>
      </c>
      <c r="BM123" s="24" t="s">
        <v>813</v>
      </c>
    </row>
    <row r="124" spans="2:65" s="12" customFormat="1" ht="13.5">
      <c r="B124" s="216"/>
      <c r="C124" s="217"/>
      <c r="D124" s="218" t="s">
        <v>163</v>
      </c>
      <c r="E124" s="219" t="s">
        <v>21</v>
      </c>
      <c r="F124" s="220" t="s">
        <v>383</v>
      </c>
      <c r="G124" s="217"/>
      <c r="H124" s="221">
        <v>45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163</v>
      </c>
      <c r="AU124" s="227" t="s">
        <v>80</v>
      </c>
      <c r="AV124" s="12" t="s">
        <v>80</v>
      </c>
      <c r="AW124" s="12" t="s">
        <v>35</v>
      </c>
      <c r="AX124" s="12" t="s">
        <v>78</v>
      </c>
      <c r="AY124" s="227" t="s">
        <v>154</v>
      </c>
    </row>
    <row r="125" spans="2:65" s="1" customFormat="1" ht="22.5" customHeight="1">
      <c r="B125" s="41"/>
      <c r="C125" s="204" t="s">
        <v>237</v>
      </c>
      <c r="D125" s="204" t="s">
        <v>156</v>
      </c>
      <c r="E125" s="205" t="s">
        <v>814</v>
      </c>
      <c r="F125" s="206" t="s">
        <v>815</v>
      </c>
      <c r="G125" s="207" t="s">
        <v>171</v>
      </c>
      <c r="H125" s="208">
        <v>30</v>
      </c>
      <c r="I125" s="209"/>
      <c r="J125" s="210">
        <f>ROUND(I125*H125,2)</f>
        <v>0</v>
      </c>
      <c r="K125" s="206" t="s">
        <v>21</v>
      </c>
      <c r="L125" s="61"/>
      <c r="M125" s="211" t="s">
        <v>21</v>
      </c>
      <c r="N125" s="212" t="s">
        <v>42</v>
      </c>
      <c r="O125" s="42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24" t="s">
        <v>232</v>
      </c>
      <c r="AT125" s="24" t="s">
        <v>156</v>
      </c>
      <c r="AU125" s="24" t="s">
        <v>80</v>
      </c>
      <c r="AY125" s="24" t="s">
        <v>154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24" t="s">
        <v>78</v>
      </c>
      <c r="BK125" s="215">
        <f>ROUND(I125*H125,2)</f>
        <v>0</v>
      </c>
      <c r="BL125" s="24" t="s">
        <v>232</v>
      </c>
      <c r="BM125" s="24" t="s">
        <v>816</v>
      </c>
    </row>
    <row r="126" spans="2:65" s="12" customFormat="1" ht="13.5">
      <c r="B126" s="216"/>
      <c r="C126" s="217"/>
      <c r="D126" s="218" t="s">
        <v>163</v>
      </c>
      <c r="E126" s="219" t="s">
        <v>21</v>
      </c>
      <c r="F126" s="220" t="s">
        <v>306</v>
      </c>
      <c r="G126" s="217"/>
      <c r="H126" s="221">
        <v>30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163</v>
      </c>
      <c r="AU126" s="227" t="s">
        <v>80</v>
      </c>
      <c r="AV126" s="12" t="s">
        <v>80</v>
      </c>
      <c r="AW126" s="12" t="s">
        <v>35</v>
      </c>
      <c r="AX126" s="12" t="s">
        <v>78</v>
      </c>
      <c r="AY126" s="227" t="s">
        <v>154</v>
      </c>
    </row>
    <row r="127" spans="2:65" s="1" customFormat="1" ht="22.5" customHeight="1">
      <c r="B127" s="41"/>
      <c r="C127" s="204" t="s">
        <v>242</v>
      </c>
      <c r="D127" s="204" t="s">
        <v>156</v>
      </c>
      <c r="E127" s="205" t="s">
        <v>817</v>
      </c>
      <c r="F127" s="206" t="s">
        <v>818</v>
      </c>
      <c r="G127" s="207" t="s">
        <v>171</v>
      </c>
      <c r="H127" s="208">
        <v>40</v>
      </c>
      <c r="I127" s="209"/>
      <c r="J127" s="210">
        <f>ROUND(I127*H127,2)</f>
        <v>0</v>
      </c>
      <c r="K127" s="206" t="s">
        <v>21</v>
      </c>
      <c r="L127" s="61"/>
      <c r="M127" s="211" t="s">
        <v>21</v>
      </c>
      <c r="N127" s="212" t="s">
        <v>42</v>
      </c>
      <c r="O127" s="42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AR127" s="24" t="s">
        <v>232</v>
      </c>
      <c r="AT127" s="24" t="s">
        <v>156</v>
      </c>
      <c r="AU127" s="24" t="s">
        <v>80</v>
      </c>
      <c r="AY127" s="24" t="s">
        <v>154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24" t="s">
        <v>78</v>
      </c>
      <c r="BK127" s="215">
        <f>ROUND(I127*H127,2)</f>
        <v>0</v>
      </c>
      <c r="BL127" s="24" t="s">
        <v>232</v>
      </c>
      <c r="BM127" s="24" t="s">
        <v>819</v>
      </c>
    </row>
    <row r="128" spans="2:65" s="12" customFormat="1" ht="13.5">
      <c r="B128" s="216"/>
      <c r="C128" s="217"/>
      <c r="D128" s="218" t="s">
        <v>163</v>
      </c>
      <c r="E128" s="219" t="s">
        <v>21</v>
      </c>
      <c r="F128" s="220" t="s">
        <v>357</v>
      </c>
      <c r="G128" s="217"/>
      <c r="H128" s="221">
        <v>40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163</v>
      </c>
      <c r="AU128" s="227" t="s">
        <v>80</v>
      </c>
      <c r="AV128" s="12" t="s">
        <v>80</v>
      </c>
      <c r="AW128" s="12" t="s">
        <v>35</v>
      </c>
      <c r="AX128" s="12" t="s">
        <v>78</v>
      </c>
      <c r="AY128" s="227" t="s">
        <v>154</v>
      </c>
    </row>
    <row r="129" spans="2:65" s="1" customFormat="1" ht="22.5" customHeight="1">
      <c r="B129" s="41"/>
      <c r="C129" s="204" t="s">
        <v>249</v>
      </c>
      <c r="D129" s="204" t="s">
        <v>156</v>
      </c>
      <c r="E129" s="205" t="s">
        <v>820</v>
      </c>
      <c r="F129" s="206" t="s">
        <v>821</v>
      </c>
      <c r="G129" s="207" t="s">
        <v>171</v>
      </c>
      <c r="H129" s="208">
        <v>50</v>
      </c>
      <c r="I129" s="209"/>
      <c r="J129" s="210">
        <f>ROUND(I129*H129,2)</f>
        <v>0</v>
      </c>
      <c r="K129" s="206" t="s">
        <v>21</v>
      </c>
      <c r="L129" s="61"/>
      <c r="M129" s="211" t="s">
        <v>21</v>
      </c>
      <c r="N129" s="212" t="s">
        <v>42</v>
      </c>
      <c r="O129" s="42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AR129" s="24" t="s">
        <v>232</v>
      </c>
      <c r="AT129" s="24" t="s">
        <v>156</v>
      </c>
      <c r="AU129" s="24" t="s">
        <v>80</v>
      </c>
      <c r="AY129" s="24" t="s">
        <v>154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24" t="s">
        <v>78</v>
      </c>
      <c r="BK129" s="215">
        <f>ROUND(I129*H129,2)</f>
        <v>0</v>
      </c>
      <c r="BL129" s="24" t="s">
        <v>232</v>
      </c>
      <c r="BM129" s="24" t="s">
        <v>822</v>
      </c>
    </row>
    <row r="130" spans="2:65" s="12" customFormat="1" ht="13.5">
      <c r="B130" s="216"/>
      <c r="C130" s="217"/>
      <c r="D130" s="218" t="s">
        <v>163</v>
      </c>
      <c r="E130" s="219" t="s">
        <v>21</v>
      </c>
      <c r="F130" s="220" t="s">
        <v>409</v>
      </c>
      <c r="G130" s="217"/>
      <c r="H130" s="221">
        <v>50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163</v>
      </c>
      <c r="AU130" s="227" t="s">
        <v>80</v>
      </c>
      <c r="AV130" s="12" t="s">
        <v>80</v>
      </c>
      <c r="AW130" s="12" t="s">
        <v>35</v>
      </c>
      <c r="AX130" s="12" t="s">
        <v>78</v>
      </c>
      <c r="AY130" s="227" t="s">
        <v>154</v>
      </c>
    </row>
    <row r="131" spans="2:65" s="1" customFormat="1" ht="22.5" customHeight="1">
      <c r="B131" s="41"/>
      <c r="C131" s="204" t="s">
        <v>253</v>
      </c>
      <c r="D131" s="204" t="s">
        <v>156</v>
      </c>
      <c r="E131" s="205" t="s">
        <v>823</v>
      </c>
      <c r="F131" s="206" t="s">
        <v>824</v>
      </c>
      <c r="G131" s="207" t="s">
        <v>171</v>
      </c>
      <c r="H131" s="208">
        <v>10</v>
      </c>
      <c r="I131" s="209"/>
      <c r="J131" s="210">
        <f>ROUND(I131*H131,2)</f>
        <v>0</v>
      </c>
      <c r="K131" s="206" t="s">
        <v>21</v>
      </c>
      <c r="L131" s="61"/>
      <c r="M131" s="211" t="s">
        <v>21</v>
      </c>
      <c r="N131" s="212" t="s">
        <v>42</v>
      </c>
      <c r="O131" s="42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24" t="s">
        <v>232</v>
      </c>
      <c r="AT131" s="24" t="s">
        <v>156</v>
      </c>
      <c r="AU131" s="24" t="s">
        <v>80</v>
      </c>
      <c r="AY131" s="24" t="s">
        <v>154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4" t="s">
        <v>78</v>
      </c>
      <c r="BK131" s="215">
        <f>ROUND(I131*H131,2)</f>
        <v>0</v>
      </c>
      <c r="BL131" s="24" t="s">
        <v>232</v>
      </c>
      <c r="BM131" s="24" t="s">
        <v>825</v>
      </c>
    </row>
    <row r="132" spans="2:65" s="12" customFormat="1" ht="13.5">
      <c r="B132" s="216"/>
      <c r="C132" s="217"/>
      <c r="D132" s="218" t="s">
        <v>163</v>
      </c>
      <c r="E132" s="219" t="s">
        <v>21</v>
      </c>
      <c r="F132" s="220" t="s">
        <v>203</v>
      </c>
      <c r="G132" s="217"/>
      <c r="H132" s="221">
        <v>10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163</v>
      </c>
      <c r="AU132" s="227" t="s">
        <v>80</v>
      </c>
      <c r="AV132" s="12" t="s">
        <v>80</v>
      </c>
      <c r="AW132" s="12" t="s">
        <v>35</v>
      </c>
      <c r="AX132" s="12" t="s">
        <v>78</v>
      </c>
      <c r="AY132" s="227" t="s">
        <v>154</v>
      </c>
    </row>
    <row r="133" spans="2:65" s="1" customFormat="1" ht="22.5" customHeight="1">
      <c r="B133" s="41"/>
      <c r="C133" s="204" t="s">
        <v>9</v>
      </c>
      <c r="D133" s="204" t="s">
        <v>156</v>
      </c>
      <c r="E133" s="205" t="s">
        <v>826</v>
      </c>
      <c r="F133" s="206" t="s">
        <v>827</v>
      </c>
      <c r="G133" s="207" t="s">
        <v>339</v>
      </c>
      <c r="H133" s="208">
        <v>10</v>
      </c>
      <c r="I133" s="209"/>
      <c r="J133" s="210">
        <f>ROUND(I133*H133,2)</f>
        <v>0</v>
      </c>
      <c r="K133" s="206" t="s">
        <v>21</v>
      </c>
      <c r="L133" s="61"/>
      <c r="M133" s="211" t="s">
        <v>21</v>
      </c>
      <c r="N133" s="212" t="s">
        <v>42</v>
      </c>
      <c r="O133" s="4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24" t="s">
        <v>232</v>
      </c>
      <c r="AT133" s="24" t="s">
        <v>156</v>
      </c>
      <c r="AU133" s="24" t="s">
        <v>80</v>
      </c>
      <c r="AY133" s="24" t="s">
        <v>154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4" t="s">
        <v>78</v>
      </c>
      <c r="BK133" s="215">
        <f>ROUND(I133*H133,2)</f>
        <v>0</v>
      </c>
      <c r="BL133" s="24" t="s">
        <v>232</v>
      </c>
      <c r="BM133" s="24" t="s">
        <v>828</v>
      </c>
    </row>
    <row r="134" spans="2:65" s="12" customFormat="1" ht="13.5">
      <c r="B134" s="216"/>
      <c r="C134" s="217"/>
      <c r="D134" s="218" t="s">
        <v>163</v>
      </c>
      <c r="E134" s="219" t="s">
        <v>21</v>
      </c>
      <c r="F134" s="220" t="s">
        <v>203</v>
      </c>
      <c r="G134" s="217"/>
      <c r="H134" s="221">
        <v>10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163</v>
      </c>
      <c r="AU134" s="227" t="s">
        <v>80</v>
      </c>
      <c r="AV134" s="12" t="s">
        <v>80</v>
      </c>
      <c r="AW134" s="12" t="s">
        <v>35</v>
      </c>
      <c r="AX134" s="12" t="s">
        <v>78</v>
      </c>
      <c r="AY134" s="227" t="s">
        <v>154</v>
      </c>
    </row>
    <row r="135" spans="2:65" s="1" customFormat="1" ht="22.5" customHeight="1">
      <c r="B135" s="41"/>
      <c r="C135" s="204" t="s">
        <v>263</v>
      </c>
      <c r="D135" s="204" t="s">
        <v>156</v>
      </c>
      <c r="E135" s="205" t="s">
        <v>829</v>
      </c>
      <c r="F135" s="206" t="s">
        <v>830</v>
      </c>
      <c r="G135" s="207" t="s">
        <v>339</v>
      </c>
      <c r="H135" s="208">
        <v>12</v>
      </c>
      <c r="I135" s="209"/>
      <c r="J135" s="210">
        <f>ROUND(I135*H135,2)</f>
        <v>0</v>
      </c>
      <c r="K135" s="206" t="s">
        <v>21</v>
      </c>
      <c r="L135" s="61"/>
      <c r="M135" s="211" t="s">
        <v>21</v>
      </c>
      <c r="N135" s="212" t="s">
        <v>42</v>
      </c>
      <c r="O135" s="42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24" t="s">
        <v>232</v>
      </c>
      <c r="AT135" s="24" t="s">
        <v>156</v>
      </c>
      <c r="AU135" s="24" t="s">
        <v>80</v>
      </c>
      <c r="AY135" s="24" t="s">
        <v>154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4" t="s">
        <v>78</v>
      </c>
      <c r="BK135" s="215">
        <f>ROUND(I135*H135,2)</f>
        <v>0</v>
      </c>
      <c r="BL135" s="24" t="s">
        <v>232</v>
      </c>
      <c r="BM135" s="24" t="s">
        <v>831</v>
      </c>
    </row>
    <row r="136" spans="2:65" s="12" customFormat="1" ht="13.5">
      <c r="B136" s="216"/>
      <c r="C136" s="217"/>
      <c r="D136" s="218" t="s">
        <v>163</v>
      </c>
      <c r="E136" s="219" t="s">
        <v>21</v>
      </c>
      <c r="F136" s="220" t="s">
        <v>212</v>
      </c>
      <c r="G136" s="217"/>
      <c r="H136" s="221">
        <v>12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163</v>
      </c>
      <c r="AU136" s="227" t="s">
        <v>80</v>
      </c>
      <c r="AV136" s="12" t="s">
        <v>80</v>
      </c>
      <c r="AW136" s="12" t="s">
        <v>35</v>
      </c>
      <c r="AX136" s="12" t="s">
        <v>78</v>
      </c>
      <c r="AY136" s="227" t="s">
        <v>154</v>
      </c>
    </row>
    <row r="137" spans="2:65" s="1" customFormat="1" ht="22.5" customHeight="1">
      <c r="B137" s="41"/>
      <c r="C137" s="204" t="s">
        <v>268</v>
      </c>
      <c r="D137" s="204" t="s">
        <v>156</v>
      </c>
      <c r="E137" s="205" t="s">
        <v>832</v>
      </c>
      <c r="F137" s="206" t="s">
        <v>833</v>
      </c>
      <c r="G137" s="207" t="s">
        <v>171</v>
      </c>
      <c r="H137" s="208">
        <v>10</v>
      </c>
      <c r="I137" s="209"/>
      <c r="J137" s="210">
        <f>ROUND(I137*H137,2)</f>
        <v>0</v>
      </c>
      <c r="K137" s="206" t="s">
        <v>21</v>
      </c>
      <c r="L137" s="61"/>
      <c r="M137" s="211" t="s">
        <v>21</v>
      </c>
      <c r="N137" s="212" t="s">
        <v>42</v>
      </c>
      <c r="O137" s="42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4" t="s">
        <v>232</v>
      </c>
      <c r="AT137" s="24" t="s">
        <v>156</v>
      </c>
      <c r="AU137" s="24" t="s">
        <v>80</v>
      </c>
      <c r="AY137" s="24" t="s">
        <v>154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4" t="s">
        <v>78</v>
      </c>
      <c r="BK137" s="215">
        <f>ROUND(I137*H137,2)</f>
        <v>0</v>
      </c>
      <c r="BL137" s="24" t="s">
        <v>232</v>
      </c>
      <c r="BM137" s="24" t="s">
        <v>834</v>
      </c>
    </row>
    <row r="138" spans="2:65" s="12" customFormat="1" ht="13.5">
      <c r="B138" s="216"/>
      <c r="C138" s="217"/>
      <c r="D138" s="218" t="s">
        <v>163</v>
      </c>
      <c r="E138" s="219" t="s">
        <v>21</v>
      </c>
      <c r="F138" s="220" t="s">
        <v>203</v>
      </c>
      <c r="G138" s="217"/>
      <c r="H138" s="221">
        <v>10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163</v>
      </c>
      <c r="AU138" s="227" t="s">
        <v>80</v>
      </c>
      <c r="AV138" s="12" t="s">
        <v>80</v>
      </c>
      <c r="AW138" s="12" t="s">
        <v>35</v>
      </c>
      <c r="AX138" s="12" t="s">
        <v>78</v>
      </c>
      <c r="AY138" s="227" t="s">
        <v>154</v>
      </c>
    </row>
    <row r="139" spans="2:65" s="1" customFormat="1" ht="22.5" customHeight="1">
      <c r="B139" s="41"/>
      <c r="C139" s="204" t="s">
        <v>273</v>
      </c>
      <c r="D139" s="204" t="s">
        <v>156</v>
      </c>
      <c r="E139" s="205" t="s">
        <v>835</v>
      </c>
      <c r="F139" s="206" t="s">
        <v>836</v>
      </c>
      <c r="G139" s="207" t="s">
        <v>171</v>
      </c>
      <c r="H139" s="208">
        <v>10</v>
      </c>
      <c r="I139" s="209"/>
      <c r="J139" s="210">
        <f>ROUND(I139*H139,2)</f>
        <v>0</v>
      </c>
      <c r="K139" s="206" t="s">
        <v>21</v>
      </c>
      <c r="L139" s="61"/>
      <c r="M139" s="211" t="s">
        <v>21</v>
      </c>
      <c r="N139" s="212" t="s">
        <v>42</v>
      </c>
      <c r="O139" s="42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24" t="s">
        <v>232</v>
      </c>
      <c r="AT139" s="24" t="s">
        <v>156</v>
      </c>
      <c r="AU139" s="24" t="s">
        <v>80</v>
      </c>
      <c r="AY139" s="24" t="s">
        <v>154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24" t="s">
        <v>78</v>
      </c>
      <c r="BK139" s="215">
        <f>ROUND(I139*H139,2)</f>
        <v>0</v>
      </c>
      <c r="BL139" s="24" t="s">
        <v>232</v>
      </c>
      <c r="BM139" s="24" t="s">
        <v>837</v>
      </c>
    </row>
    <row r="140" spans="2:65" s="12" customFormat="1" ht="13.5">
      <c r="B140" s="216"/>
      <c r="C140" s="217"/>
      <c r="D140" s="218" t="s">
        <v>163</v>
      </c>
      <c r="E140" s="219" t="s">
        <v>21</v>
      </c>
      <c r="F140" s="220" t="s">
        <v>203</v>
      </c>
      <c r="G140" s="217"/>
      <c r="H140" s="221">
        <v>10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163</v>
      </c>
      <c r="AU140" s="227" t="s">
        <v>80</v>
      </c>
      <c r="AV140" s="12" t="s">
        <v>80</v>
      </c>
      <c r="AW140" s="12" t="s">
        <v>35</v>
      </c>
      <c r="AX140" s="12" t="s">
        <v>78</v>
      </c>
      <c r="AY140" s="227" t="s">
        <v>154</v>
      </c>
    </row>
    <row r="141" spans="2:65" s="1" customFormat="1" ht="22.5" customHeight="1">
      <c r="B141" s="41"/>
      <c r="C141" s="204" t="s">
        <v>278</v>
      </c>
      <c r="D141" s="204" t="s">
        <v>156</v>
      </c>
      <c r="E141" s="205" t="s">
        <v>838</v>
      </c>
      <c r="F141" s="206" t="s">
        <v>839</v>
      </c>
      <c r="G141" s="207" t="s">
        <v>159</v>
      </c>
      <c r="H141" s="208">
        <v>0.25</v>
      </c>
      <c r="I141" s="209"/>
      <c r="J141" s="210">
        <f>ROUND(I141*H141,2)</f>
        <v>0</v>
      </c>
      <c r="K141" s="206" t="s">
        <v>21</v>
      </c>
      <c r="L141" s="61"/>
      <c r="M141" s="211" t="s">
        <v>21</v>
      </c>
      <c r="N141" s="212" t="s">
        <v>42</v>
      </c>
      <c r="O141" s="42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24" t="s">
        <v>232</v>
      </c>
      <c r="AT141" s="24" t="s">
        <v>156</v>
      </c>
      <c r="AU141" s="24" t="s">
        <v>80</v>
      </c>
      <c r="AY141" s="24" t="s">
        <v>154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24" t="s">
        <v>78</v>
      </c>
      <c r="BK141" s="215">
        <f>ROUND(I141*H141,2)</f>
        <v>0</v>
      </c>
      <c r="BL141" s="24" t="s">
        <v>232</v>
      </c>
      <c r="BM141" s="24" t="s">
        <v>840</v>
      </c>
    </row>
    <row r="142" spans="2:65" s="12" customFormat="1" ht="13.5">
      <c r="B142" s="216"/>
      <c r="C142" s="217"/>
      <c r="D142" s="218" t="s">
        <v>163</v>
      </c>
      <c r="E142" s="219" t="s">
        <v>21</v>
      </c>
      <c r="F142" s="220" t="s">
        <v>841</v>
      </c>
      <c r="G142" s="217"/>
      <c r="H142" s="221">
        <v>0.25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163</v>
      </c>
      <c r="AU142" s="227" t="s">
        <v>80</v>
      </c>
      <c r="AV142" s="12" t="s">
        <v>80</v>
      </c>
      <c r="AW142" s="12" t="s">
        <v>35</v>
      </c>
      <c r="AX142" s="12" t="s">
        <v>78</v>
      </c>
      <c r="AY142" s="227" t="s">
        <v>154</v>
      </c>
    </row>
    <row r="143" spans="2:65" s="1" customFormat="1" ht="22.5" customHeight="1">
      <c r="B143" s="41"/>
      <c r="C143" s="204" t="s">
        <v>283</v>
      </c>
      <c r="D143" s="204" t="s">
        <v>156</v>
      </c>
      <c r="E143" s="205" t="s">
        <v>842</v>
      </c>
      <c r="F143" s="206" t="s">
        <v>843</v>
      </c>
      <c r="G143" s="207" t="s">
        <v>781</v>
      </c>
      <c r="H143" s="208">
        <v>4</v>
      </c>
      <c r="I143" s="209"/>
      <c r="J143" s="210">
        <f>ROUND(I143*H143,2)</f>
        <v>0</v>
      </c>
      <c r="K143" s="206" t="s">
        <v>21</v>
      </c>
      <c r="L143" s="61"/>
      <c r="M143" s="211" t="s">
        <v>21</v>
      </c>
      <c r="N143" s="212" t="s">
        <v>42</v>
      </c>
      <c r="O143" s="42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24" t="s">
        <v>232</v>
      </c>
      <c r="AT143" s="24" t="s">
        <v>156</v>
      </c>
      <c r="AU143" s="24" t="s">
        <v>80</v>
      </c>
      <c r="AY143" s="24" t="s">
        <v>154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24" t="s">
        <v>78</v>
      </c>
      <c r="BK143" s="215">
        <f>ROUND(I143*H143,2)</f>
        <v>0</v>
      </c>
      <c r="BL143" s="24" t="s">
        <v>232</v>
      </c>
      <c r="BM143" s="24" t="s">
        <v>844</v>
      </c>
    </row>
    <row r="144" spans="2:65" s="12" customFormat="1" ht="13.5">
      <c r="B144" s="216"/>
      <c r="C144" s="217"/>
      <c r="D144" s="218" t="s">
        <v>163</v>
      </c>
      <c r="E144" s="219" t="s">
        <v>21</v>
      </c>
      <c r="F144" s="220" t="s">
        <v>161</v>
      </c>
      <c r="G144" s="217"/>
      <c r="H144" s="221">
        <v>4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163</v>
      </c>
      <c r="AU144" s="227" t="s">
        <v>80</v>
      </c>
      <c r="AV144" s="12" t="s">
        <v>80</v>
      </c>
      <c r="AW144" s="12" t="s">
        <v>35</v>
      </c>
      <c r="AX144" s="12" t="s">
        <v>78</v>
      </c>
      <c r="AY144" s="227" t="s">
        <v>154</v>
      </c>
    </row>
    <row r="145" spans="2:65" s="1" customFormat="1" ht="22.5" customHeight="1">
      <c r="B145" s="41"/>
      <c r="C145" s="204" t="s">
        <v>288</v>
      </c>
      <c r="D145" s="204" t="s">
        <v>156</v>
      </c>
      <c r="E145" s="205" t="s">
        <v>845</v>
      </c>
      <c r="F145" s="206" t="s">
        <v>846</v>
      </c>
      <c r="G145" s="207" t="s">
        <v>781</v>
      </c>
      <c r="H145" s="208">
        <v>8</v>
      </c>
      <c r="I145" s="209"/>
      <c r="J145" s="210">
        <f>ROUND(I145*H145,2)</f>
        <v>0</v>
      </c>
      <c r="K145" s="206" t="s">
        <v>21</v>
      </c>
      <c r="L145" s="61"/>
      <c r="M145" s="211" t="s">
        <v>21</v>
      </c>
      <c r="N145" s="212" t="s">
        <v>42</v>
      </c>
      <c r="O145" s="42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24" t="s">
        <v>232</v>
      </c>
      <c r="AT145" s="24" t="s">
        <v>156</v>
      </c>
      <c r="AU145" s="24" t="s">
        <v>80</v>
      </c>
      <c r="AY145" s="24" t="s">
        <v>154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24" t="s">
        <v>78</v>
      </c>
      <c r="BK145" s="215">
        <f>ROUND(I145*H145,2)</f>
        <v>0</v>
      </c>
      <c r="BL145" s="24" t="s">
        <v>232</v>
      </c>
      <c r="BM145" s="24" t="s">
        <v>847</v>
      </c>
    </row>
    <row r="146" spans="2:65" s="12" customFormat="1" ht="13.5">
      <c r="B146" s="216"/>
      <c r="C146" s="217"/>
      <c r="D146" s="218" t="s">
        <v>163</v>
      </c>
      <c r="E146" s="219" t="s">
        <v>21</v>
      </c>
      <c r="F146" s="220" t="s">
        <v>193</v>
      </c>
      <c r="G146" s="217"/>
      <c r="H146" s="221">
        <v>8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163</v>
      </c>
      <c r="AU146" s="227" t="s">
        <v>80</v>
      </c>
      <c r="AV146" s="12" t="s">
        <v>80</v>
      </c>
      <c r="AW146" s="12" t="s">
        <v>35</v>
      </c>
      <c r="AX146" s="12" t="s">
        <v>78</v>
      </c>
      <c r="AY146" s="227" t="s">
        <v>154</v>
      </c>
    </row>
    <row r="147" spans="2:65" s="1" customFormat="1" ht="22.5" customHeight="1">
      <c r="B147" s="41"/>
      <c r="C147" s="204" t="s">
        <v>293</v>
      </c>
      <c r="D147" s="204" t="s">
        <v>156</v>
      </c>
      <c r="E147" s="205" t="s">
        <v>848</v>
      </c>
      <c r="F147" s="206" t="s">
        <v>849</v>
      </c>
      <c r="G147" s="207" t="s">
        <v>740</v>
      </c>
      <c r="H147" s="208">
        <v>1</v>
      </c>
      <c r="I147" s="209"/>
      <c r="J147" s="210">
        <f>ROUND(I147*H147,2)</f>
        <v>0</v>
      </c>
      <c r="K147" s="206" t="s">
        <v>21</v>
      </c>
      <c r="L147" s="61"/>
      <c r="M147" s="211" t="s">
        <v>21</v>
      </c>
      <c r="N147" s="212" t="s">
        <v>42</v>
      </c>
      <c r="O147" s="42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24" t="s">
        <v>232</v>
      </c>
      <c r="AT147" s="24" t="s">
        <v>156</v>
      </c>
      <c r="AU147" s="24" t="s">
        <v>80</v>
      </c>
      <c r="AY147" s="24" t="s">
        <v>154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24" t="s">
        <v>78</v>
      </c>
      <c r="BK147" s="215">
        <f>ROUND(I147*H147,2)</f>
        <v>0</v>
      </c>
      <c r="BL147" s="24" t="s">
        <v>232</v>
      </c>
      <c r="BM147" s="24" t="s">
        <v>850</v>
      </c>
    </row>
    <row r="148" spans="2:65" s="12" customFormat="1" ht="13.5">
      <c r="B148" s="216"/>
      <c r="C148" s="217"/>
      <c r="D148" s="218" t="s">
        <v>163</v>
      </c>
      <c r="E148" s="219" t="s">
        <v>21</v>
      </c>
      <c r="F148" s="220" t="s">
        <v>789</v>
      </c>
      <c r="G148" s="217"/>
      <c r="H148" s="221">
        <v>1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163</v>
      </c>
      <c r="AU148" s="227" t="s">
        <v>80</v>
      </c>
      <c r="AV148" s="12" t="s">
        <v>80</v>
      </c>
      <c r="AW148" s="12" t="s">
        <v>35</v>
      </c>
      <c r="AX148" s="12" t="s">
        <v>78</v>
      </c>
      <c r="AY148" s="227" t="s">
        <v>154</v>
      </c>
    </row>
    <row r="149" spans="2:65" s="1" customFormat="1" ht="22.5" customHeight="1">
      <c r="B149" s="41"/>
      <c r="C149" s="204" t="s">
        <v>301</v>
      </c>
      <c r="D149" s="204" t="s">
        <v>156</v>
      </c>
      <c r="E149" s="205" t="s">
        <v>851</v>
      </c>
      <c r="F149" s="206" t="s">
        <v>852</v>
      </c>
      <c r="G149" s="207" t="s">
        <v>740</v>
      </c>
      <c r="H149" s="208">
        <v>1</v>
      </c>
      <c r="I149" s="209"/>
      <c r="J149" s="210">
        <f>ROUND(I149*H149,2)</f>
        <v>0</v>
      </c>
      <c r="K149" s="206" t="s">
        <v>21</v>
      </c>
      <c r="L149" s="61"/>
      <c r="M149" s="211" t="s">
        <v>21</v>
      </c>
      <c r="N149" s="212" t="s">
        <v>42</v>
      </c>
      <c r="O149" s="42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24" t="s">
        <v>232</v>
      </c>
      <c r="AT149" s="24" t="s">
        <v>156</v>
      </c>
      <c r="AU149" s="24" t="s">
        <v>80</v>
      </c>
      <c r="AY149" s="24" t="s">
        <v>154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24" t="s">
        <v>78</v>
      </c>
      <c r="BK149" s="215">
        <f>ROUND(I149*H149,2)</f>
        <v>0</v>
      </c>
      <c r="BL149" s="24" t="s">
        <v>232</v>
      </c>
      <c r="BM149" s="24" t="s">
        <v>853</v>
      </c>
    </row>
    <row r="150" spans="2:65" s="12" customFormat="1" ht="13.5">
      <c r="B150" s="216"/>
      <c r="C150" s="217"/>
      <c r="D150" s="218" t="s">
        <v>163</v>
      </c>
      <c r="E150" s="219" t="s">
        <v>21</v>
      </c>
      <c r="F150" s="220" t="s">
        <v>793</v>
      </c>
      <c r="G150" s="217"/>
      <c r="H150" s="221">
        <v>1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163</v>
      </c>
      <c r="AU150" s="227" t="s">
        <v>80</v>
      </c>
      <c r="AV150" s="12" t="s">
        <v>80</v>
      </c>
      <c r="AW150" s="12" t="s">
        <v>35</v>
      </c>
      <c r="AX150" s="12" t="s">
        <v>78</v>
      </c>
      <c r="AY150" s="227" t="s">
        <v>154</v>
      </c>
    </row>
    <row r="151" spans="2:65" s="1" customFormat="1" ht="22.5" customHeight="1">
      <c r="B151" s="41"/>
      <c r="C151" s="228" t="s">
        <v>306</v>
      </c>
      <c r="D151" s="228" t="s">
        <v>243</v>
      </c>
      <c r="E151" s="229" t="s">
        <v>854</v>
      </c>
      <c r="F151" s="230" t="s">
        <v>855</v>
      </c>
      <c r="G151" s="231" t="s">
        <v>740</v>
      </c>
      <c r="H151" s="232">
        <v>1</v>
      </c>
      <c r="I151" s="233"/>
      <c r="J151" s="234">
        <f>ROUND(I151*H151,2)</f>
        <v>0</v>
      </c>
      <c r="K151" s="230" t="s">
        <v>21</v>
      </c>
      <c r="L151" s="235"/>
      <c r="M151" s="236" t="s">
        <v>21</v>
      </c>
      <c r="N151" s="237" t="s">
        <v>42</v>
      </c>
      <c r="O151" s="42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24" t="s">
        <v>315</v>
      </c>
      <c r="AT151" s="24" t="s">
        <v>243</v>
      </c>
      <c r="AU151" s="24" t="s">
        <v>80</v>
      </c>
      <c r="AY151" s="24" t="s">
        <v>154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24" t="s">
        <v>78</v>
      </c>
      <c r="BK151" s="215">
        <f>ROUND(I151*H151,2)</f>
        <v>0</v>
      </c>
      <c r="BL151" s="24" t="s">
        <v>232</v>
      </c>
      <c r="BM151" s="24" t="s">
        <v>856</v>
      </c>
    </row>
    <row r="152" spans="2:65" s="12" customFormat="1" ht="13.5">
      <c r="B152" s="216"/>
      <c r="C152" s="217"/>
      <c r="D152" s="218" t="s">
        <v>163</v>
      </c>
      <c r="E152" s="219" t="s">
        <v>21</v>
      </c>
      <c r="F152" s="220" t="s">
        <v>789</v>
      </c>
      <c r="G152" s="217"/>
      <c r="H152" s="221">
        <v>1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163</v>
      </c>
      <c r="AU152" s="227" t="s">
        <v>80</v>
      </c>
      <c r="AV152" s="12" t="s">
        <v>80</v>
      </c>
      <c r="AW152" s="12" t="s">
        <v>35</v>
      </c>
      <c r="AX152" s="12" t="s">
        <v>78</v>
      </c>
      <c r="AY152" s="227" t="s">
        <v>154</v>
      </c>
    </row>
    <row r="153" spans="2:65" s="1" customFormat="1" ht="22.5" customHeight="1">
      <c r="B153" s="41"/>
      <c r="C153" s="204" t="s">
        <v>311</v>
      </c>
      <c r="D153" s="204" t="s">
        <v>156</v>
      </c>
      <c r="E153" s="205" t="s">
        <v>857</v>
      </c>
      <c r="F153" s="206" t="s">
        <v>858</v>
      </c>
      <c r="G153" s="207" t="s">
        <v>740</v>
      </c>
      <c r="H153" s="208">
        <v>1</v>
      </c>
      <c r="I153" s="209"/>
      <c r="J153" s="210">
        <f>ROUND(I153*H153,2)</f>
        <v>0</v>
      </c>
      <c r="K153" s="206" t="s">
        <v>21</v>
      </c>
      <c r="L153" s="61"/>
      <c r="M153" s="211" t="s">
        <v>21</v>
      </c>
      <c r="N153" s="212" t="s">
        <v>42</v>
      </c>
      <c r="O153" s="42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24" t="s">
        <v>232</v>
      </c>
      <c r="AT153" s="24" t="s">
        <v>156</v>
      </c>
      <c r="AU153" s="24" t="s">
        <v>80</v>
      </c>
      <c r="AY153" s="24" t="s">
        <v>154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24" t="s">
        <v>78</v>
      </c>
      <c r="BK153" s="215">
        <f>ROUND(I153*H153,2)</f>
        <v>0</v>
      </c>
      <c r="BL153" s="24" t="s">
        <v>232</v>
      </c>
      <c r="BM153" s="24" t="s">
        <v>859</v>
      </c>
    </row>
    <row r="154" spans="2:65" s="12" customFormat="1" ht="13.5">
      <c r="B154" s="216"/>
      <c r="C154" s="217"/>
      <c r="D154" s="238" t="s">
        <v>163</v>
      </c>
      <c r="E154" s="241" t="s">
        <v>21</v>
      </c>
      <c r="F154" s="239" t="s">
        <v>860</v>
      </c>
      <c r="G154" s="217"/>
      <c r="H154" s="240">
        <v>1</v>
      </c>
      <c r="I154" s="222"/>
      <c r="J154" s="217"/>
      <c r="K154" s="217"/>
      <c r="L154" s="223"/>
      <c r="M154" s="269"/>
      <c r="N154" s="270"/>
      <c r="O154" s="270"/>
      <c r="P154" s="270"/>
      <c r="Q154" s="270"/>
      <c r="R154" s="270"/>
      <c r="S154" s="270"/>
      <c r="T154" s="271"/>
      <c r="AT154" s="227" t="s">
        <v>163</v>
      </c>
      <c r="AU154" s="227" t="s">
        <v>80</v>
      </c>
      <c r="AV154" s="12" t="s">
        <v>80</v>
      </c>
      <c r="AW154" s="12" t="s">
        <v>35</v>
      </c>
      <c r="AX154" s="12" t="s">
        <v>78</v>
      </c>
      <c r="AY154" s="227" t="s">
        <v>154</v>
      </c>
    </row>
    <row r="155" spans="2:65" s="1" customFormat="1" ht="6.95" customHeight="1">
      <c r="B155" s="56"/>
      <c r="C155" s="57"/>
      <c r="D155" s="57"/>
      <c r="E155" s="57"/>
      <c r="F155" s="57"/>
      <c r="G155" s="57"/>
      <c r="H155" s="57"/>
      <c r="I155" s="148"/>
      <c r="J155" s="57"/>
      <c r="K155" s="57"/>
      <c r="L155" s="61"/>
    </row>
  </sheetData>
  <sheetProtection password="CC35" sheet="1" objects="1" scenarios="1" formatCells="0" formatColumns="0" formatRows="0" sort="0" autoFilter="0"/>
  <autoFilter ref="C90:K154"/>
  <mergeCells count="15">
    <mergeCell ref="E81:H81"/>
    <mergeCell ref="E79:H79"/>
    <mergeCell ref="E83:H83"/>
    <mergeCell ref="G1:H1"/>
    <mergeCell ref="L2:V2"/>
    <mergeCell ref="E49:H49"/>
    <mergeCell ref="E53:H53"/>
    <mergeCell ref="E51:H51"/>
    <mergeCell ref="E55:H55"/>
    <mergeCell ref="E77:H77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100</v>
      </c>
      <c r="G1" s="400" t="s">
        <v>101</v>
      </c>
      <c r="H1" s="400"/>
      <c r="I1" s="124"/>
      <c r="J1" s="123" t="s">
        <v>102</v>
      </c>
      <c r="K1" s="122" t="s">
        <v>103</v>
      </c>
      <c r="L1" s="123" t="s">
        <v>104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93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Zřízení bezbariérového přístupu ZŠ Pohořská v Odrách</v>
      </c>
      <c r="F7" s="394"/>
      <c r="G7" s="394"/>
      <c r="H7" s="394"/>
      <c r="I7" s="126"/>
      <c r="J7" s="29"/>
      <c r="K7" s="31"/>
    </row>
    <row r="8" spans="1:70">
      <c r="B8" s="28"/>
      <c r="C8" s="29"/>
      <c r="D8" s="37" t="s">
        <v>106</v>
      </c>
      <c r="E8" s="29"/>
      <c r="F8" s="29"/>
      <c r="G8" s="29"/>
      <c r="H8" s="29"/>
      <c r="I8" s="126"/>
      <c r="J8" s="29"/>
      <c r="K8" s="31"/>
    </row>
    <row r="9" spans="1:70" ht="22.5" customHeight="1">
      <c r="B9" s="28"/>
      <c r="C9" s="29"/>
      <c r="D9" s="29"/>
      <c r="E9" s="393" t="s">
        <v>107</v>
      </c>
      <c r="F9" s="353"/>
      <c r="G9" s="353"/>
      <c r="H9" s="353"/>
      <c r="I9" s="126"/>
      <c r="J9" s="29"/>
      <c r="K9" s="31"/>
    </row>
    <row r="10" spans="1:70">
      <c r="B10" s="28"/>
      <c r="C10" s="29"/>
      <c r="D10" s="37" t="s">
        <v>108</v>
      </c>
      <c r="E10" s="29"/>
      <c r="F10" s="29"/>
      <c r="G10" s="29"/>
      <c r="H10" s="29"/>
      <c r="I10" s="126"/>
      <c r="J10" s="29"/>
      <c r="K10" s="31"/>
    </row>
    <row r="11" spans="1:70" s="1" customFormat="1" ht="22.5" customHeight="1">
      <c r="B11" s="41"/>
      <c r="C11" s="42"/>
      <c r="D11" s="42"/>
      <c r="E11" s="377" t="s">
        <v>109</v>
      </c>
      <c r="F11" s="395"/>
      <c r="G11" s="395"/>
      <c r="H11" s="395"/>
      <c r="I11" s="127"/>
      <c r="J11" s="42"/>
      <c r="K11" s="45"/>
    </row>
    <row r="12" spans="1:70" s="1" customFormat="1">
      <c r="B12" s="41"/>
      <c r="C12" s="42"/>
      <c r="D12" s="37" t="s">
        <v>755</v>
      </c>
      <c r="E12" s="42"/>
      <c r="F12" s="42"/>
      <c r="G12" s="42"/>
      <c r="H12" s="42"/>
      <c r="I12" s="127"/>
      <c r="J12" s="42"/>
      <c r="K12" s="45"/>
    </row>
    <row r="13" spans="1:70" s="1" customFormat="1" ht="36.950000000000003" customHeight="1">
      <c r="B13" s="41"/>
      <c r="C13" s="42"/>
      <c r="D13" s="42"/>
      <c r="E13" s="396" t="s">
        <v>861</v>
      </c>
      <c r="F13" s="395"/>
      <c r="G13" s="395"/>
      <c r="H13" s="395"/>
      <c r="I13" s="127"/>
      <c r="J13" s="42"/>
      <c r="K13" s="45"/>
    </row>
    <row r="14" spans="1:70" s="1" customFormat="1" ht="13.5">
      <c r="B14" s="41"/>
      <c r="C14" s="42"/>
      <c r="D14" s="42"/>
      <c r="E14" s="42"/>
      <c r="F14" s="42"/>
      <c r="G14" s="42"/>
      <c r="H14" s="42"/>
      <c r="I14" s="127"/>
      <c r="J14" s="42"/>
      <c r="K14" s="45"/>
    </row>
    <row r="15" spans="1:70" s="1" customFormat="1" ht="14.45" customHeight="1">
      <c r="B15" s="41"/>
      <c r="C15" s="42"/>
      <c r="D15" s="37" t="s">
        <v>20</v>
      </c>
      <c r="E15" s="42"/>
      <c r="F15" s="35" t="s">
        <v>21</v>
      </c>
      <c r="G15" s="42"/>
      <c r="H15" s="42"/>
      <c r="I15" s="128" t="s">
        <v>22</v>
      </c>
      <c r="J15" s="35" t="s">
        <v>21</v>
      </c>
      <c r="K15" s="45"/>
    </row>
    <row r="16" spans="1:70" s="1" customFormat="1" ht="14.45" customHeight="1">
      <c r="B16" s="41"/>
      <c r="C16" s="42"/>
      <c r="D16" s="37" t="s">
        <v>23</v>
      </c>
      <c r="E16" s="42"/>
      <c r="F16" s="35" t="s">
        <v>24</v>
      </c>
      <c r="G16" s="42"/>
      <c r="H16" s="42"/>
      <c r="I16" s="128" t="s">
        <v>25</v>
      </c>
      <c r="J16" s="129" t="str">
        <f>'Rekapitulace stavby'!AN8</f>
        <v>19. 1. 2017</v>
      </c>
      <c r="K16" s="45"/>
    </row>
    <row r="17" spans="2:11" s="1" customFormat="1" ht="10.9" customHeight="1">
      <c r="B17" s="41"/>
      <c r="C17" s="42"/>
      <c r="D17" s="42"/>
      <c r="E17" s="42"/>
      <c r="F17" s="42"/>
      <c r="G17" s="42"/>
      <c r="H17" s="42"/>
      <c r="I17" s="127"/>
      <c r="J17" s="42"/>
      <c r="K17" s="45"/>
    </row>
    <row r="18" spans="2:11" s="1" customFormat="1" ht="14.45" customHeight="1">
      <c r="B18" s="41"/>
      <c r="C18" s="42"/>
      <c r="D18" s="37" t="s">
        <v>27</v>
      </c>
      <c r="E18" s="42"/>
      <c r="F18" s="42"/>
      <c r="G18" s="42"/>
      <c r="H18" s="42"/>
      <c r="I18" s="128" t="s">
        <v>28</v>
      </c>
      <c r="J18" s="35" t="s">
        <v>21</v>
      </c>
      <c r="K18" s="45"/>
    </row>
    <row r="19" spans="2:11" s="1" customFormat="1" ht="18" customHeight="1">
      <c r="B19" s="41"/>
      <c r="C19" s="42"/>
      <c r="D19" s="42"/>
      <c r="E19" s="35" t="s">
        <v>29</v>
      </c>
      <c r="F19" s="42"/>
      <c r="G19" s="42"/>
      <c r="H19" s="42"/>
      <c r="I19" s="128" t="s">
        <v>30</v>
      </c>
      <c r="J19" s="35" t="s">
        <v>21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27"/>
      <c r="J20" s="42"/>
      <c r="K20" s="45"/>
    </row>
    <row r="21" spans="2:11" s="1" customFormat="1" ht="14.45" customHeight="1">
      <c r="B21" s="41"/>
      <c r="C21" s="42"/>
      <c r="D21" s="37" t="s">
        <v>31</v>
      </c>
      <c r="E21" s="42"/>
      <c r="F21" s="42"/>
      <c r="G21" s="42"/>
      <c r="H21" s="42"/>
      <c r="I21" s="128" t="s">
        <v>28</v>
      </c>
      <c r="J21" s="35" t="str">
        <f>IF('Rekapitulace stavby'!AN13="Vyplň údaj","",IF('Rekapitulace stavby'!AN13="","",'Rekapitulace stavby'!AN13))</f>
        <v/>
      </c>
      <c r="K21" s="45"/>
    </row>
    <row r="22" spans="2:11" s="1" customFormat="1" ht="18" customHeight="1">
      <c r="B22" s="41"/>
      <c r="C22" s="42"/>
      <c r="D22" s="42"/>
      <c r="E22" s="35" t="str">
        <f>IF('Rekapitulace stavby'!E14="Vyplň údaj","",IF('Rekapitulace stavby'!E14="","",'Rekapitulace stavby'!E14))</f>
        <v/>
      </c>
      <c r="F22" s="42"/>
      <c r="G22" s="42"/>
      <c r="H22" s="42"/>
      <c r="I22" s="128" t="s">
        <v>30</v>
      </c>
      <c r="J22" s="35" t="str">
        <f>IF('Rekapitulace stavby'!AN14="Vyplň údaj","",IF('Rekapitulace stavby'!AN14="","",'Rekapitulace stavby'!AN14))</f>
        <v/>
      </c>
      <c r="K22" s="45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27"/>
      <c r="J23" s="42"/>
      <c r="K23" s="45"/>
    </row>
    <row r="24" spans="2:11" s="1" customFormat="1" ht="14.45" customHeight="1">
      <c r="B24" s="41"/>
      <c r="C24" s="42"/>
      <c r="D24" s="37" t="s">
        <v>33</v>
      </c>
      <c r="E24" s="42"/>
      <c r="F24" s="42"/>
      <c r="G24" s="42"/>
      <c r="H24" s="42"/>
      <c r="I24" s="128" t="s">
        <v>28</v>
      </c>
      <c r="J24" s="35" t="s">
        <v>21</v>
      </c>
      <c r="K24" s="45"/>
    </row>
    <row r="25" spans="2:11" s="1" customFormat="1" ht="18" customHeight="1">
      <c r="B25" s="41"/>
      <c r="C25" s="42"/>
      <c r="D25" s="42"/>
      <c r="E25" s="35" t="s">
        <v>34</v>
      </c>
      <c r="F25" s="42"/>
      <c r="G25" s="42"/>
      <c r="H25" s="42"/>
      <c r="I25" s="128" t="s">
        <v>30</v>
      </c>
      <c r="J25" s="35" t="s">
        <v>21</v>
      </c>
      <c r="K25" s="45"/>
    </row>
    <row r="26" spans="2:11" s="1" customFormat="1" ht="6.95" customHeight="1">
      <c r="B26" s="41"/>
      <c r="C26" s="42"/>
      <c r="D26" s="42"/>
      <c r="E26" s="42"/>
      <c r="F26" s="42"/>
      <c r="G26" s="42"/>
      <c r="H26" s="42"/>
      <c r="I26" s="127"/>
      <c r="J26" s="42"/>
      <c r="K26" s="45"/>
    </row>
    <row r="27" spans="2:11" s="1" customFormat="1" ht="14.45" customHeight="1">
      <c r="B27" s="41"/>
      <c r="C27" s="42"/>
      <c r="D27" s="37" t="s">
        <v>36</v>
      </c>
      <c r="E27" s="42"/>
      <c r="F27" s="42"/>
      <c r="G27" s="42"/>
      <c r="H27" s="42"/>
      <c r="I27" s="127"/>
      <c r="J27" s="42"/>
      <c r="K27" s="45"/>
    </row>
    <row r="28" spans="2:11" s="7" customFormat="1" ht="22.5" customHeight="1">
      <c r="B28" s="130"/>
      <c r="C28" s="131"/>
      <c r="D28" s="131"/>
      <c r="E28" s="357" t="s">
        <v>21</v>
      </c>
      <c r="F28" s="357"/>
      <c r="G28" s="357"/>
      <c r="H28" s="357"/>
      <c r="I28" s="132"/>
      <c r="J28" s="131"/>
      <c r="K28" s="133"/>
    </row>
    <row r="29" spans="2:11" s="1" customFormat="1" ht="6.95" customHeight="1">
      <c r="B29" s="41"/>
      <c r="C29" s="42"/>
      <c r="D29" s="42"/>
      <c r="E29" s="42"/>
      <c r="F29" s="42"/>
      <c r="G29" s="42"/>
      <c r="H29" s="42"/>
      <c r="I29" s="127"/>
      <c r="J29" s="42"/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25.35" customHeight="1">
      <c r="B31" s="41"/>
      <c r="C31" s="42"/>
      <c r="D31" s="136" t="s">
        <v>37</v>
      </c>
      <c r="E31" s="42"/>
      <c r="F31" s="42"/>
      <c r="G31" s="42"/>
      <c r="H31" s="42"/>
      <c r="I31" s="127"/>
      <c r="J31" s="137">
        <f>ROUND(J90,2)</f>
        <v>0</v>
      </c>
      <c r="K31" s="45"/>
    </row>
    <row r="32" spans="2:11" s="1" customFormat="1" ht="6.95" customHeight="1">
      <c r="B32" s="41"/>
      <c r="C32" s="42"/>
      <c r="D32" s="85"/>
      <c r="E32" s="85"/>
      <c r="F32" s="85"/>
      <c r="G32" s="85"/>
      <c r="H32" s="85"/>
      <c r="I32" s="134"/>
      <c r="J32" s="85"/>
      <c r="K32" s="135"/>
    </row>
    <row r="33" spans="2:11" s="1" customFormat="1" ht="14.45" customHeight="1">
      <c r="B33" s="41"/>
      <c r="C33" s="42"/>
      <c r="D33" s="42"/>
      <c r="E33" s="42"/>
      <c r="F33" s="46" t="s">
        <v>39</v>
      </c>
      <c r="G33" s="42"/>
      <c r="H33" s="42"/>
      <c r="I33" s="138" t="s">
        <v>38</v>
      </c>
      <c r="J33" s="46" t="s">
        <v>40</v>
      </c>
      <c r="K33" s="45"/>
    </row>
    <row r="34" spans="2:11" s="1" customFormat="1" ht="14.45" customHeight="1">
      <c r="B34" s="41"/>
      <c r="C34" s="42"/>
      <c r="D34" s="49" t="s">
        <v>41</v>
      </c>
      <c r="E34" s="49" t="s">
        <v>42</v>
      </c>
      <c r="F34" s="139">
        <f>ROUND(SUM(BE90:BE120), 2)</f>
        <v>0</v>
      </c>
      <c r="G34" s="42"/>
      <c r="H34" s="42"/>
      <c r="I34" s="140">
        <v>0.21</v>
      </c>
      <c r="J34" s="139">
        <f>ROUND(ROUND((SUM(BE90:BE120)), 2)*I34, 2)</f>
        <v>0</v>
      </c>
      <c r="K34" s="45"/>
    </row>
    <row r="35" spans="2:11" s="1" customFormat="1" ht="14.45" customHeight="1">
      <c r="B35" s="41"/>
      <c r="C35" s="42"/>
      <c r="D35" s="42"/>
      <c r="E35" s="49" t="s">
        <v>43</v>
      </c>
      <c r="F35" s="139">
        <f>ROUND(SUM(BF90:BF120), 2)</f>
        <v>0</v>
      </c>
      <c r="G35" s="42"/>
      <c r="H35" s="42"/>
      <c r="I35" s="140">
        <v>0.15</v>
      </c>
      <c r="J35" s="139">
        <f>ROUND(ROUND((SUM(BF90:BF120)), 2)*I35, 2)</f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39">
        <f>ROUND(SUM(BG90:BG120), 2)</f>
        <v>0</v>
      </c>
      <c r="G36" s="42"/>
      <c r="H36" s="42"/>
      <c r="I36" s="140">
        <v>0.21</v>
      </c>
      <c r="J36" s="139">
        <v>0</v>
      </c>
      <c r="K36" s="45"/>
    </row>
    <row r="37" spans="2:11" s="1" customFormat="1" ht="14.45" hidden="1" customHeight="1">
      <c r="B37" s="41"/>
      <c r="C37" s="42"/>
      <c r="D37" s="42"/>
      <c r="E37" s="49" t="s">
        <v>45</v>
      </c>
      <c r="F37" s="139">
        <f>ROUND(SUM(BH90:BH120), 2)</f>
        <v>0</v>
      </c>
      <c r="G37" s="42"/>
      <c r="H37" s="42"/>
      <c r="I37" s="140">
        <v>0.15</v>
      </c>
      <c r="J37" s="139">
        <v>0</v>
      </c>
      <c r="K37" s="45"/>
    </row>
    <row r="38" spans="2:11" s="1" customFormat="1" ht="14.45" hidden="1" customHeight="1">
      <c r="B38" s="41"/>
      <c r="C38" s="42"/>
      <c r="D38" s="42"/>
      <c r="E38" s="49" t="s">
        <v>46</v>
      </c>
      <c r="F38" s="139">
        <f>ROUND(SUM(BI90:BI120), 2)</f>
        <v>0</v>
      </c>
      <c r="G38" s="42"/>
      <c r="H38" s="42"/>
      <c r="I38" s="140">
        <v>0</v>
      </c>
      <c r="J38" s="139">
        <v>0</v>
      </c>
      <c r="K38" s="45"/>
    </row>
    <row r="39" spans="2:11" s="1" customFormat="1" ht="6.95" customHeight="1">
      <c r="B39" s="41"/>
      <c r="C39" s="42"/>
      <c r="D39" s="42"/>
      <c r="E39" s="42"/>
      <c r="F39" s="42"/>
      <c r="G39" s="42"/>
      <c r="H39" s="42"/>
      <c r="I39" s="127"/>
      <c r="J39" s="42"/>
      <c r="K39" s="45"/>
    </row>
    <row r="40" spans="2:11" s="1" customFormat="1" ht="25.35" customHeight="1">
      <c r="B40" s="41"/>
      <c r="C40" s="141"/>
      <c r="D40" s="142" t="s">
        <v>47</v>
      </c>
      <c r="E40" s="79"/>
      <c r="F40" s="79"/>
      <c r="G40" s="143" t="s">
        <v>48</v>
      </c>
      <c r="H40" s="144" t="s">
        <v>49</v>
      </c>
      <c r="I40" s="145"/>
      <c r="J40" s="146">
        <f>SUM(J31:J38)</f>
        <v>0</v>
      </c>
      <c r="K40" s="147"/>
    </row>
    <row r="41" spans="2:11" s="1" customFormat="1" ht="14.45" customHeight="1">
      <c r="B41" s="56"/>
      <c r="C41" s="57"/>
      <c r="D41" s="57"/>
      <c r="E41" s="57"/>
      <c r="F41" s="57"/>
      <c r="G41" s="57"/>
      <c r="H41" s="57"/>
      <c r="I41" s="148"/>
      <c r="J41" s="57"/>
      <c r="K41" s="58"/>
    </row>
    <row r="45" spans="2:11" s="1" customFormat="1" ht="6.95" customHeight="1">
      <c r="B45" s="149"/>
      <c r="C45" s="150"/>
      <c r="D45" s="150"/>
      <c r="E45" s="150"/>
      <c r="F45" s="150"/>
      <c r="G45" s="150"/>
      <c r="H45" s="150"/>
      <c r="I45" s="151"/>
      <c r="J45" s="150"/>
      <c r="K45" s="152"/>
    </row>
    <row r="46" spans="2:11" s="1" customFormat="1" ht="36.950000000000003" customHeight="1">
      <c r="B46" s="41"/>
      <c r="C46" s="30" t="s">
        <v>110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6.95" customHeight="1">
      <c r="B47" s="41"/>
      <c r="C47" s="42"/>
      <c r="D47" s="42"/>
      <c r="E47" s="42"/>
      <c r="F47" s="42"/>
      <c r="G47" s="42"/>
      <c r="H47" s="42"/>
      <c r="I47" s="127"/>
      <c r="J47" s="42"/>
      <c r="K47" s="45"/>
    </row>
    <row r="48" spans="2:11" s="1" customFormat="1" ht="14.45" customHeight="1">
      <c r="B48" s="41"/>
      <c r="C48" s="37" t="s">
        <v>18</v>
      </c>
      <c r="D48" s="42"/>
      <c r="E48" s="42"/>
      <c r="F48" s="42"/>
      <c r="G48" s="42"/>
      <c r="H48" s="42"/>
      <c r="I48" s="127"/>
      <c r="J48" s="42"/>
      <c r="K48" s="45"/>
    </row>
    <row r="49" spans="2:47" s="1" customFormat="1" ht="22.5" customHeight="1">
      <c r="B49" s="41"/>
      <c r="C49" s="42"/>
      <c r="D49" s="42"/>
      <c r="E49" s="393" t="str">
        <f>E7</f>
        <v>Zřízení bezbariérového přístupu ZŠ Pohořská v Odrách</v>
      </c>
      <c r="F49" s="394"/>
      <c r="G49" s="394"/>
      <c r="H49" s="394"/>
      <c r="I49" s="127"/>
      <c r="J49" s="42"/>
      <c r="K49" s="45"/>
    </row>
    <row r="50" spans="2:47">
      <c r="B50" s="28"/>
      <c r="C50" s="37" t="s">
        <v>106</v>
      </c>
      <c r="D50" s="29"/>
      <c r="E50" s="29"/>
      <c r="F50" s="29"/>
      <c r="G50" s="29"/>
      <c r="H50" s="29"/>
      <c r="I50" s="126"/>
      <c r="J50" s="29"/>
      <c r="K50" s="31"/>
    </row>
    <row r="51" spans="2:47" ht="22.5" customHeight="1">
      <c r="B51" s="28"/>
      <c r="C51" s="29"/>
      <c r="D51" s="29"/>
      <c r="E51" s="393" t="s">
        <v>107</v>
      </c>
      <c r="F51" s="353"/>
      <c r="G51" s="353"/>
      <c r="H51" s="353"/>
      <c r="I51" s="126"/>
      <c r="J51" s="29"/>
      <c r="K51" s="31"/>
    </row>
    <row r="52" spans="2:47">
      <c r="B52" s="28"/>
      <c r="C52" s="37" t="s">
        <v>108</v>
      </c>
      <c r="D52" s="29"/>
      <c r="E52" s="29"/>
      <c r="F52" s="29"/>
      <c r="G52" s="29"/>
      <c r="H52" s="29"/>
      <c r="I52" s="126"/>
      <c r="J52" s="29"/>
      <c r="K52" s="31"/>
    </row>
    <row r="53" spans="2:47" s="1" customFormat="1" ht="22.5" customHeight="1">
      <c r="B53" s="41"/>
      <c r="C53" s="42"/>
      <c r="D53" s="42"/>
      <c r="E53" s="377" t="s">
        <v>109</v>
      </c>
      <c r="F53" s="395"/>
      <c r="G53" s="395"/>
      <c r="H53" s="395"/>
      <c r="I53" s="127"/>
      <c r="J53" s="42"/>
      <c r="K53" s="45"/>
    </row>
    <row r="54" spans="2:47" s="1" customFormat="1" ht="14.45" customHeight="1">
      <c r="B54" s="41"/>
      <c r="C54" s="37" t="s">
        <v>755</v>
      </c>
      <c r="D54" s="42"/>
      <c r="E54" s="42"/>
      <c r="F54" s="42"/>
      <c r="G54" s="42"/>
      <c r="H54" s="42"/>
      <c r="I54" s="127"/>
      <c r="J54" s="42"/>
      <c r="K54" s="45"/>
    </row>
    <row r="55" spans="2:47" s="1" customFormat="1" ht="23.25" customHeight="1">
      <c r="B55" s="41"/>
      <c r="C55" s="42"/>
      <c r="D55" s="42"/>
      <c r="E55" s="396" t="str">
        <f>E13</f>
        <v>H_VŠ - Výtahová šachta</v>
      </c>
      <c r="F55" s="395"/>
      <c r="G55" s="395"/>
      <c r="H55" s="395"/>
      <c r="I55" s="127"/>
      <c r="J55" s="42"/>
      <c r="K55" s="45"/>
    </row>
    <row r="56" spans="2:47" s="1" customFormat="1" ht="6.95" customHeight="1">
      <c r="B56" s="41"/>
      <c r="C56" s="42"/>
      <c r="D56" s="42"/>
      <c r="E56" s="42"/>
      <c r="F56" s="42"/>
      <c r="G56" s="42"/>
      <c r="H56" s="42"/>
      <c r="I56" s="127"/>
      <c r="J56" s="42"/>
      <c r="K56" s="45"/>
    </row>
    <row r="57" spans="2:47" s="1" customFormat="1" ht="18" customHeight="1">
      <c r="B57" s="41"/>
      <c r="C57" s="37" t="s">
        <v>23</v>
      </c>
      <c r="D57" s="42"/>
      <c r="E57" s="42"/>
      <c r="F57" s="35" t="str">
        <f>F16</f>
        <v>ZŠ Pohořská Odry</v>
      </c>
      <c r="G57" s="42"/>
      <c r="H57" s="42"/>
      <c r="I57" s="128" t="s">
        <v>25</v>
      </c>
      <c r="J57" s="129" t="str">
        <f>IF(J16="","",J16)</f>
        <v>19. 1. 2017</v>
      </c>
      <c r="K57" s="45"/>
    </row>
    <row r="58" spans="2:47" s="1" customFormat="1" ht="6.95" customHeight="1">
      <c r="B58" s="41"/>
      <c r="C58" s="42"/>
      <c r="D58" s="42"/>
      <c r="E58" s="42"/>
      <c r="F58" s="42"/>
      <c r="G58" s="42"/>
      <c r="H58" s="42"/>
      <c r="I58" s="127"/>
      <c r="J58" s="42"/>
      <c r="K58" s="45"/>
    </row>
    <row r="59" spans="2:47" s="1" customFormat="1">
      <c r="B59" s="41"/>
      <c r="C59" s="37" t="s">
        <v>27</v>
      </c>
      <c r="D59" s="42"/>
      <c r="E59" s="42"/>
      <c r="F59" s="35" t="str">
        <f>E19</f>
        <v>Město Odry</v>
      </c>
      <c r="G59" s="42"/>
      <c r="H59" s="42"/>
      <c r="I59" s="128" t="s">
        <v>33</v>
      </c>
      <c r="J59" s="35" t="str">
        <f>E25</f>
        <v>PROJEKTSTUDIO EUCZ, s.r.o.</v>
      </c>
      <c r="K59" s="45"/>
    </row>
    <row r="60" spans="2:47" s="1" customFormat="1" ht="14.45" customHeight="1">
      <c r="B60" s="41"/>
      <c r="C60" s="37" t="s">
        <v>31</v>
      </c>
      <c r="D60" s="42"/>
      <c r="E60" s="42"/>
      <c r="F60" s="35" t="str">
        <f>IF(E22="","",E22)</f>
        <v/>
      </c>
      <c r="G60" s="42"/>
      <c r="H60" s="42"/>
      <c r="I60" s="127"/>
      <c r="J60" s="42"/>
      <c r="K60" s="45"/>
    </row>
    <row r="61" spans="2:47" s="1" customFormat="1" ht="10.35" customHeight="1">
      <c r="B61" s="41"/>
      <c r="C61" s="42"/>
      <c r="D61" s="42"/>
      <c r="E61" s="42"/>
      <c r="F61" s="42"/>
      <c r="G61" s="42"/>
      <c r="H61" s="42"/>
      <c r="I61" s="127"/>
      <c r="J61" s="42"/>
      <c r="K61" s="45"/>
    </row>
    <row r="62" spans="2:47" s="1" customFormat="1" ht="29.25" customHeight="1">
      <c r="B62" s="41"/>
      <c r="C62" s="153" t="s">
        <v>111</v>
      </c>
      <c r="D62" s="141"/>
      <c r="E62" s="141"/>
      <c r="F62" s="141"/>
      <c r="G62" s="141"/>
      <c r="H62" s="141"/>
      <c r="I62" s="154"/>
      <c r="J62" s="155" t="s">
        <v>112</v>
      </c>
      <c r="K62" s="156"/>
    </row>
    <row r="63" spans="2:47" s="1" customFormat="1" ht="10.35" customHeight="1">
      <c r="B63" s="41"/>
      <c r="C63" s="42"/>
      <c r="D63" s="42"/>
      <c r="E63" s="42"/>
      <c r="F63" s="42"/>
      <c r="G63" s="42"/>
      <c r="H63" s="42"/>
      <c r="I63" s="127"/>
      <c r="J63" s="42"/>
      <c r="K63" s="45"/>
    </row>
    <row r="64" spans="2:47" s="1" customFormat="1" ht="29.25" customHeight="1">
      <c r="B64" s="41"/>
      <c r="C64" s="157" t="s">
        <v>113</v>
      </c>
      <c r="D64" s="42"/>
      <c r="E64" s="42"/>
      <c r="F64" s="42"/>
      <c r="G64" s="42"/>
      <c r="H64" s="42"/>
      <c r="I64" s="127"/>
      <c r="J64" s="137">
        <f>J90</f>
        <v>0</v>
      </c>
      <c r="K64" s="45"/>
      <c r="AU64" s="24" t="s">
        <v>114</v>
      </c>
    </row>
    <row r="65" spans="2:12" s="8" customFormat="1" ht="24.95" customHeight="1">
      <c r="B65" s="158"/>
      <c r="C65" s="159"/>
      <c r="D65" s="160" t="s">
        <v>757</v>
      </c>
      <c r="E65" s="161"/>
      <c r="F65" s="161"/>
      <c r="G65" s="161"/>
      <c r="H65" s="161"/>
      <c r="I65" s="162"/>
      <c r="J65" s="163">
        <f>J91</f>
        <v>0</v>
      </c>
      <c r="K65" s="164"/>
    </row>
    <row r="66" spans="2:12" s="9" customFormat="1" ht="19.899999999999999" customHeight="1">
      <c r="B66" s="165"/>
      <c r="C66" s="166"/>
      <c r="D66" s="167" t="s">
        <v>862</v>
      </c>
      <c r="E66" s="168"/>
      <c r="F66" s="168"/>
      <c r="G66" s="168"/>
      <c r="H66" s="168"/>
      <c r="I66" s="169"/>
      <c r="J66" s="170">
        <f>J92</f>
        <v>0</v>
      </c>
      <c r="K66" s="171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27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48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51"/>
      <c r="J72" s="60"/>
      <c r="K72" s="60"/>
      <c r="L72" s="61"/>
    </row>
    <row r="73" spans="2:12" s="1" customFormat="1" ht="36.950000000000003" customHeight="1">
      <c r="B73" s="41"/>
      <c r="C73" s="62" t="s">
        <v>138</v>
      </c>
      <c r="D73" s="63"/>
      <c r="E73" s="63"/>
      <c r="F73" s="63"/>
      <c r="G73" s="63"/>
      <c r="H73" s="63"/>
      <c r="I73" s="172"/>
      <c r="J73" s="63"/>
      <c r="K73" s="63"/>
      <c r="L73" s="61"/>
    </row>
    <row r="74" spans="2:12" s="1" customFormat="1" ht="6.95" customHeight="1">
      <c r="B74" s="41"/>
      <c r="C74" s="63"/>
      <c r="D74" s="63"/>
      <c r="E74" s="63"/>
      <c r="F74" s="63"/>
      <c r="G74" s="63"/>
      <c r="H74" s="63"/>
      <c r="I74" s="172"/>
      <c r="J74" s="63"/>
      <c r="K74" s="63"/>
      <c r="L74" s="61"/>
    </row>
    <row r="75" spans="2:12" s="1" customFormat="1" ht="14.45" customHeight="1">
      <c r="B75" s="41"/>
      <c r="C75" s="65" t="s">
        <v>18</v>
      </c>
      <c r="D75" s="63"/>
      <c r="E75" s="63"/>
      <c r="F75" s="63"/>
      <c r="G75" s="63"/>
      <c r="H75" s="63"/>
      <c r="I75" s="172"/>
      <c r="J75" s="63"/>
      <c r="K75" s="63"/>
      <c r="L75" s="61"/>
    </row>
    <row r="76" spans="2:12" s="1" customFormat="1" ht="22.5" customHeight="1">
      <c r="B76" s="41"/>
      <c r="C76" s="63"/>
      <c r="D76" s="63"/>
      <c r="E76" s="397" t="str">
        <f>E7</f>
        <v>Zřízení bezbariérového přístupu ZŠ Pohořská v Odrách</v>
      </c>
      <c r="F76" s="398"/>
      <c r="G76" s="398"/>
      <c r="H76" s="398"/>
      <c r="I76" s="172"/>
      <c r="J76" s="63"/>
      <c r="K76" s="63"/>
      <c r="L76" s="61"/>
    </row>
    <row r="77" spans="2:12">
      <c r="B77" s="28"/>
      <c r="C77" s="65" t="s">
        <v>106</v>
      </c>
      <c r="D77" s="173"/>
      <c r="E77" s="173"/>
      <c r="F77" s="173"/>
      <c r="G77" s="173"/>
      <c r="H77" s="173"/>
      <c r="J77" s="173"/>
      <c r="K77" s="173"/>
      <c r="L77" s="174"/>
    </row>
    <row r="78" spans="2:12" ht="22.5" customHeight="1">
      <c r="B78" s="28"/>
      <c r="C78" s="173"/>
      <c r="D78" s="173"/>
      <c r="E78" s="397" t="s">
        <v>107</v>
      </c>
      <c r="F78" s="402"/>
      <c r="G78" s="402"/>
      <c r="H78" s="402"/>
      <c r="J78" s="173"/>
      <c r="K78" s="173"/>
      <c r="L78" s="174"/>
    </row>
    <row r="79" spans="2:12">
      <c r="B79" s="28"/>
      <c r="C79" s="65" t="s">
        <v>108</v>
      </c>
      <c r="D79" s="173"/>
      <c r="E79" s="173"/>
      <c r="F79" s="173"/>
      <c r="G79" s="173"/>
      <c r="H79" s="173"/>
      <c r="J79" s="173"/>
      <c r="K79" s="173"/>
      <c r="L79" s="174"/>
    </row>
    <row r="80" spans="2:12" s="1" customFormat="1" ht="22.5" customHeight="1">
      <c r="B80" s="41"/>
      <c r="C80" s="63"/>
      <c r="D80" s="63"/>
      <c r="E80" s="401" t="s">
        <v>109</v>
      </c>
      <c r="F80" s="399"/>
      <c r="G80" s="399"/>
      <c r="H80" s="399"/>
      <c r="I80" s="172"/>
      <c r="J80" s="63"/>
      <c r="K80" s="63"/>
      <c r="L80" s="61"/>
    </row>
    <row r="81" spans="2:65" s="1" customFormat="1" ht="14.45" customHeight="1">
      <c r="B81" s="41"/>
      <c r="C81" s="65" t="s">
        <v>755</v>
      </c>
      <c r="D81" s="63"/>
      <c r="E81" s="63"/>
      <c r="F81" s="63"/>
      <c r="G81" s="63"/>
      <c r="H81" s="63"/>
      <c r="I81" s="172"/>
      <c r="J81" s="63"/>
      <c r="K81" s="63"/>
      <c r="L81" s="61"/>
    </row>
    <row r="82" spans="2:65" s="1" customFormat="1" ht="23.25" customHeight="1">
      <c r="B82" s="41"/>
      <c r="C82" s="63"/>
      <c r="D82" s="63"/>
      <c r="E82" s="368" t="str">
        <f>E13</f>
        <v>H_VŠ - Výtahová šachta</v>
      </c>
      <c r="F82" s="399"/>
      <c r="G82" s="399"/>
      <c r="H82" s="399"/>
      <c r="I82" s="172"/>
      <c r="J82" s="63"/>
      <c r="K82" s="63"/>
      <c r="L82" s="61"/>
    </row>
    <row r="83" spans="2:65" s="1" customFormat="1" ht="6.95" customHeight="1">
      <c r="B83" s="41"/>
      <c r="C83" s="63"/>
      <c r="D83" s="63"/>
      <c r="E83" s="63"/>
      <c r="F83" s="63"/>
      <c r="G83" s="63"/>
      <c r="H83" s="63"/>
      <c r="I83" s="172"/>
      <c r="J83" s="63"/>
      <c r="K83" s="63"/>
      <c r="L83" s="61"/>
    </row>
    <row r="84" spans="2:65" s="1" customFormat="1" ht="18" customHeight="1">
      <c r="B84" s="41"/>
      <c r="C84" s="65" t="s">
        <v>23</v>
      </c>
      <c r="D84" s="63"/>
      <c r="E84" s="63"/>
      <c r="F84" s="175" t="str">
        <f>F16</f>
        <v>ZŠ Pohořská Odry</v>
      </c>
      <c r="G84" s="63"/>
      <c r="H84" s="63"/>
      <c r="I84" s="176" t="s">
        <v>25</v>
      </c>
      <c r="J84" s="73" t="str">
        <f>IF(J16="","",J16)</f>
        <v>19. 1. 2017</v>
      </c>
      <c r="K84" s="63"/>
      <c r="L84" s="61"/>
    </row>
    <row r="85" spans="2:65" s="1" customFormat="1" ht="6.95" customHeight="1">
      <c r="B85" s="41"/>
      <c r="C85" s="63"/>
      <c r="D85" s="63"/>
      <c r="E85" s="63"/>
      <c r="F85" s="63"/>
      <c r="G85" s="63"/>
      <c r="H85" s="63"/>
      <c r="I85" s="172"/>
      <c r="J85" s="63"/>
      <c r="K85" s="63"/>
      <c r="L85" s="61"/>
    </row>
    <row r="86" spans="2:65" s="1" customFormat="1">
      <c r="B86" s="41"/>
      <c r="C86" s="65" t="s">
        <v>27</v>
      </c>
      <c r="D86" s="63"/>
      <c r="E86" s="63"/>
      <c r="F86" s="175" t="str">
        <f>E19</f>
        <v>Město Odry</v>
      </c>
      <c r="G86" s="63"/>
      <c r="H86" s="63"/>
      <c r="I86" s="176" t="s">
        <v>33</v>
      </c>
      <c r="J86" s="175" t="str">
        <f>E25</f>
        <v>PROJEKTSTUDIO EUCZ, s.r.o.</v>
      </c>
      <c r="K86" s="63"/>
      <c r="L86" s="61"/>
    </row>
    <row r="87" spans="2:65" s="1" customFormat="1" ht="14.45" customHeight="1">
      <c r="B87" s="41"/>
      <c r="C87" s="65" t="s">
        <v>31</v>
      </c>
      <c r="D87" s="63"/>
      <c r="E87" s="63"/>
      <c r="F87" s="175" t="str">
        <f>IF(E22="","",E22)</f>
        <v/>
      </c>
      <c r="G87" s="63"/>
      <c r="H87" s="63"/>
      <c r="I87" s="172"/>
      <c r="J87" s="63"/>
      <c r="K87" s="63"/>
      <c r="L87" s="61"/>
    </row>
    <row r="88" spans="2:65" s="1" customFormat="1" ht="10.35" customHeight="1">
      <c r="B88" s="41"/>
      <c r="C88" s="63"/>
      <c r="D88" s="63"/>
      <c r="E88" s="63"/>
      <c r="F88" s="63"/>
      <c r="G88" s="63"/>
      <c r="H88" s="63"/>
      <c r="I88" s="172"/>
      <c r="J88" s="63"/>
      <c r="K88" s="63"/>
      <c r="L88" s="61"/>
    </row>
    <row r="89" spans="2:65" s="10" customFormat="1" ht="29.25" customHeight="1">
      <c r="B89" s="177"/>
      <c r="C89" s="178" t="s">
        <v>139</v>
      </c>
      <c r="D89" s="179" t="s">
        <v>56</v>
      </c>
      <c r="E89" s="179" t="s">
        <v>52</v>
      </c>
      <c r="F89" s="179" t="s">
        <v>140</v>
      </c>
      <c r="G89" s="179" t="s">
        <v>141</v>
      </c>
      <c r="H89" s="179" t="s">
        <v>142</v>
      </c>
      <c r="I89" s="180" t="s">
        <v>143</v>
      </c>
      <c r="J89" s="179" t="s">
        <v>112</v>
      </c>
      <c r="K89" s="181" t="s">
        <v>144</v>
      </c>
      <c r="L89" s="182"/>
      <c r="M89" s="81" t="s">
        <v>145</v>
      </c>
      <c r="N89" s="82" t="s">
        <v>41</v>
      </c>
      <c r="O89" s="82" t="s">
        <v>146</v>
      </c>
      <c r="P89" s="82" t="s">
        <v>147</v>
      </c>
      <c r="Q89" s="82" t="s">
        <v>148</v>
      </c>
      <c r="R89" s="82" t="s">
        <v>149</v>
      </c>
      <c r="S89" s="82" t="s">
        <v>150</v>
      </c>
      <c r="T89" s="83" t="s">
        <v>151</v>
      </c>
    </row>
    <row r="90" spans="2:65" s="1" customFormat="1" ht="29.25" customHeight="1">
      <c r="B90" s="41"/>
      <c r="C90" s="87" t="s">
        <v>113</v>
      </c>
      <c r="D90" s="63"/>
      <c r="E90" s="63"/>
      <c r="F90" s="63"/>
      <c r="G90" s="63"/>
      <c r="H90" s="63"/>
      <c r="I90" s="172"/>
      <c r="J90" s="183">
        <f>BK90</f>
        <v>0</v>
      </c>
      <c r="K90" s="63"/>
      <c r="L90" s="61"/>
      <c r="M90" s="84"/>
      <c r="N90" s="85"/>
      <c r="O90" s="85"/>
      <c r="P90" s="184">
        <f>P91</f>
        <v>0</v>
      </c>
      <c r="Q90" s="85"/>
      <c r="R90" s="184">
        <f>R91</f>
        <v>0</v>
      </c>
      <c r="S90" s="85"/>
      <c r="T90" s="185">
        <f>T91</f>
        <v>0</v>
      </c>
      <c r="AT90" s="24" t="s">
        <v>70</v>
      </c>
      <c r="AU90" s="24" t="s">
        <v>114</v>
      </c>
      <c r="BK90" s="186">
        <f>BK91</f>
        <v>0</v>
      </c>
    </row>
    <row r="91" spans="2:65" s="11" customFormat="1" ht="37.35" customHeight="1">
      <c r="B91" s="187"/>
      <c r="C91" s="188"/>
      <c r="D91" s="189" t="s">
        <v>70</v>
      </c>
      <c r="E91" s="190" t="s">
        <v>760</v>
      </c>
      <c r="F91" s="190" t="s">
        <v>761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AR91" s="198" t="s">
        <v>161</v>
      </c>
      <c r="AT91" s="199" t="s">
        <v>70</v>
      </c>
      <c r="AU91" s="199" t="s">
        <v>71</v>
      </c>
      <c r="AY91" s="198" t="s">
        <v>154</v>
      </c>
      <c r="BK91" s="200">
        <f>BK92</f>
        <v>0</v>
      </c>
    </row>
    <row r="92" spans="2:65" s="11" customFormat="1" ht="19.899999999999999" customHeight="1">
      <c r="B92" s="187"/>
      <c r="C92" s="188"/>
      <c r="D92" s="201" t="s">
        <v>70</v>
      </c>
      <c r="E92" s="202" t="s">
        <v>863</v>
      </c>
      <c r="F92" s="202" t="s">
        <v>92</v>
      </c>
      <c r="G92" s="188"/>
      <c r="H92" s="188"/>
      <c r="I92" s="191"/>
      <c r="J92" s="203">
        <f>BK92</f>
        <v>0</v>
      </c>
      <c r="K92" s="188"/>
      <c r="L92" s="193"/>
      <c r="M92" s="194"/>
      <c r="N92" s="195"/>
      <c r="O92" s="195"/>
      <c r="P92" s="196">
        <f>SUM(P93:P120)</f>
        <v>0</v>
      </c>
      <c r="Q92" s="195"/>
      <c r="R92" s="196">
        <f>SUM(R93:R120)</f>
        <v>0</v>
      </c>
      <c r="S92" s="195"/>
      <c r="T92" s="197">
        <f>SUM(T93:T120)</f>
        <v>0</v>
      </c>
      <c r="AR92" s="198" t="s">
        <v>161</v>
      </c>
      <c r="AT92" s="199" t="s">
        <v>70</v>
      </c>
      <c r="AU92" s="199" t="s">
        <v>78</v>
      </c>
      <c r="AY92" s="198" t="s">
        <v>154</v>
      </c>
      <c r="BK92" s="200">
        <f>SUM(BK93:BK120)</f>
        <v>0</v>
      </c>
    </row>
    <row r="93" spans="2:65" s="1" customFormat="1" ht="22.5" customHeight="1">
      <c r="B93" s="41"/>
      <c r="C93" s="204" t="s">
        <v>78</v>
      </c>
      <c r="D93" s="204" t="s">
        <v>156</v>
      </c>
      <c r="E93" s="205" t="s">
        <v>864</v>
      </c>
      <c r="F93" s="206" t="s">
        <v>865</v>
      </c>
      <c r="G93" s="207" t="s">
        <v>246</v>
      </c>
      <c r="H93" s="208">
        <v>1820</v>
      </c>
      <c r="I93" s="209"/>
      <c r="J93" s="210">
        <f>ROUND(I93*H93,2)</f>
        <v>0</v>
      </c>
      <c r="K93" s="206" t="s">
        <v>21</v>
      </c>
      <c r="L93" s="61"/>
      <c r="M93" s="211" t="s">
        <v>21</v>
      </c>
      <c r="N93" s="212" t="s">
        <v>42</v>
      </c>
      <c r="O93" s="42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24" t="s">
        <v>232</v>
      </c>
      <c r="AT93" s="24" t="s">
        <v>156</v>
      </c>
      <c r="AU93" s="24" t="s">
        <v>80</v>
      </c>
      <c r="AY93" s="24" t="s">
        <v>154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24" t="s">
        <v>78</v>
      </c>
      <c r="BK93" s="215">
        <f>ROUND(I93*H93,2)</f>
        <v>0</v>
      </c>
      <c r="BL93" s="24" t="s">
        <v>232</v>
      </c>
      <c r="BM93" s="24" t="s">
        <v>866</v>
      </c>
    </row>
    <row r="94" spans="2:65" s="12" customFormat="1" ht="13.5">
      <c r="B94" s="216"/>
      <c r="C94" s="217"/>
      <c r="D94" s="218" t="s">
        <v>163</v>
      </c>
      <c r="E94" s="219" t="s">
        <v>21</v>
      </c>
      <c r="F94" s="220" t="s">
        <v>867</v>
      </c>
      <c r="G94" s="217"/>
      <c r="H94" s="221">
        <v>1820</v>
      </c>
      <c r="I94" s="222"/>
      <c r="J94" s="217"/>
      <c r="K94" s="217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163</v>
      </c>
      <c r="AU94" s="227" t="s">
        <v>80</v>
      </c>
      <c r="AV94" s="12" t="s">
        <v>80</v>
      </c>
      <c r="AW94" s="12" t="s">
        <v>35</v>
      </c>
      <c r="AX94" s="12" t="s">
        <v>78</v>
      </c>
      <c r="AY94" s="227" t="s">
        <v>154</v>
      </c>
    </row>
    <row r="95" spans="2:65" s="1" customFormat="1" ht="22.5" customHeight="1">
      <c r="B95" s="41"/>
      <c r="C95" s="204" t="s">
        <v>80</v>
      </c>
      <c r="D95" s="204" t="s">
        <v>156</v>
      </c>
      <c r="E95" s="205" t="s">
        <v>868</v>
      </c>
      <c r="F95" s="206" t="s">
        <v>869</v>
      </c>
      <c r="G95" s="207" t="s">
        <v>740</v>
      </c>
      <c r="H95" s="208">
        <v>1</v>
      </c>
      <c r="I95" s="209"/>
      <c r="J95" s="210">
        <f>ROUND(I95*H95,2)</f>
        <v>0</v>
      </c>
      <c r="K95" s="206" t="s">
        <v>21</v>
      </c>
      <c r="L95" s="61"/>
      <c r="M95" s="211" t="s">
        <v>21</v>
      </c>
      <c r="N95" s="212" t="s">
        <v>42</v>
      </c>
      <c r="O95" s="42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24" t="s">
        <v>232</v>
      </c>
      <c r="AT95" s="24" t="s">
        <v>156</v>
      </c>
      <c r="AU95" s="24" t="s">
        <v>80</v>
      </c>
      <c r="AY95" s="24" t="s">
        <v>154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24" t="s">
        <v>78</v>
      </c>
      <c r="BK95" s="215">
        <f>ROUND(I95*H95,2)</f>
        <v>0</v>
      </c>
      <c r="BL95" s="24" t="s">
        <v>232</v>
      </c>
      <c r="BM95" s="24" t="s">
        <v>870</v>
      </c>
    </row>
    <row r="96" spans="2:65" s="12" customFormat="1" ht="13.5">
      <c r="B96" s="216"/>
      <c r="C96" s="217"/>
      <c r="D96" s="218" t="s">
        <v>163</v>
      </c>
      <c r="E96" s="219" t="s">
        <v>21</v>
      </c>
      <c r="F96" s="220" t="s">
        <v>78</v>
      </c>
      <c r="G96" s="217"/>
      <c r="H96" s="221">
        <v>1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163</v>
      </c>
      <c r="AU96" s="227" t="s">
        <v>80</v>
      </c>
      <c r="AV96" s="12" t="s">
        <v>80</v>
      </c>
      <c r="AW96" s="12" t="s">
        <v>35</v>
      </c>
      <c r="AX96" s="12" t="s">
        <v>78</v>
      </c>
      <c r="AY96" s="227" t="s">
        <v>154</v>
      </c>
    </row>
    <row r="97" spans="2:65" s="1" customFormat="1" ht="22.5" customHeight="1">
      <c r="B97" s="41"/>
      <c r="C97" s="204" t="s">
        <v>86</v>
      </c>
      <c r="D97" s="204" t="s">
        <v>156</v>
      </c>
      <c r="E97" s="205" t="s">
        <v>871</v>
      </c>
      <c r="F97" s="206" t="s">
        <v>872</v>
      </c>
      <c r="G97" s="207" t="s">
        <v>246</v>
      </c>
      <c r="H97" s="208">
        <v>1820</v>
      </c>
      <c r="I97" s="209"/>
      <c r="J97" s="210">
        <f>ROUND(I97*H97,2)</f>
        <v>0</v>
      </c>
      <c r="K97" s="206" t="s">
        <v>21</v>
      </c>
      <c r="L97" s="61"/>
      <c r="M97" s="211" t="s">
        <v>21</v>
      </c>
      <c r="N97" s="212" t="s">
        <v>42</v>
      </c>
      <c r="O97" s="42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24" t="s">
        <v>232</v>
      </c>
      <c r="AT97" s="24" t="s">
        <v>156</v>
      </c>
      <c r="AU97" s="24" t="s">
        <v>80</v>
      </c>
      <c r="AY97" s="24" t="s">
        <v>154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24" t="s">
        <v>78</v>
      </c>
      <c r="BK97" s="215">
        <f>ROUND(I97*H97,2)</f>
        <v>0</v>
      </c>
      <c r="BL97" s="24" t="s">
        <v>232</v>
      </c>
      <c r="BM97" s="24" t="s">
        <v>873</v>
      </c>
    </row>
    <row r="98" spans="2:65" s="12" customFormat="1" ht="13.5">
      <c r="B98" s="216"/>
      <c r="C98" s="217"/>
      <c r="D98" s="218" t="s">
        <v>163</v>
      </c>
      <c r="E98" s="219" t="s">
        <v>21</v>
      </c>
      <c r="F98" s="220" t="s">
        <v>867</v>
      </c>
      <c r="G98" s="217"/>
      <c r="H98" s="221">
        <v>1820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163</v>
      </c>
      <c r="AU98" s="227" t="s">
        <v>80</v>
      </c>
      <c r="AV98" s="12" t="s">
        <v>80</v>
      </c>
      <c r="AW98" s="12" t="s">
        <v>35</v>
      </c>
      <c r="AX98" s="12" t="s">
        <v>78</v>
      </c>
      <c r="AY98" s="227" t="s">
        <v>154</v>
      </c>
    </row>
    <row r="99" spans="2:65" s="1" customFormat="1" ht="22.5" customHeight="1">
      <c r="B99" s="41"/>
      <c r="C99" s="228" t="s">
        <v>161</v>
      </c>
      <c r="D99" s="228" t="s">
        <v>243</v>
      </c>
      <c r="E99" s="229" t="s">
        <v>874</v>
      </c>
      <c r="F99" s="230" t="s">
        <v>875</v>
      </c>
      <c r="G99" s="231" t="s">
        <v>159</v>
      </c>
      <c r="H99" s="232">
        <v>65</v>
      </c>
      <c r="I99" s="233"/>
      <c r="J99" s="234">
        <f>ROUND(I99*H99,2)</f>
        <v>0</v>
      </c>
      <c r="K99" s="230" t="s">
        <v>21</v>
      </c>
      <c r="L99" s="235"/>
      <c r="M99" s="236" t="s">
        <v>21</v>
      </c>
      <c r="N99" s="237" t="s">
        <v>42</v>
      </c>
      <c r="O99" s="42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AR99" s="24" t="s">
        <v>315</v>
      </c>
      <c r="AT99" s="24" t="s">
        <v>243</v>
      </c>
      <c r="AU99" s="24" t="s">
        <v>80</v>
      </c>
      <c r="AY99" s="24" t="s">
        <v>154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24" t="s">
        <v>78</v>
      </c>
      <c r="BK99" s="215">
        <f>ROUND(I99*H99,2)</f>
        <v>0</v>
      </c>
      <c r="BL99" s="24" t="s">
        <v>232</v>
      </c>
      <c r="BM99" s="24" t="s">
        <v>876</v>
      </c>
    </row>
    <row r="100" spans="2:65" s="12" customFormat="1" ht="13.5">
      <c r="B100" s="216"/>
      <c r="C100" s="217"/>
      <c r="D100" s="218" t="s">
        <v>163</v>
      </c>
      <c r="E100" s="219" t="s">
        <v>21</v>
      </c>
      <c r="F100" s="220" t="s">
        <v>491</v>
      </c>
      <c r="G100" s="217"/>
      <c r="H100" s="221">
        <v>65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80</v>
      </c>
      <c r="AV100" s="12" t="s">
        <v>80</v>
      </c>
      <c r="AW100" s="12" t="s">
        <v>35</v>
      </c>
      <c r="AX100" s="12" t="s">
        <v>78</v>
      </c>
      <c r="AY100" s="227" t="s">
        <v>154</v>
      </c>
    </row>
    <row r="101" spans="2:65" s="1" customFormat="1" ht="22.5" customHeight="1">
      <c r="B101" s="41"/>
      <c r="C101" s="228" t="s">
        <v>173</v>
      </c>
      <c r="D101" s="228" t="s">
        <v>243</v>
      </c>
      <c r="E101" s="229" t="s">
        <v>877</v>
      </c>
      <c r="F101" s="230" t="s">
        <v>878</v>
      </c>
      <c r="G101" s="231" t="s">
        <v>740</v>
      </c>
      <c r="H101" s="232">
        <v>12</v>
      </c>
      <c r="I101" s="233"/>
      <c r="J101" s="234">
        <f>ROUND(I101*H101,2)</f>
        <v>0</v>
      </c>
      <c r="K101" s="230" t="s">
        <v>21</v>
      </c>
      <c r="L101" s="235"/>
      <c r="M101" s="236" t="s">
        <v>21</v>
      </c>
      <c r="N101" s="237" t="s">
        <v>42</v>
      </c>
      <c r="O101" s="42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AR101" s="24" t="s">
        <v>315</v>
      </c>
      <c r="AT101" s="24" t="s">
        <v>243</v>
      </c>
      <c r="AU101" s="24" t="s">
        <v>80</v>
      </c>
      <c r="AY101" s="24" t="s">
        <v>154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24" t="s">
        <v>78</v>
      </c>
      <c r="BK101" s="215">
        <f>ROUND(I101*H101,2)</f>
        <v>0</v>
      </c>
      <c r="BL101" s="24" t="s">
        <v>232</v>
      </c>
      <c r="BM101" s="24" t="s">
        <v>879</v>
      </c>
    </row>
    <row r="102" spans="2:65" s="12" customFormat="1" ht="13.5">
      <c r="B102" s="216"/>
      <c r="C102" s="217"/>
      <c r="D102" s="218" t="s">
        <v>163</v>
      </c>
      <c r="E102" s="219" t="s">
        <v>21</v>
      </c>
      <c r="F102" s="220" t="s">
        <v>212</v>
      </c>
      <c r="G102" s="217"/>
      <c r="H102" s="221">
        <v>12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163</v>
      </c>
      <c r="AU102" s="227" t="s">
        <v>80</v>
      </c>
      <c r="AV102" s="12" t="s">
        <v>80</v>
      </c>
      <c r="AW102" s="12" t="s">
        <v>35</v>
      </c>
      <c r="AX102" s="12" t="s">
        <v>78</v>
      </c>
      <c r="AY102" s="227" t="s">
        <v>154</v>
      </c>
    </row>
    <row r="103" spans="2:65" s="1" customFormat="1" ht="22.5" customHeight="1">
      <c r="B103" s="41"/>
      <c r="C103" s="204" t="s">
        <v>183</v>
      </c>
      <c r="D103" s="204" t="s">
        <v>156</v>
      </c>
      <c r="E103" s="205" t="s">
        <v>880</v>
      </c>
      <c r="F103" s="206" t="s">
        <v>881</v>
      </c>
      <c r="G103" s="207" t="s">
        <v>159</v>
      </c>
      <c r="H103" s="208">
        <v>90</v>
      </c>
      <c r="I103" s="209"/>
      <c r="J103" s="210">
        <f>ROUND(I103*H103,2)</f>
        <v>0</v>
      </c>
      <c r="K103" s="206" t="s">
        <v>21</v>
      </c>
      <c r="L103" s="61"/>
      <c r="M103" s="211" t="s">
        <v>21</v>
      </c>
      <c r="N103" s="212" t="s">
        <v>42</v>
      </c>
      <c r="O103" s="42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24" t="s">
        <v>232</v>
      </c>
      <c r="AT103" s="24" t="s">
        <v>156</v>
      </c>
      <c r="AU103" s="24" t="s">
        <v>80</v>
      </c>
      <c r="AY103" s="24" t="s">
        <v>154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4" t="s">
        <v>78</v>
      </c>
      <c r="BK103" s="215">
        <f>ROUND(I103*H103,2)</f>
        <v>0</v>
      </c>
      <c r="BL103" s="24" t="s">
        <v>232</v>
      </c>
      <c r="BM103" s="24" t="s">
        <v>882</v>
      </c>
    </row>
    <row r="104" spans="2:65" s="12" customFormat="1" ht="13.5">
      <c r="B104" s="216"/>
      <c r="C104" s="217"/>
      <c r="D104" s="218" t="s">
        <v>163</v>
      </c>
      <c r="E104" s="219" t="s">
        <v>21</v>
      </c>
      <c r="F104" s="220" t="s">
        <v>630</v>
      </c>
      <c r="G104" s="217"/>
      <c r="H104" s="221">
        <v>90</v>
      </c>
      <c r="I104" s="222"/>
      <c r="J104" s="217"/>
      <c r="K104" s="217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163</v>
      </c>
      <c r="AU104" s="227" t="s">
        <v>80</v>
      </c>
      <c r="AV104" s="12" t="s">
        <v>80</v>
      </c>
      <c r="AW104" s="12" t="s">
        <v>35</v>
      </c>
      <c r="AX104" s="12" t="s">
        <v>78</v>
      </c>
      <c r="AY104" s="227" t="s">
        <v>154</v>
      </c>
    </row>
    <row r="105" spans="2:65" s="1" customFormat="1" ht="22.5" customHeight="1">
      <c r="B105" s="41"/>
      <c r="C105" s="204" t="s">
        <v>188</v>
      </c>
      <c r="D105" s="204" t="s">
        <v>156</v>
      </c>
      <c r="E105" s="205" t="s">
        <v>883</v>
      </c>
      <c r="F105" s="206" t="s">
        <v>884</v>
      </c>
      <c r="G105" s="207" t="s">
        <v>171</v>
      </c>
      <c r="H105" s="208">
        <v>54</v>
      </c>
      <c r="I105" s="209"/>
      <c r="J105" s="210">
        <f>ROUND(I105*H105,2)</f>
        <v>0</v>
      </c>
      <c r="K105" s="206" t="s">
        <v>21</v>
      </c>
      <c r="L105" s="61"/>
      <c r="M105" s="211" t="s">
        <v>21</v>
      </c>
      <c r="N105" s="212" t="s">
        <v>42</v>
      </c>
      <c r="O105" s="42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24" t="s">
        <v>232</v>
      </c>
      <c r="AT105" s="24" t="s">
        <v>156</v>
      </c>
      <c r="AU105" s="24" t="s">
        <v>80</v>
      </c>
      <c r="AY105" s="24" t="s">
        <v>154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24" t="s">
        <v>78</v>
      </c>
      <c r="BK105" s="215">
        <f>ROUND(I105*H105,2)</f>
        <v>0</v>
      </c>
      <c r="BL105" s="24" t="s">
        <v>232</v>
      </c>
      <c r="BM105" s="24" t="s">
        <v>885</v>
      </c>
    </row>
    <row r="106" spans="2:65" s="12" customFormat="1" ht="13.5">
      <c r="B106" s="216"/>
      <c r="C106" s="217"/>
      <c r="D106" s="218" t="s">
        <v>163</v>
      </c>
      <c r="E106" s="219" t="s">
        <v>21</v>
      </c>
      <c r="F106" s="220" t="s">
        <v>432</v>
      </c>
      <c r="G106" s="217"/>
      <c r="H106" s="221">
        <v>54</v>
      </c>
      <c r="I106" s="222"/>
      <c r="J106" s="217"/>
      <c r="K106" s="217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163</v>
      </c>
      <c r="AU106" s="227" t="s">
        <v>80</v>
      </c>
      <c r="AV106" s="12" t="s">
        <v>80</v>
      </c>
      <c r="AW106" s="12" t="s">
        <v>35</v>
      </c>
      <c r="AX106" s="12" t="s">
        <v>78</v>
      </c>
      <c r="AY106" s="227" t="s">
        <v>154</v>
      </c>
    </row>
    <row r="107" spans="2:65" s="1" customFormat="1" ht="22.5" customHeight="1">
      <c r="B107" s="41"/>
      <c r="C107" s="204" t="s">
        <v>193</v>
      </c>
      <c r="D107" s="204" t="s">
        <v>156</v>
      </c>
      <c r="E107" s="205" t="s">
        <v>886</v>
      </c>
      <c r="F107" s="206" t="s">
        <v>887</v>
      </c>
      <c r="G107" s="207" t="s">
        <v>339</v>
      </c>
      <c r="H107" s="208">
        <v>3</v>
      </c>
      <c r="I107" s="209"/>
      <c r="J107" s="210">
        <f>ROUND(I107*H107,2)</f>
        <v>0</v>
      </c>
      <c r="K107" s="206" t="s">
        <v>21</v>
      </c>
      <c r="L107" s="61"/>
      <c r="M107" s="211" t="s">
        <v>21</v>
      </c>
      <c r="N107" s="212" t="s">
        <v>42</v>
      </c>
      <c r="O107" s="42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24" t="s">
        <v>232</v>
      </c>
      <c r="AT107" s="24" t="s">
        <v>156</v>
      </c>
      <c r="AU107" s="24" t="s">
        <v>80</v>
      </c>
      <c r="AY107" s="24" t="s">
        <v>154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4" t="s">
        <v>78</v>
      </c>
      <c r="BK107" s="215">
        <f>ROUND(I107*H107,2)</f>
        <v>0</v>
      </c>
      <c r="BL107" s="24" t="s">
        <v>232</v>
      </c>
      <c r="BM107" s="24" t="s">
        <v>888</v>
      </c>
    </row>
    <row r="108" spans="2:65" s="12" customFormat="1" ht="13.5">
      <c r="B108" s="216"/>
      <c r="C108" s="217"/>
      <c r="D108" s="218" t="s">
        <v>163</v>
      </c>
      <c r="E108" s="219" t="s">
        <v>21</v>
      </c>
      <c r="F108" s="220" t="s">
        <v>86</v>
      </c>
      <c r="G108" s="217"/>
      <c r="H108" s="221">
        <v>3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163</v>
      </c>
      <c r="AU108" s="227" t="s">
        <v>80</v>
      </c>
      <c r="AV108" s="12" t="s">
        <v>80</v>
      </c>
      <c r="AW108" s="12" t="s">
        <v>35</v>
      </c>
      <c r="AX108" s="12" t="s">
        <v>78</v>
      </c>
      <c r="AY108" s="227" t="s">
        <v>154</v>
      </c>
    </row>
    <row r="109" spans="2:65" s="1" customFormat="1" ht="22.5" customHeight="1">
      <c r="B109" s="41"/>
      <c r="C109" s="204" t="s">
        <v>198</v>
      </c>
      <c r="D109" s="204" t="s">
        <v>156</v>
      </c>
      <c r="E109" s="205" t="s">
        <v>889</v>
      </c>
      <c r="F109" s="206" t="s">
        <v>890</v>
      </c>
      <c r="G109" s="207" t="s">
        <v>740</v>
      </c>
      <c r="H109" s="208">
        <v>1</v>
      </c>
      <c r="I109" s="209"/>
      <c r="J109" s="210">
        <f>ROUND(I109*H109,2)</f>
        <v>0</v>
      </c>
      <c r="K109" s="206" t="s">
        <v>21</v>
      </c>
      <c r="L109" s="61"/>
      <c r="M109" s="211" t="s">
        <v>21</v>
      </c>
      <c r="N109" s="212" t="s">
        <v>42</v>
      </c>
      <c r="O109" s="42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AR109" s="24" t="s">
        <v>232</v>
      </c>
      <c r="AT109" s="24" t="s">
        <v>156</v>
      </c>
      <c r="AU109" s="24" t="s">
        <v>80</v>
      </c>
      <c r="AY109" s="24" t="s">
        <v>154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4" t="s">
        <v>78</v>
      </c>
      <c r="BK109" s="215">
        <f>ROUND(I109*H109,2)</f>
        <v>0</v>
      </c>
      <c r="BL109" s="24" t="s">
        <v>232</v>
      </c>
      <c r="BM109" s="24" t="s">
        <v>891</v>
      </c>
    </row>
    <row r="110" spans="2:65" s="12" customFormat="1" ht="13.5">
      <c r="B110" s="216"/>
      <c r="C110" s="217"/>
      <c r="D110" s="218" t="s">
        <v>163</v>
      </c>
      <c r="E110" s="219" t="s">
        <v>21</v>
      </c>
      <c r="F110" s="220" t="s">
        <v>78</v>
      </c>
      <c r="G110" s="217"/>
      <c r="H110" s="221">
        <v>1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163</v>
      </c>
      <c r="AU110" s="227" t="s">
        <v>80</v>
      </c>
      <c r="AV110" s="12" t="s">
        <v>80</v>
      </c>
      <c r="AW110" s="12" t="s">
        <v>35</v>
      </c>
      <c r="AX110" s="12" t="s">
        <v>78</v>
      </c>
      <c r="AY110" s="227" t="s">
        <v>154</v>
      </c>
    </row>
    <row r="111" spans="2:65" s="1" customFormat="1" ht="22.5" customHeight="1">
      <c r="B111" s="41"/>
      <c r="C111" s="204" t="s">
        <v>203</v>
      </c>
      <c r="D111" s="204" t="s">
        <v>156</v>
      </c>
      <c r="E111" s="205" t="s">
        <v>892</v>
      </c>
      <c r="F111" s="206" t="s">
        <v>893</v>
      </c>
      <c r="G111" s="207" t="s">
        <v>740</v>
      </c>
      <c r="H111" s="208">
        <v>1</v>
      </c>
      <c r="I111" s="209"/>
      <c r="J111" s="210">
        <f>ROUND(I111*H111,2)</f>
        <v>0</v>
      </c>
      <c r="K111" s="206" t="s">
        <v>21</v>
      </c>
      <c r="L111" s="61"/>
      <c r="M111" s="211" t="s">
        <v>21</v>
      </c>
      <c r="N111" s="212" t="s">
        <v>42</v>
      </c>
      <c r="O111" s="42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24" t="s">
        <v>232</v>
      </c>
      <c r="AT111" s="24" t="s">
        <v>156</v>
      </c>
      <c r="AU111" s="24" t="s">
        <v>80</v>
      </c>
      <c r="AY111" s="24" t="s">
        <v>154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4" t="s">
        <v>78</v>
      </c>
      <c r="BK111" s="215">
        <f>ROUND(I111*H111,2)</f>
        <v>0</v>
      </c>
      <c r="BL111" s="24" t="s">
        <v>232</v>
      </c>
      <c r="BM111" s="24" t="s">
        <v>894</v>
      </c>
    </row>
    <row r="112" spans="2:65" s="12" customFormat="1" ht="13.5">
      <c r="B112" s="216"/>
      <c r="C112" s="217"/>
      <c r="D112" s="218" t="s">
        <v>163</v>
      </c>
      <c r="E112" s="219" t="s">
        <v>21</v>
      </c>
      <c r="F112" s="220" t="s">
        <v>78</v>
      </c>
      <c r="G112" s="217"/>
      <c r="H112" s="221">
        <v>1</v>
      </c>
      <c r="I112" s="222"/>
      <c r="J112" s="217"/>
      <c r="K112" s="217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163</v>
      </c>
      <c r="AU112" s="227" t="s">
        <v>80</v>
      </c>
      <c r="AV112" s="12" t="s">
        <v>80</v>
      </c>
      <c r="AW112" s="12" t="s">
        <v>35</v>
      </c>
      <c r="AX112" s="12" t="s">
        <v>78</v>
      </c>
      <c r="AY112" s="227" t="s">
        <v>154</v>
      </c>
    </row>
    <row r="113" spans="2:65" s="1" customFormat="1" ht="22.5" customHeight="1">
      <c r="B113" s="41"/>
      <c r="C113" s="204" t="s">
        <v>208</v>
      </c>
      <c r="D113" s="204" t="s">
        <v>156</v>
      </c>
      <c r="E113" s="205" t="s">
        <v>895</v>
      </c>
      <c r="F113" s="206" t="s">
        <v>896</v>
      </c>
      <c r="G113" s="207" t="s">
        <v>740</v>
      </c>
      <c r="H113" s="208">
        <v>1</v>
      </c>
      <c r="I113" s="209"/>
      <c r="J113" s="210">
        <f>ROUND(I113*H113,2)</f>
        <v>0</v>
      </c>
      <c r="K113" s="206" t="s">
        <v>21</v>
      </c>
      <c r="L113" s="61"/>
      <c r="M113" s="211" t="s">
        <v>21</v>
      </c>
      <c r="N113" s="212" t="s">
        <v>42</v>
      </c>
      <c r="O113" s="42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24" t="s">
        <v>232</v>
      </c>
      <c r="AT113" s="24" t="s">
        <v>156</v>
      </c>
      <c r="AU113" s="24" t="s">
        <v>80</v>
      </c>
      <c r="AY113" s="24" t="s">
        <v>154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4" t="s">
        <v>78</v>
      </c>
      <c r="BK113" s="215">
        <f>ROUND(I113*H113,2)</f>
        <v>0</v>
      </c>
      <c r="BL113" s="24" t="s">
        <v>232</v>
      </c>
      <c r="BM113" s="24" t="s">
        <v>897</v>
      </c>
    </row>
    <row r="114" spans="2:65" s="12" customFormat="1" ht="13.5">
      <c r="B114" s="216"/>
      <c r="C114" s="217"/>
      <c r="D114" s="218" t="s">
        <v>163</v>
      </c>
      <c r="E114" s="219" t="s">
        <v>21</v>
      </c>
      <c r="F114" s="220" t="s">
        <v>78</v>
      </c>
      <c r="G114" s="217"/>
      <c r="H114" s="221">
        <v>1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163</v>
      </c>
      <c r="AU114" s="227" t="s">
        <v>80</v>
      </c>
      <c r="AV114" s="12" t="s">
        <v>80</v>
      </c>
      <c r="AW114" s="12" t="s">
        <v>35</v>
      </c>
      <c r="AX114" s="12" t="s">
        <v>78</v>
      </c>
      <c r="AY114" s="227" t="s">
        <v>154</v>
      </c>
    </row>
    <row r="115" spans="2:65" s="1" customFormat="1" ht="22.5" customHeight="1">
      <c r="B115" s="41"/>
      <c r="C115" s="204" t="s">
        <v>212</v>
      </c>
      <c r="D115" s="204" t="s">
        <v>156</v>
      </c>
      <c r="E115" s="205" t="s">
        <v>898</v>
      </c>
      <c r="F115" s="206" t="s">
        <v>899</v>
      </c>
      <c r="G115" s="207" t="s">
        <v>740</v>
      </c>
      <c r="H115" s="208">
        <v>1</v>
      </c>
      <c r="I115" s="209"/>
      <c r="J115" s="210">
        <f>ROUND(I115*H115,2)</f>
        <v>0</v>
      </c>
      <c r="K115" s="206" t="s">
        <v>21</v>
      </c>
      <c r="L115" s="61"/>
      <c r="M115" s="211" t="s">
        <v>21</v>
      </c>
      <c r="N115" s="212" t="s">
        <v>42</v>
      </c>
      <c r="O115" s="42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24" t="s">
        <v>232</v>
      </c>
      <c r="AT115" s="24" t="s">
        <v>156</v>
      </c>
      <c r="AU115" s="24" t="s">
        <v>80</v>
      </c>
      <c r="AY115" s="24" t="s">
        <v>154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4" t="s">
        <v>78</v>
      </c>
      <c r="BK115" s="215">
        <f>ROUND(I115*H115,2)</f>
        <v>0</v>
      </c>
      <c r="BL115" s="24" t="s">
        <v>232</v>
      </c>
      <c r="BM115" s="24" t="s">
        <v>900</v>
      </c>
    </row>
    <row r="116" spans="2:65" s="12" customFormat="1" ht="13.5">
      <c r="B116" s="216"/>
      <c r="C116" s="217"/>
      <c r="D116" s="218" t="s">
        <v>163</v>
      </c>
      <c r="E116" s="219" t="s">
        <v>21</v>
      </c>
      <c r="F116" s="220" t="s">
        <v>78</v>
      </c>
      <c r="G116" s="217"/>
      <c r="H116" s="221">
        <v>1</v>
      </c>
      <c r="I116" s="222"/>
      <c r="J116" s="217"/>
      <c r="K116" s="217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163</v>
      </c>
      <c r="AU116" s="227" t="s">
        <v>80</v>
      </c>
      <c r="AV116" s="12" t="s">
        <v>80</v>
      </c>
      <c r="AW116" s="12" t="s">
        <v>35</v>
      </c>
      <c r="AX116" s="12" t="s">
        <v>78</v>
      </c>
      <c r="AY116" s="227" t="s">
        <v>154</v>
      </c>
    </row>
    <row r="117" spans="2:65" s="1" customFormat="1" ht="22.5" customHeight="1">
      <c r="B117" s="41"/>
      <c r="C117" s="204" t="s">
        <v>217</v>
      </c>
      <c r="D117" s="204" t="s">
        <v>156</v>
      </c>
      <c r="E117" s="205" t="s">
        <v>901</v>
      </c>
      <c r="F117" s="206" t="s">
        <v>902</v>
      </c>
      <c r="G117" s="207" t="s">
        <v>740</v>
      </c>
      <c r="H117" s="208">
        <v>1</v>
      </c>
      <c r="I117" s="209"/>
      <c r="J117" s="210">
        <f>ROUND(I117*H117,2)</f>
        <v>0</v>
      </c>
      <c r="K117" s="206" t="s">
        <v>21</v>
      </c>
      <c r="L117" s="61"/>
      <c r="M117" s="211" t="s">
        <v>21</v>
      </c>
      <c r="N117" s="212" t="s">
        <v>42</v>
      </c>
      <c r="O117" s="42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24" t="s">
        <v>232</v>
      </c>
      <c r="AT117" s="24" t="s">
        <v>156</v>
      </c>
      <c r="AU117" s="24" t="s">
        <v>80</v>
      </c>
      <c r="AY117" s="24" t="s">
        <v>154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4" t="s">
        <v>78</v>
      </c>
      <c r="BK117" s="215">
        <f>ROUND(I117*H117,2)</f>
        <v>0</v>
      </c>
      <c r="BL117" s="24" t="s">
        <v>232</v>
      </c>
      <c r="BM117" s="24" t="s">
        <v>903</v>
      </c>
    </row>
    <row r="118" spans="2:65" s="12" customFormat="1" ht="13.5">
      <c r="B118" s="216"/>
      <c r="C118" s="217"/>
      <c r="D118" s="218" t="s">
        <v>163</v>
      </c>
      <c r="E118" s="219" t="s">
        <v>21</v>
      </c>
      <c r="F118" s="220" t="s">
        <v>78</v>
      </c>
      <c r="G118" s="217"/>
      <c r="H118" s="221">
        <v>1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163</v>
      </c>
      <c r="AU118" s="227" t="s">
        <v>80</v>
      </c>
      <c r="AV118" s="12" t="s">
        <v>80</v>
      </c>
      <c r="AW118" s="12" t="s">
        <v>35</v>
      </c>
      <c r="AX118" s="12" t="s">
        <v>78</v>
      </c>
      <c r="AY118" s="227" t="s">
        <v>154</v>
      </c>
    </row>
    <row r="119" spans="2:65" s="1" customFormat="1" ht="22.5" customHeight="1">
      <c r="B119" s="41"/>
      <c r="C119" s="204" t="s">
        <v>222</v>
      </c>
      <c r="D119" s="204" t="s">
        <v>156</v>
      </c>
      <c r="E119" s="205" t="s">
        <v>904</v>
      </c>
      <c r="F119" s="206" t="s">
        <v>905</v>
      </c>
      <c r="G119" s="207" t="s">
        <v>740</v>
      </c>
      <c r="H119" s="208">
        <v>1</v>
      </c>
      <c r="I119" s="209"/>
      <c r="J119" s="210">
        <f>ROUND(I119*H119,2)</f>
        <v>0</v>
      </c>
      <c r="K119" s="206" t="s">
        <v>21</v>
      </c>
      <c r="L119" s="61"/>
      <c r="M119" s="211" t="s">
        <v>21</v>
      </c>
      <c r="N119" s="212" t="s">
        <v>42</v>
      </c>
      <c r="O119" s="42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24" t="s">
        <v>232</v>
      </c>
      <c r="AT119" s="24" t="s">
        <v>156</v>
      </c>
      <c r="AU119" s="24" t="s">
        <v>80</v>
      </c>
      <c r="AY119" s="24" t="s">
        <v>154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4" t="s">
        <v>78</v>
      </c>
      <c r="BK119" s="215">
        <f>ROUND(I119*H119,2)</f>
        <v>0</v>
      </c>
      <c r="BL119" s="24" t="s">
        <v>232</v>
      </c>
      <c r="BM119" s="24" t="s">
        <v>906</v>
      </c>
    </row>
    <row r="120" spans="2:65" s="12" customFormat="1" ht="13.5">
      <c r="B120" s="216"/>
      <c r="C120" s="217"/>
      <c r="D120" s="238" t="s">
        <v>163</v>
      </c>
      <c r="E120" s="241" t="s">
        <v>21</v>
      </c>
      <c r="F120" s="239" t="s">
        <v>78</v>
      </c>
      <c r="G120" s="217"/>
      <c r="H120" s="240">
        <v>1</v>
      </c>
      <c r="I120" s="222"/>
      <c r="J120" s="217"/>
      <c r="K120" s="217"/>
      <c r="L120" s="223"/>
      <c r="M120" s="269"/>
      <c r="N120" s="270"/>
      <c r="O120" s="270"/>
      <c r="P120" s="270"/>
      <c r="Q120" s="270"/>
      <c r="R120" s="270"/>
      <c r="S120" s="270"/>
      <c r="T120" s="271"/>
      <c r="AT120" s="227" t="s">
        <v>163</v>
      </c>
      <c r="AU120" s="227" t="s">
        <v>80</v>
      </c>
      <c r="AV120" s="12" t="s">
        <v>80</v>
      </c>
      <c r="AW120" s="12" t="s">
        <v>35</v>
      </c>
      <c r="AX120" s="12" t="s">
        <v>78</v>
      </c>
      <c r="AY120" s="227" t="s">
        <v>154</v>
      </c>
    </row>
    <row r="121" spans="2:65" s="1" customFormat="1" ht="6.95" customHeight="1">
      <c r="B121" s="56"/>
      <c r="C121" s="57"/>
      <c r="D121" s="57"/>
      <c r="E121" s="57"/>
      <c r="F121" s="57"/>
      <c r="G121" s="57"/>
      <c r="H121" s="57"/>
      <c r="I121" s="148"/>
      <c r="J121" s="57"/>
      <c r="K121" s="57"/>
      <c r="L121" s="61"/>
    </row>
  </sheetData>
  <sheetProtection password="CC35" sheet="1" objects="1" scenarios="1" formatCells="0" formatColumns="0" formatRows="0" sort="0" autoFilter="0"/>
  <autoFilter ref="C89:K120"/>
  <mergeCells count="15">
    <mergeCell ref="E80:H80"/>
    <mergeCell ref="E78:H78"/>
    <mergeCell ref="E82:H82"/>
    <mergeCell ref="G1:H1"/>
    <mergeCell ref="L2:V2"/>
    <mergeCell ref="E49:H49"/>
    <mergeCell ref="E53:H53"/>
    <mergeCell ref="E51:H51"/>
    <mergeCell ref="E55:H55"/>
    <mergeCell ref="E76:H76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100</v>
      </c>
      <c r="G1" s="400" t="s">
        <v>101</v>
      </c>
      <c r="H1" s="400"/>
      <c r="I1" s="124"/>
      <c r="J1" s="123" t="s">
        <v>102</v>
      </c>
      <c r="K1" s="122" t="s">
        <v>103</v>
      </c>
      <c r="L1" s="123" t="s">
        <v>104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96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Zřízení bezbariérového přístupu ZŠ Pohořská v Odrách</v>
      </c>
      <c r="F7" s="394"/>
      <c r="G7" s="394"/>
      <c r="H7" s="394"/>
      <c r="I7" s="126"/>
      <c r="J7" s="29"/>
      <c r="K7" s="31"/>
    </row>
    <row r="8" spans="1:70">
      <c r="B8" s="28"/>
      <c r="C8" s="29"/>
      <c r="D8" s="37" t="s">
        <v>106</v>
      </c>
      <c r="E8" s="29"/>
      <c r="F8" s="29"/>
      <c r="G8" s="29"/>
      <c r="H8" s="29"/>
      <c r="I8" s="126"/>
      <c r="J8" s="29"/>
      <c r="K8" s="31"/>
    </row>
    <row r="9" spans="1:70" ht="22.5" customHeight="1">
      <c r="B9" s="28"/>
      <c r="C9" s="29"/>
      <c r="D9" s="29"/>
      <c r="E9" s="393" t="s">
        <v>107</v>
      </c>
      <c r="F9" s="353"/>
      <c r="G9" s="353"/>
      <c r="H9" s="353"/>
      <c r="I9" s="126"/>
      <c r="J9" s="29"/>
      <c r="K9" s="31"/>
    </row>
    <row r="10" spans="1:70">
      <c r="B10" s="28"/>
      <c r="C10" s="29"/>
      <c r="D10" s="37" t="s">
        <v>108</v>
      </c>
      <c r="E10" s="29"/>
      <c r="F10" s="29"/>
      <c r="G10" s="29"/>
      <c r="H10" s="29"/>
      <c r="I10" s="126"/>
      <c r="J10" s="29"/>
      <c r="K10" s="31"/>
    </row>
    <row r="11" spans="1:70" s="1" customFormat="1" ht="22.5" customHeight="1">
      <c r="B11" s="41"/>
      <c r="C11" s="42"/>
      <c r="D11" s="42"/>
      <c r="E11" s="377" t="s">
        <v>109</v>
      </c>
      <c r="F11" s="395"/>
      <c r="G11" s="395"/>
      <c r="H11" s="395"/>
      <c r="I11" s="127"/>
      <c r="J11" s="42"/>
      <c r="K11" s="45"/>
    </row>
    <row r="12" spans="1:70" s="1" customFormat="1">
      <c r="B12" s="41"/>
      <c r="C12" s="42"/>
      <c r="D12" s="37" t="s">
        <v>755</v>
      </c>
      <c r="E12" s="42"/>
      <c r="F12" s="42"/>
      <c r="G12" s="42"/>
      <c r="H12" s="42"/>
      <c r="I12" s="127"/>
      <c r="J12" s="42"/>
      <c r="K12" s="45"/>
    </row>
    <row r="13" spans="1:70" s="1" customFormat="1" ht="36.950000000000003" customHeight="1">
      <c r="B13" s="41"/>
      <c r="C13" s="42"/>
      <c r="D13" s="42"/>
      <c r="E13" s="396" t="s">
        <v>907</v>
      </c>
      <c r="F13" s="395"/>
      <c r="G13" s="395"/>
      <c r="H13" s="395"/>
      <c r="I13" s="127"/>
      <c r="J13" s="42"/>
      <c r="K13" s="45"/>
    </row>
    <row r="14" spans="1:70" s="1" customFormat="1" ht="13.5">
      <c r="B14" s="41"/>
      <c r="C14" s="42"/>
      <c r="D14" s="42"/>
      <c r="E14" s="42"/>
      <c r="F14" s="42"/>
      <c r="G14" s="42"/>
      <c r="H14" s="42"/>
      <c r="I14" s="127"/>
      <c r="J14" s="42"/>
      <c r="K14" s="45"/>
    </row>
    <row r="15" spans="1:70" s="1" customFormat="1" ht="14.45" customHeight="1">
      <c r="B15" s="41"/>
      <c r="C15" s="42"/>
      <c r="D15" s="37" t="s">
        <v>20</v>
      </c>
      <c r="E15" s="42"/>
      <c r="F15" s="35" t="s">
        <v>21</v>
      </c>
      <c r="G15" s="42"/>
      <c r="H15" s="42"/>
      <c r="I15" s="128" t="s">
        <v>22</v>
      </c>
      <c r="J15" s="35" t="s">
        <v>21</v>
      </c>
      <c r="K15" s="45"/>
    </row>
    <row r="16" spans="1:70" s="1" customFormat="1" ht="14.45" customHeight="1">
      <c r="B16" s="41"/>
      <c r="C16" s="42"/>
      <c r="D16" s="37" t="s">
        <v>23</v>
      </c>
      <c r="E16" s="42"/>
      <c r="F16" s="35" t="s">
        <v>24</v>
      </c>
      <c r="G16" s="42"/>
      <c r="H16" s="42"/>
      <c r="I16" s="128" t="s">
        <v>25</v>
      </c>
      <c r="J16" s="129" t="str">
        <f>'Rekapitulace stavby'!AN8</f>
        <v>19. 1. 2017</v>
      </c>
      <c r="K16" s="45"/>
    </row>
    <row r="17" spans="2:11" s="1" customFormat="1" ht="10.9" customHeight="1">
      <c r="B17" s="41"/>
      <c r="C17" s="42"/>
      <c r="D17" s="42"/>
      <c r="E17" s="42"/>
      <c r="F17" s="42"/>
      <c r="G17" s="42"/>
      <c r="H17" s="42"/>
      <c r="I17" s="127"/>
      <c r="J17" s="42"/>
      <c r="K17" s="45"/>
    </row>
    <row r="18" spans="2:11" s="1" customFormat="1" ht="14.45" customHeight="1">
      <c r="B18" s="41"/>
      <c r="C18" s="42"/>
      <c r="D18" s="37" t="s">
        <v>27</v>
      </c>
      <c r="E18" s="42"/>
      <c r="F18" s="42"/>
      <c r="G18" s="42"/>
      <c r="H18" s="42"/>
      <c r="I18" s="128" t="s">
        <v>28</v>
      </c>
      <c r="J18" s="35" t="s">
        <v>21</v>
      </c>
      <c r="K18" s="45"/>
    </row>
    <row r="19" spans="2:11" s="1" customFormat="1" ht="18" customHeight="1">
      <c r="B19" s="41"/>
      <c r="C19" s="42"/>
      <c r="D19" s="42"/>
      <c r="E19" s="35" t="s">
        <v>29</v>
      </c>
      <c r="F19" s="42"/>
      <c r="G19" s="42"/>
      <c r="H19" s="42"/>
      <c r="I19" s="128" t="s">
        <v>30</v>
      </c>
      <c r="J19" s="35" t="s">
        <v>21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27"/>
      <c r="J20" s="42"/>
      <c r="K20" s="45"/>
    </row>
    <row r="21" spans="2:11" s="1" customFormat="1" ht="14.45" customHeight="1">
      <c r="B21" s="41"/>
      <c r="C21" s="42"/>
      <c r="D21" s="37" t="s">
        <v>31</v>
      </c>
      <c r="E21" s="42"/>
      <c r="F21" s="42"/>
      <c r="G21" s="42"/>
      <c r="H21" s="42"/>
      <c r="I21" s="128" t="s">
        <v>28</v>
      </c>
      <c r="J21" s="35" t="str">
        <f>IF('Rekapitulace stavby'!AN13="Vyplň údaj","",IF('Rekapitulace stavby'!AN13="","",'Rekapitulace stavby'!AN13))</f>
        <v/>
      </c>
      <c r="K21" s="45"/>
    </row>
    <row r="22" spans="2:11" s="1" customFormat="1" ht="18" customHeight="1">
      <c r="B22" s="41"/>
      <c r="C22" s="42"/>
      <c r="D22" s="42"/>
      <c r="E22" s="35" t="str">
        <f>IF('Rekapitulace stavby'!E14="Vyplň údaj","",IF('Rekapitulace stavby'!E14="","",'Rekapitulace stavby'!E14))</f>
        <v/>
      </c>
      <c r="F22" s="42"/>
      <c r="G22" s="42"/>
      <c r="H22" s="42"/>
      <c r="I22" s="128" t="s">
        <v>30</v>
      </c>
      <c r="J22" s="35" t="str">
        <f>IF('Rekapitulace stavby'!AN14="Vyplň údaj","",IF('Rekapitulace stavby'!AN14="","",'Rekapitulace stavby'!AN14))</f>
        <v/>
      </c>
      <c r="K22" s="45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27"/>
      <c r="J23" s="42"/>
      <c r="K23" s="45"/>
    </row>
    <row r="24" spans="2:11" s="1" customFormat="1" ht="14.45" customHeight="1">
      <c r="B24" s="41"/>
      <c r="C24" s="42"/>
      <c r="D24" s="37" t="s">
        <v>33</v>
      </c>
      <c r="E24" s="42"/>
      <c r="F24" s="42"/>
      <c r="G24" s="42"/>
      <c r="H24" s="42"/>
      <c r="I24" s="128" t="s">
        <v>28</v>
      </c>
      <c r="J24" s="35" t="s">
        <v>21</v>
      </c>
      <c r="K24" s="45"/>
    </row>
    <row r="25" spans="2:11" s="1" customFormat="1" ht="18" customHeight="1">
      <c r="B25" s="41"/>
      <c r="C25" s="42"/>
      <c r="D25" s="42"/>
      <c r="E25" s="35" t="s">
        <v>34</v>
      </c>
      <c r="F25" s="42"/>
      <c r="G25" s="42"/>
      <c r="H25" s="42"/>
      <c r="I25" s="128" t="s">
        <v>30</v>
      </c>
      <c r="J25" s="35" t="s">
        <v>21</v>
      </c>
      <c r="K25" s="45"/>
    </row>
    <row r="26" spans="2:11" s="1" customFormat="1" ht="6.95" customHeight="1">
      <c r="B26" s="41"/>
      <c r="C26" s="42"/>
      <c r="D26" s="42"/>
      <c r="E26" s="42"/>
      <c r="F26" s="42"/>
      <c r="G26" s="42"/>
      <c r="H26" s="42"/>
      <c r="I26" s="127"/>
      <c r="J26" s="42"/>
      <c r="K26" s="45"/>
    </row>
    <row r="27" spans="2:11" s="1" customFormat="1" ht="14.45" customHeight="1">
      <c r="B27" s="41"/>
      <c r="C27" s="42"/>
      <c r="D27" s="37" t="s">
        <v>36</v>
      </c>
      <c r="E27" s="42"/>
      <c r="F27" s="42"/>
      <c r="G27" s="42"/>
      <c r="H27" s="42"/>
      <c r="I27" s="127"/>
      <c r="J27" s="42"/>
      <c r="K27" s="45"/>
    </row>
    <row r="28" spans="2:11" s="7" customFormat="1" ht="22.5" customHeight="1">
      <c r="B28" s="130"/>
      <c r="C28" s="131"/>
      <c r="D28" s="131"/>
      <c r="E28" s="357" t="s">
        <v>21</v>
      </c>
      <c r="F28" s="357"/>
      <c r="G28" s="357"/>
      <c r="H28" s="357"/>
      <c r="I28" s="132"/>
      <c r="J28" s="131"/>
      <c r="K28" s="133"/>
    </row>
    <row r="29" spans="2:11" s="1" customFormat="1" ht="6.95" customHeight="1">
      <c r="B29" s="41"/>
      <c r="C29" s="42"/>
      <c r="D29" s="42"/>
      <c r="E29" s="42"/>
      <c r="F29" s="42"/>
      <c r="G29" s="42"/>
      <c r="H29" s="42"/>
      <c r="I29" s="127"/>
      <c r="J29" s="42"/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25.35" customHeight="1">
      <c r="B31" s="41"/>
      <c r="C31" s="42"/>
      <c r="D31" s="136" t="s">
        <v>37</v>
      </c>
      <c r="E31" s="42"/>
      <c r="F31" s="42"/>
      <c r="G31" s="42"/>
      <c r="H31" s="42"/>
      <c r="I31" s="127"/>
      <c r="J31" s="137">
        <f>ROUND(J90,2)</f>
        <v>0</v>
      </c>
      <c r="K31" s="45"/>
    </row>
    <row r="32" spans="2:11" s="1" customFormat="1" ht="6.95" customHeight="1">
      <c r="B32" s="41"/>
      <c r="C32" s="42"/>
      <c r="D32" s="85"/>
      <c r="E32" s="85"/>
      <c r="F32" s="85"/>
      <c r="G32" s="85"/>
      <c r="H32" s="85"/>
      <c r="I32" s="134"/>
      <c r="J32" s="85"/>
      <c r="K32" s="135"/>
    </row>
    <row r="33" spans="2:11" s="1" customFormat="1" ht="14.45" customHeight="1">
      <c r="B33" s="41"/>
      <c r="C33" s="42"/>
      <c r="D33" s="42"/>
      <c r="E33" s="42"/>
      <c r="F33" s="46" t="s">
        <v>39</v>
      </c>
      <c r="G33" s="42"/>
      <c r="H33" s="42"/>
      <c r="I33" s="138" t="s">
        <v>38</v>
      </c>
      <c r="J33" s="46" t="s">
        <v>40</v>
      </c>
      <c r="K33" s="45"/>
    </row>
    <row r="34" spans="2:11" s="1" customFormat="1" ht="14.45" customHeight="1">
      <c r="B34" s="41"/>
      <c r="C34" s="42"/>
      <c r="D34" s="49" t="s">
        <v>41</v>
      </c>
      <c r="E34" s="49" t="s">
        <v>42</v>
      </c>
      <c r="F34" s="139">
        <f>ROUND(SUM(BE90:BE102), 2)</f>
        <v>0</v>
      </c>
      <c r="G34" s="42"/>
      <c r="H34" s="42"/>
      <c r="I34" s="140">
        <v>0.21</v>
      </c>
      <c r="J34" s="139">
        <f>ROUND(ROUND((SUM(BE90:BE102)), 2)*I34, 2)</f>
        <v>0</v>
      </c>
      <c r="K34" s="45"/>
    </row>
    <row r="35" spans="2:11" s="1" customFormat="1" ht="14.45" customHeight="1">
      <c r="B35" s="41"/>
      <c r="C35" s="42"/>
      <c r="D35" s="42"/>
      <c r="E35" s="49" t="s">
        <v>43</v>
      </c>
      <c r="F35" s="139">
        <f>ROUND(SUM(BF90:BF102), 2)</f>
        <v>0</v>
      </c>
      <c r="G35" s="42"/>
      <c r="H35" s="42"/>
      <c r="I35" s="140">
        <v>0.15</v>
      </c>
      <c r="J35" s="139">
        <f>ROUND(ROUND((SUM(BF90:BF102)), 2)*I35, 2)</f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39">
        <f>ROUND(SUM(BG90:BG102), 2)</f>
        <v>0</v>
      </c>
      <c r="G36" s="42"/>
      <c r="H36" s="42"/>
      <c r="I36" s="140">
        <v>0.21</v>
      </c>
      <c r="J36" s="139">
        <v>0</v>
      </c>
      <c r="K36" s="45"/>
    </row>
    <row r="37" spans="2:11" s="1" customFormat="1" ht="14.45" hidden="1" customHeight="1">
      <c r="B37" s="41"/>
      <c r="C37" s="42"/>
      <c r="D37" s="42"/>
      <c r="E37" s="49" t="s">
        <v>45</v>
      </c>
      <c r="F37" s="139">
        <f>ROUND(SUM(BH90:BH102), 2)</f>
        <v>0</v>
      </c>
      <c r="G37" s="42"/>
      <c r="H37" s="42"/>
      <c r="I37" s="140">
        <v>0.15</v>
      </c>
      <c r="J37" s="139">
        <v>0</v>
      </c>
      <c r="K37" s="45"/>
    </row>
    <row r="38" spans="2:11" s="1" customFormat="1" ht="14.45" hidden="1" customHeight="1">
      <c r="B38" s="41"/>
      <c r="C38" s="42"/>
      <c r="D38" s="42"/>
      <c r="E38" s="49" t="s">
        <v>46</v>
      </c>
      <c r="F38" s="139">
        <f>ROUND(SUM(BI90:BI102), 2)</f>
        <v>0</v>
      </c>
      <c r="G38" s="42"/>
      <c r="H38" s="42"/>
      <c r="I38" s="140">
        <v>0</v>
      </c>
      <c r="J38" s="139">
        <v>0</v>
      </c>
      <c r="K38" s="45"/>
    </row>
    <row r="39" spans="2:11" s="1" customFormat="1" ht="6.95" customHeight="1">
      <c r="B39" s="41"/>
      <c r="C39" s="42"/>
      <c r="D39" s="42"/>
      <c r="E39" s="42"/>
      <c r="F39" s="42"/>
      <c r="G39" s="42"/>
      <c r="H39" s="42"/>
      <c r="I39" s="127"/>
      <c r="J39" s="42"/>
      <c r="K39" s="45"/>
    </row>
    <row r="40" spans="2:11" s="1" customFormat="1" ht="25.35" customHeight="1">
      <c r="B40" s="41"/>
      <c r="C40" s="141"/>
      <c r="D40" s="142" t="s">
        <v>47</v>
      </c>
      <c r="E40" s="79"/>
      <c r="F40" s="79"/>
      <c r="G40" s="143" t="s">
        <v>48</v>
      </c>
      <c r="H40" s="144" t="s">
        <v>49</v>
      </c>
      <c r="I40" s="145"/>
      <c r="J40" s="146">
        <f>SUM(J31:J38)</f>
        <v>0</v>
      </c>
      <c r="K40" s="147"/>
    </row>
    <row r="41" spans="2:11" s="1" customFormat="1" ht="14.45" customHeight="1">
      <c r="B41" s="56"/>
      <c r="C41" s="57"/>
      <c r="D41" s="57"/>
      <c r="E41" s="57"/>
      <c r="F41" s="57"/>
      <c r="G41" s="57"/>
      <c r="H41" s="57"/>
      <c r="I41" s="148"/>
      <c r="J41" s="57"/>
      <c r="K41" s="58"/>
    </row>
    <row r="45" spans="2:11" s="1" customFormat="1" ht="6.95" customHeight="1">
      <c r="B45" s="149"/>
      <c r="C45" s="150"/>
      <c r="D45" s="150"/>
      <c r="E45" s="150"/>
      <c r="F45" s="150"/>
      <c r="G45" s="150"/>
      <c r="H45" s="150"/>
      <c r="I45" s="151"/>
      <c r="J45" s="150"/>
      <c r="K45" s="152"/>
    </row>
    <row r="46" spans="2:11" s="1" customFormat="1" ht="36.950000000000003" customHeight="1">
      <c r="B46" s="41"/>
      <c r="C46" s="30" t="s">
        <v>110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6.95" customHeight="1">
      <c r="B47" s="41"/>
      <c r="C47" s="42"/>
      <c r="D47" s="42"/>
      <c r="E47" s="42"/>
      <c r="F47" s="42"/>
      <c r="G47" s="42"/>
      <c r="H47" s="42"/>
      <c r="I47" s="127"/>
      <c r="J47" s="42"/>
      <c r="K47" s="45"/>
    </row>
    <row r="48" spans="2:11" s="1" customFormat="1" ht="14.45" customHeight="1">
      <c r="B48" s="41"/>
      <c r="C48" s="37" t="s">
        <v>18</v>
      </c>
      <c r="D48" s="42"/>
      <c r="E48" s="42"/>
      <c r="F48" s="42"/>
      <c r="G48" s="42"/>
      <c r="H48" s="42"/>
      <c r="I48" s="127"/>
      <c r="J48" s="42"/>
      <c r="K48" s="45"/>
    </row>
    <row r="49" spans="2:47" s="1" customFormat="1" ht="22.5" customHeight="1">
      <c r="B49" s="41"/>
      <c r="C49" s="42"/>
      <c r="D49" s="42"/>
      <c r="E49" s="393" t="str">
        <f>E7</f>
        <v>Zřízení bezbariérového přístupu ZŠ Pohořská v Odrách</v>
      </c>
      <c r="F49" s="394"/>
      <c r="G49" s="394"/>
      <c r="H49" s="394"/>
      <c r="I49" s="127"/>
      <c r="J49" s="42"/>
      <c r="K49" s="45"/>
    </row>
    <row r="50" spans="2:47">
      <c r="B50" s="28"/>
      <c r="C50" s="37" t="s">
        <v>106</v>
      </c>
      <c r="D50" s="29"/>
      <c r="E50" s="29"/>
      <c r="F50" s="29"/>
      <c r="G50" s="29"/>
      <c r="H50" s="29"/>
      <c r="I50" s="126"/>
      <c r="J50" s="29"/>
      <c r="K50" s="31"/>
    </row>
    <row r="51" spans="2:47" ht="22.5" customHeight="1">
      <c r="B51" s="28"/>
      <c r="C51" s="29"/>
      <c r="D51" s="29"/>
      <c r="E51" s="393" t="s">
        <v>107</v>
      </c>
      <c r="F51" s="353"/>
      <c r="G51" s="353"/>
      <c r="H51" s="353"/>
      <c r="I51" s="126"/>
      <c r="J51" s="29"/>
      <c r="K51" s="31"/>
    </row>
    <row r="52" spans="2:47">
      <c r="B52" s="28"/>
      <c r="C52" s="37" t="s">
        <v>108</v>
      </c>
      <c r="D52" s="29"/>
      <c r="E52" s="29"/>
      <c r="F52" s="29"/>
      <c r="G52" s="29"/>
      <c r="H52" s="29"/>
      <c r="I52" s="126"/>
      <c r="J52" s="29"/>
      <c r="K52" s="31"/>
    </row>
    <row r="53" spans="2:47" s="1" customFormat="1" ht="22.5" customHeight="1">
      <c r="B53" s="41"/>
      <c r="C53" s="42"/>
      <c r="D53" s="42"/>
      <c r="E53" s="377" t="s">
        <v>109</v>
      </c>
      <c r="F53" s="395"/>
      <c r="G53" s="395"/>
      <c r="H53" s="395"/>
      <c r="I53" s="127"/>
      <c r="J53" s="42"/>
      <c r="K53" s="45"/>
    </row>
    <row r="54" spans="2:47" s="1" customFormat="1" ht="14.45" customHeight="1">
      <c r="B54" s="41"/>
      <c r="C54" s="37" t="s">
        <v>755</v>
      </c>
      <c r="D54" s="42"/>
      <c r="E54" s="42"/>
      <c r="F54" s="42"/>
      <c r="G54" s="42"/>
      <c r="H54" s="42"/>
      <c r="I54" s="127"/>
      <c r="J54" s="42"/>
      <c r="K54" s="45"/>
    </row>
    <row r="55" spans="2:47" s="1" customFormat="1" ht="23.25" customHeight="1">
      <c r="B55" s="41"/>
      <c r="C55" s="42"/>
      <c r="D55" s="42"/>
      <c r="E55" s="396" t="str">
        <f>E13</f>
        <v>H_VY - Výtah</v>
      </c>
      <c r="F55" s="395"/>
      <c r="G55" s="395"/>
      <c r="H55" s="395"/>
      <c r="I55" s="127"/>
      <c r="J55" s="42"/>
      <c r="K55" s="45"/>
    </row>
    <row r="56" spans="2:47" s="1" customFormat="1" ht="6.95" customHeight="1">
      <c r="B56" s="41"/>
      <c r="C56" s="42"/>
      <c r="D56" s="42"/>
      <c r="E56" s="42"/>
      <c r="F56" s="42"/>
      <c r="G56" s="42"/>
      <c r="H56" s="42"/>
      <c r="I56" s="127"/>
      <c r="J56" s="42"/>
      <c r="K56" s="45"/>
    </row>
    <row r="57" spans="2:47" s="1" customFormat="1" ht="18" customHeight="1">
      <c r="B57" s="41"/>
      <c r="C57" s="37" t="s">
        <v>23</v>
      </c>
      <c r="D57" s="42"/>
      <c r="E57" s="42"/>
      <c r="F57" s="35" t="str">
        <f>F16</f>
        <v>ZŠ Pohořská Odry</v>
      </c>
      <c r="G57" s="42"/>
      <c r="H57" s="42"/>
      <c r="I57" s="128" t="s">
        <v>25</v>
      </c>
      <c r="J57" s="129" t="str">
        <f>IF(J16="","",J16)</f>
        <v>19. 1. 2017</v>
      </c>
      <c r="K57" s="45"/>
    </row>
    <row r="58" spans="2:47" s="1" customFormat="1" ht="6.95" customHeight="1">
      <c r="B58" s="41"/>
      <c r="C58" s="42"/>
      <c r="D58" s="42"/>
      <c r="E58" s="42"/>
      <c r="F58" s="42"/>
      <c r="G58" s="42"/>
      <c r="H58" s="42"/>
      <c r="I58" s="127"/>
      <c r="J58" s="42"/>
      <c r="K58" s="45"/>
    </row>
    <row r="59" spans="2:47" s="1" customFormat="1">
      <c r="B59" s="41"/>
      <c r="C59" s="37" t="s">
        <v>27</v>
      </c>
      <c r="D59" s="42"/>
      <c r="E59" s="42"/>
      <c r="F59" s="35" t="str">
        <f>E19</f>
        <v>Město Odry</v>
      </c>
      <c r="G59" s="42"/>
      <c r="H59" s="42"/>
      <c r="I59" s="128" t="s">
        <v>33</v>
      </c>
      <c r="J59" s="35" t="str">
        <f>E25</f>
        <v>PROJEKTSTUDIO EUCZ, s.r.o.</v>
      </c>
      <c r="K59" s="45"/>
    </row>
    <row r="60" spans="2:47" s="1" customFormat="1" ht="14.45" customHeight="1">
      <c r="B60" s="41"/>
      <c r="C60" s="37" t="s">
        <v>31</v>
      </c>
      <c r="D60" s="42"/>
      <c r="E60" s="42"/>
      <c r="F60" s="35" t="str">
        <f>IF(E22="","",E22)</f>
        <v/>
      </c>
      <c r="G60" s="42"/>
      <c r="H60" s="42"/>
      <c r="I60" s="127"/>
      <c r="J60" s="42"/>
      <c r="K60" s="45"/>
    </row>
    <row r="61" spans="2:47" s="1" customFormat="1" ht="10.35" customHeight="1">
      <c r="B61" s="41"/>
      <c r="C61" s="42"/>
      <c r="D61" s="42"/>
      <c r="E61" s="42"/>
      <c r="F61" s="42"/>
      <c r="G61" s="42"/>
      <c r="H61" s="42"/>
      <c r="I61" s="127"/>
      <c r="J61" s="42"/>
      <c r="K61" s="45"/>
    </row>
    <row r="62" spans="2:47" s="1" customFormat="1" ht="29.25" customHeight="1">
      <c r="B62" s="41"/>
      <c r="C62" s="153" t="s">
        <v>111</v>
      </c>
      <c r="D62" s="141"/>
      <c r="E62" s="141"/>
      <c r="F62" s="141"/>
      <c r="G62" s="141"/>
      <c r="H62" s="141"/>
      <c r="I62" s="154"/>
      <c r="J62" s="155" t="s">
        <v>112</v>
      </c>
      <c r="K62" s="156"/>
    </row>
    <row r="63" spans="2:47" s="1" customFormat="1" ht="10.35" customHeight="1">
      <c r="B63" s="41"/>
      <c r="C63" s="42"/>
      <c r="D63" s="42"/>
      <c r="E63" s="42"/>
      <c r="F63" s="42"/>
      <c r="G63" s="42"/>
      <c r="H63" s="42"/>
      <c r="I63" s="127"/>
      <c r="J63" s="42"/>
      <c r="K63" s="45"/>
    </row>
    <row r="64" spans="2:47" s="1" customFormat="1" ht="29.25" customHeight="1">
      <c r="B64" s="41"/>
      <c r="C64" s="157" t="s">
        <v>113</v>
      </c>
      <c r="D64" s="42"/>
      <c r="E64" s="42"/>
      <c r="F64" s="42"/>
      <c r="G64" s="42"/>
      <c r="H64" s="42"/>
      <c r="I64" s="127"/>
      <c r="J64" s="137">
        <f>J90</f>
        <v>0</v>
      </c>
      <c r="K64" s="45"/>
      <c r="AU64" s="24" t="s">
        <v>114</v>
      </c>
    </row>
    <row r="65" spans="2:12" s="8" customFormat="1" ht="24.95" customHeight="1">
      <c r="B65" s="158"/>
      <c r="C65" s="159"/>
      <c r="D65" s="160" t="s">
        <v>757</v>
      </c>
      <c r="E65" s="161"/>
      <c r="F65" s="161"/>
      <c r="G65" s="161"/>
      <c r="H65" s="161"/>
      <c r="I65" s="162"/>
      <c r="J65" s="163">
        <f>J91</f>
        <v>0</v>
      </c>
      <c r="K65" s="164"/>
    </row>
    <row r="66" spans="2:12" s="9" customFormat="1" ht="19.899999999999999" customHeight="1">
      <c r="B66" s="165"/>
      <c r="C66" s="166"/>
      <c r="D66" s="167" t="s">
        <v>908</v>
      </c>
      <c r="E66" s="168"/>
      <c r="F66" s="168"/>
      <c r="G66" s="168"/>
      <c r="H66" s="168"/>
      <c r="I66" s="169"/>
      <c r="J66" s="170">
        <f>J92</f>
        <v>0</v>
      </c>
      <c r="K66" s="171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27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48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51"/>
      <c r="J72" s="60"/>
      <c r="K72" s="60"/>
      <c r="L72" s="61"/>
    </row>
    <row r="73" spans="2:12" s="1" customFormat="1" ht="36.950000000000003" customHeight="1">
      <c r="B73" s="41"/>
      <c r="C73" s="62" t="s">
        <v>138</v>
      </c>
      <c r="D73" s="63"/>
      <c r="E73" s="63"/>
      <c r="F73" s="63"/>
      <c r="G73" s="63"/>
      <c r="H73" s="63"/>
      <c r="I73" s="172"/>
      <c r="J73" s="63"/>
      <c r="K73" s="63"/>
      <c r="L73" s="61"/>
    </row>
    <row r="74" spans="2:12" s="1" customFormat="1" ht="6.95" customHeight="1">
      <c r="B74" s="41"/>
      <c r="C74" s="63"/>
      <c r="D74" s="63"/>
      <c r="E74" s="63"/>
      <c r="F74" s="63"/>
      <c r="G74" s="63"/>
      <c r="H74" s="63"/>
      <c r="I74" s="172"/>
      <c r="J74" s="63"/>
      <c r="K74" s="63"/>
      <c r="L74" s="61"/>
    </row>
    <row r="75" spans="2:12" s="1" customFormat="1" ht="14.45" customHeight="1">
      <c r="B75" s="41"/>
      <c r="C75" s="65" t="s">
        <v>18</v>
      </c>
      <c r="D75" s="63"/>
      <c r="E75" s="63"/>
      <c r="F75" s="63"/>
      <c r="G75" s="63"/>
      <c r="H75" s="63"/>
      <c r="I75" s="172"/>
      <c r="J75" s="63"/>
      <c r="K75" s="63"/>
      <c r="L75" s="61"/>
    </row>
    <row r="76" spans="2:12" s="1" customFormat="1" ht="22.5" customHeight="1">
      <c r="B76" s="41"/>
      <c r="C76" s="63"/>
      <c r="D76" s="63"/>
      <c r="E76" s="397" t="str">
        <f>E7</f>
        <v>Zřízení bezbariérového přístupu ZŠ Pohořská v Odrách</v>
      </c>
      <c r="F76" s="398"/>
      <c r="G76" s="398"/>
      <c r="H76" s="398"/>
      <c r="I76" s="172"/>
      <c r="J76" s="63"/>
      <c r="K76" s="63"/>
      <c r="L76" s="61"/>
    </row>
    <row r="77" spans="2:12">
      <c r="B77" s="28"/>
      <c r="C77" s="65" t="s">
        <v>106</v>
      </c>
      <c r="D77" s="173"/>
      <c r="E77" s="173"/>
      <c r="F77" s="173"/>
      <c r="G77" s="173"/>
      <c r="H77" s="173"/>
      <c r="J77" s="173"/>
      <c r="K77" s="173"/>
      <c r="L77" s="174"/>
    </row>
    <row r="78" spans="2:12" ht="22.5" customHeight="1">
      <c r="B78" s="28"/>
      <c r="C78" s="173"/>
      <c r="D78" s="173"/>
      <c r="E78" s="397" t="s">
        <v>107</v>
      </c>
      <c r="F78" s="402"/>
      <c r="G78" s="402"/>
      <c r="H78" s="402"/>
      <c r="J78" s="173"/>
      <c r="K78" s="173"/>
      <c r="L78" s="174"/>
    </row>
    <row r="79" spans="2:12">
      <c r="B79" s="28"/>
      <c r="C79" s="65" t="s">
        <v>108</v>
      </c>
      <c r="D79" s="173"/>
      <c r="E79" s="173"/>
      <c r="F79" s="173"/>
      <c r="G79" s="173"/>
      <c r="H79" s="173"/>
      <c r="J79" s="173"/>
      <c r="K79" s="173"/>
      <c r="L79" s="174"/>
    </row>
    <row r="80" spans="2:12" s="1" customFormat="1" ht="22.5" customHeight="1">
      <c r="B80" s="41"/>
      <c r="C80" s="63"/>
      <c r="D80" s="63"/>
      <c r="E80" s="401" t="s">
        <v>109</v>
      </c>
      <c r="F80" s="399"/>
      <c r="G80" s="399"/>
      <c r="H80" s="399"/>
      <c r="I80" s="172"/>
      <c r="J80" s="63"/>
      <c r="K80" s="63"/>
      <c r="L80" s="61"/>
    </row>
    <row r="81" spans="2:65" s="1" customFormat="1" ht="14.45" customHeight="1">
      <c r="B81" s="41"/>
      <c r="C81" s="65" t="s">
        <v>755</v>
      </c>
      <c r="D81" s="63"/>
      <c r="E81" s="63"/>
      <c r="F81" s="63"/>
      <c r="G81" s="63"/>
      <c r="H81" s="63"/>
      <c r="I81" s="172"/>
      <c r="J81" s="63"/>
      <c r="K81" s="63"/>
      <c r="L81" s="61"/>
    </row>
    <row r="82" spans="2:65" s="1" customFormat="1" ht="23.25" customHeight="1">
      <c r="B82" s="41"/>
      <c r="C82" s="63"/>
      <c r="D82" s="63"/>
      <c r="E82" s="368" t="str">
        <f>E13</f>
        <v>H_VY - Výtah</v>
      </c>
      <c r="F82" s="399"/>
      <c r="G82" s="399"/>
      <c r="H82" s="399"/>
      <c r="I82" s="172"/>
      <c r="J82" s="63"/>
      <c r="K82" s="63"/>
      <c r="L82" s="61"/>
    </row>
    <row r="83" spans="2:65" s="1" customFormat="1" ht="6.95" customHeight="1">
      <c r="B83" s="41"/>
      <c r="C83" s="63"/>
      <c r="D83" s="63"/>
      <c r="E83" s="63"/>
      <c r="F83" s="63"/>
      <c r="G83" s="63"/>
      <c r="H83" s="63"/>
      <c r="I83" s="172"/>
      <c r="J83" s="63"/>
      <c r="K83" s="63"/>
      <c r="L83" s="61"/>
    </row>
    <row r="84" spans="2:65" s="1" customFormat="1" ht="18" customHeight="1">
      <c r="B84" s="41"/>
      <c r="C84" s="65" t="s">
        <v>23</v>
      </c>
      <c r="D84" s="63"/>
      <c r="E84" s="63"/>
      <c r="F84" s="175" t="str">
        <f>F16</f>
        <v>ZŠ Pohořská Odry</v>
      </c>
      <c r="G84" s="63"/>
      <c r="H84" s="63"/>
      <c r="I84" s="176" t="s">
        <v>25</v>
      </c>
      <c r="J84" s="73" t="str">
        <f>IF(J16="","",J16)</f>
        <v>19. 1. 2017</v>
      </c>
      <c r="K84" s="63"/>
      <c r="L84" s="61"/>
    </row>
    <row r="85" spans="2:65" s="1" customFormat="1" ht="6.95" customHeight="1">
      <c r="B85" s="41"/>
      <c r="C85" s="63"/>
      <c r="D85" s="63"/>
      <c r="E85" s="63"/>
      <c r="F85" s="63"/>
      <c r="G85" s="63"/>
      <c r="H85" s="63"/>
      <c r="I85" s="172"/>
      <c r="J85" s="63"/>
      <c r="K85" s="63"/>
      <c r="L85" s="61"/>
    </row>
    <row r="86" spans="2:65" s="1" customFormat="1">
      <c r="B86" s="41"/>
      <c r="C86" s="65" t="s">
        <v>27</v>
      </c>
      <c r="D86" s="63"/>
      <c r="E86" s="63"/>
      <c r="F86" s="175" t="str">
        <f>E19</f>
        <v>Město Odry</v>
      </c>
      <c r="G86" s="63"/>
      <c r="H86" s="63"/>
      <c r="I86" s="176" t="s">
        <v>33</v>
      </c>
      <c r="J86" s="175" t="str">
        <f>E25</f>
        <v>PROJEKTSTUDIO EUCZ, s.r.o.</v>
      </c>
      <c r="K86" s="63"/>
      <c r="L86" s="61"/>
    </row>
    <row r="87" spans="2:65" s="1" customFormat="1" ht="14.45" customHeight="1">
      <c r="B87" s="41"/>
      <c r="C87" s="65" t="s">
        <v>31</v>
      </c>
      <c r="D87" s="63"/>
      <c r="E87" s="63"/>
      <c r="F87" s="175" t="str">
        <f>IF(E22="","",E22)</f>
        <v/>
      </c>
      <c r="G87" s="63"/>
      <c r="H87" s="63"/>
      <c r="I87" s="172"/>
      <c r="J87" s="63"/>
      <c r="K87" s="63"/>
      <c r="L87" s="61"/>
    </row>
    <row r="88" spans="2:65" s="1" customFormat="1" ht="10.35" customHeight="1">
      <c r="B88" s="41"/>
      <c r="C88" s="63"/>
      <c r="D88" s="63"/>
      <c r="E88" s="63"/>
      <c r="F88" s="63"/>
      <c r="G88" s="63"/>
      <c r="H88" s="63"/>
      <c r="I88" s="172"/>
      <c r="J88" s="63"/>
      <c r="K88" s="63"/>
      <c r="L88" s="61"/>
    </row>
    <row r="89" spans="2:65" s="10" customFormat="1" ht="29.25" customHeight="1">
      <c r="B89" s="177"/>
      <c r="C89" s="178" t="s">
        <v>139</v>
      </c>
      <c r="D89" s="179" t="s">
        <v>56</v>
      </c>
      <c r="E89" s="179" t="s">
        <v>52</v>
      </c>
      <c r="F89" s="179" t="s">
        <v>140</v>
      </c>
      <c r="G89" s="179" t="s">
        <v>141</v>
      </c>
      <c r="H89" s="179" t="s">
        <v>142</v>
      </c>
      <c r="I89" s="180" t="s">
        <v>143</v>
      </c>
      <c r="J89" s="179" t="s">
        <v>112</v>
      </c>
      <c r="K89" s="181" t="s">
        <v>144</v>
      </c>
      <c r="L89" s="182"/>
      <c r="M89" s="81" t="s">
        <v>145</v>
      </c>
      <c r="N89" s="82" t="s">
        <v>41</v>
      </c>
      <c r="O89" s="82" t="s">
        <v>146</v>
      </c>
      <c r="P89" s="82" t="s">
        <v>147</v>
      </c>
      <c r="Q89" s="82" t="s">
        <v>148</v>
      </c>
      <c r="R89" s="82" t="s">
        <v>149</v>
      </c>
      <c r="S89" s="82" t="s">
        <v>150</v>
      </c>
      <c r="T89" s="83" t="s">
        <v>151</v>
      </c>
    </row>
    <row r="90" spans="2:65" s="1" customFormat="1" ht="29.25" customHeight="1">
      <c r="B90" s="41"/>
      <c r="C90" s="87" t="s">
        <v>113</v>
      </c>
      <c r="D90" s="63"/>
      <c r="E90" s="63"/>
      <c r="F90" s="63"/>
      <c r="G90" s="63"/>
      <c r="H90" s="63"/>
      <c r="I90" s="172"/>
      <c r="J90" s="183">
        <f>BK90</f>
        <v>0</v>
      </c>
      <c r="K90" s="63"/>
      <c r="L90" s="61"/>
      <c r="M90" s="84"/>
      <c r="N90" s="85"/>
      <c r="O90" s="85"/>
      <c r="P90" s="184">
        <f>P91</f>
        <v>0</v>
      </c>
      <c r="Q90" s="85"/>
      <c r="R90" s="184">
        <f>R91</f>
        <v>0</v>
      </c>
      <c r="S90" s="85"/>
      <c r="T90" s="185">
        <f>T91</f>
        <v>0</v>
      </c>
      <c r="AT90" s="24" t="s">
        <v>70</v>
      </c>
      <c r="AU90" s="24" t="s">
        <v>114</v>
      </c>
      <c r="BK90" s="186">
        <f>BK91</f>
        <v>0</v>
      </c>
    </row>
    <row r="91" spans="2:65" s="11" customFormat="1" ht="37.35" customHeight="1">
      <c r="B91" s="187"/>
      <c r="C91" s="188"/>
      <c r="D91" s="189" t="s">
        <v>70</v>
      </c>
      <c r="E91" s="190" t="s">
        <v>760</v>
      </c>
      <c r="F91" s="190" t="s">
        <v>761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AR91" s="198" t="s">
        <v>161</v>
      </c>
      <c r="AT91" s="199" t="s">
        <v>70</v>
      </c>
      <c r="AU91" s="199" t="s">
        <v>71</v>
      </c>
      <c r="AY91" s="198" t="s">
        <v>154</v>
      </c>
      <c r="BK91" s="200">
        <f>BK92</f>
        <v>0</v>
      </c>
    </row>
    <row r="92" spans="2:65" s="11" customFormat="1" ht="19.899999999999999" customHeight="1">
      <c r="B92" s="187"/>
      <c r="C92" s="188"/>
      <c r="D92" s="201" t="s">
        <v>70</v>
      </c>
      <c r="E92" s="202" t="s">
        <v>909</v>
      </c>
      <c r="F92" s="202" t="s">
        <v>95</v>
      </c>
      <c r="G92" s="188"/>
      <c r="H92" s="188"/>
      <c r="I92" s="191"/>
      <c r="J92" s="203">
        <f>BK92</f>
        <v>0</v>
      </c>
      <c r="K92" s="188"/>
      <c r="L92" s="193"/>
      <c r="M92" s="194"/>
      <c r="N92" s="195"/>
      <c r="O92" s="195"/>
      <c r="P92" s="196">
        <f>SUM(P93:P102)</f>
        <v>0</v>
      </c>
      <c r="Q92" s="195"/>
      <c r="R92" s="196">
        <f>SUM(R93:R102)</f>
        <v>0</v>
      </c>
      <c r="S92" s="195"/>
      <c r="T92" s="197">
        <f>SUM(T93:T102)</f>
        <v>0</v>
      </c>
      <c r="AR92" s="198" t="s">
        <v>161</v>
      </c>
      <c r="AT92" s="199" t="s">
        <v>70</v>
      </c>
      <c r="AU92" s="199" t="s">
        <v>78</v>
      </c>
      <c r="AY92" s="198" t="s">
        <v>154</v>
      </c>
      <c r="BK92" s="200">
        <f>SUM(BK93:BK102)</f>
        <v>0</v>
      </c>
    </row>
    <row r="93" spans="2:65" s="1" customFormat="1" ht="22.5" customHeight="1">
      <c r="B93" s="41"/>
      <c r="C93" s="228" t="s">
        <v>78</v>
      </c>
      <c r="D93" s="228" t="s">
        <v>243</v>
      </c>
      <c r="E93" s="229" t="s">
        <v>910</v>
      </c>
      <c r="F93" s="230" t="s">
        <v>911</v>
      </c>
      <c r="G93" s="231" t="s">
        <v>740</v>
      </c>
      <c r="H93" s="232">
        <v>1</v>
      </c>
      <c r="I93" s="233"/>
      <c r="J93" s="234">
        <f>ROUND(I93*H93,2)</f>
        <v>0</v>
      </c>
      <c r="K93" s="230" t="s">
        <v>21</v>
      </c>
      <c r="L93" s="235"/>
      <c r="M93" s="236" t="s">
        <v>21</v>
      </c>
      <c r="N93" s="237" t="s">
        <v>42</v>
      </c>
      <c r="O93" s="42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24" t="s">
        <v>315</v>
      </c>
      <c r="AT93" s="24" t="s">
        <v>243</v>
      </c>
      <c r="AU93" s="24" t="s">
        <v>80</v>
      </c>
      <c r="AY93" s="24" t="s">
        <v>154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24" t="s">
        <v>78</v>
      </c>
      <c r="BK93" s="215">
        <f>ROUND(I93*H93,2)</f>
        <v>0</v>
      </c>
      <c r="BL93" s="24" t="s">
        <v>232</v>
      </c>
      <c r="BM93" s="24" t="s">
        <v>912</v>
      </c>
    </row>
    <row r="94" spans="2:65" s="12" customFormat="1" ht="13.5">
      <c r="B94" s="216"/>
      <c r="C94" s="217"/>
      <c r="D94" s="218" t="s">
        <v>163</v>
      </c>
      <c r="E94" s="219" t="s">
        <v>21</v>
      </c>
      <c r="F94" s="220" t="s">
        <v>78</v>
      </c>
      <c r="G94" s="217"/>
      <c r="H94" s="221">
        <v>1</v>
      </c>
      <c r="I94" s="222"/>
      <c r="J94" s="217"/>
      <c r="K94" s="217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163</v>
      </c>
      <c r="AU94" s="227" t="s">
        <v>80</v>
      </c>
      <c r="AV94" s="12" t="s">
        <v>80</v>
      </c>
      <c r="AW94" s="12" t="s">
        <v>35</v>
      </c>
      <c r="AX94" s="12" t="s">
        <v>78</v>
      </c>
      <c r="AY94" s="227" t="s">
        <v>154</v>
      </c>
    </row>
    <row r="95" spans="2:65" s="1" customFormat="1" ht="22.5" customHeight="1">
      <c r="B95" s="41"/>
      <c r="C95" s="204" t="s">
        <v>80</v>
      </c>
      <c r="D95" s="204" t="s">
        <v>156</v>
      </c>
      <c r="E95" s="205" t="s">
        <v>913</v>
      </c>
      <c r="F95" s="206" t="s">
        <v>914</v>
      </c>
      <c r="G95" s="207" t="s">
        <v>740</v>
      </c>
      <c r="H95" s="208">
        <v>1</v>
      </c>
      <c r="I95" s="209"/>
      <c r="J95" s="210">
        <f>ROUND(I95*H95,2)</f>
        <v>0</v>
      </c>
      <c r="K95" s="206" t="s">
        <v>21</v>
      </c>
      <c r="L95" s="61"/>
      <c r="M95" s="211" t="s">
        <v>21</v>
      </c>
      <c r="N95" s="212" t="s">
        <v>42</v>
      </c>
      <c r="O95" s="42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24" t="s">
        <v>232</v>
      </c>
      <c r="AT95" s="24" t="s">
        <v>156</v>
      </c>
      <c r="AU95" s="24" t="s">
        <v>80</v>
      </c>
      <c r="AY95" s="24" t="s">
        <v>154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24" t="s">
        <v>78</v>
      </c>
      <c r="BK95" s="215">
        <f>ROUND(I95*H95,2)</f>
        <v>0</v>
      </c>
      <c r="BL95" s="24" t="s">
        <v>232</v>
      </c>
      <c r="BM95" s="24" t="s">
        <v>915</v>
      </c>
    </row>
    <row r="96" spans="2:65" s="12" customFormat="1" ht="13.5">
      <c r="B96" s="216"/>
      <c r="C96" s="217"/>
      <c r="D96" s="218" t="s">
        <v>163</v>
      </c>
      <c r="E96" s="219" t="s">
        <v>21</v>
      </c>
      <c r="F96" s="220" t="s">
        <v>78</v>
      </c>
      <c r="G96" s="217"/>
      <c r="H96" s="221">
        <v>1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163</v>
      </c>
      <c r="AU96" s="227" t="s">
        <v>80</v>
      </c>
      <c r="AV96" s="12" t="s">
        <v>80</v>
      </c>
      <c r="AW96" s="12" t="s">
        <v>35</v>
      </c>
      <c r="AX96" s="12" t="s">
        <v>78</v>
      </c>
      <c r="AY96" s="227" t="s">
        <v>154</v>
      </c>
    </row>
    <row r="97" spans="2:65" s="1" customFormat="1" ht="22.5" customHeight="1">
      <c r="B97" s="41"/>
      <c r="C97" s="204" t="s">
        <v>86</v>
      </c>
      <c r="D97" s="204" t="s">
        <v>156</v>
      </c>
      <c r="E97" s="205" t="s">
        <v>916</v>
      </c>
      <c r="F97" s="206" t="s">
        <v>917</v>
      </c>
      <c r="G97" s="207" t="s">
        <v>740</v>
      </c>
      <c r="H97" s="208">
        <v>1</v>
      </c>
      <c r="I97" s="209"/>
      <c r="J97" s="210">
        <f>ROUND(I97*H97,2)</f>
        <v>0</v>
      </c>
      <c r="K97" s="206" t="s">
        <v>21</v>
      </c>
      <c r="L97" s="61"/>
      <c r="M97" s="211" t="s">
        <v>21</v>
      </c>
      <c r="N97" s="212" t="s">
        <v>42</v>
      </c>
      <c r="O97" s="42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24" t="s">
        <v>232</v>
      </c>
      <c r="AT97" s="24" t="s">
        <v>156</v>
      </c>
      <c r="AU97" s="24" t="s">
        <v>80</v>
      </c>
      <c r="AY97" s="24" t="s">
        <v>154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24" t="s">
        <v>78</v>
      </c>
      <c r="BK97" s="215">
        <f>ROUND(I97*H97,2)</f>
        <v>0</v>
      </c>
      <c r="BL97" s="24" t="s">
        <v>232</v>
      </c>
      <c r="BM97" s="24" t="s">
        <v>918</v>
      </c>
    </row>
    <row r="98" spans="2:65" s="12" customFormat="1" ht="13.5">
      <c r="B98" s="216"/>
      <c r="C98" s="217"/>
      <c r="D98" s="218" t="s">
        <v>163</v>
      </c>
      <c r="E98" s="219" t="s">
        <v>21</v>
      </c>
      <c r="F98" s="220" t="s">
        <v>78</v>
      </c>
      <c r="G98" s="217"/>
      <c r="H98" s="221">
        <v>1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163</v>
      </c>
      <c r="AU98" s="227" t="s">
        <v>80</v>
      </c>
      <c r="AV98" s="12" t="s">
        <v>80</v>
      </c>
      <c r="AW98" s="12" t="s">
        <v>35</v>
      </c>
      <c r="AX98" s="12" t="s">
        <v>78</v>
      </c>
      <c r="AY98" s="227" t="s">
        <v>154</v>
      </c>
    </row>
    <row r="99" spans="2:65" s="1" customFormat="1" ht="22.5" customHeight="1">
      <c r="B99" s="41"/>
      <c r="C99" s="204" t="s">
        <v>161</v>
      </c>
      <c r="D99" s="204" t="s">
        <v>156</v>
      </c>
      <c r="E99" s="205" t="s">
        <v>919</v>
      </c>
      <c r="F99" s="206" t="s">
        <v>920</v>
      </c>
      <c r="G99" s="207" t="s">
        <v>740</v>
      </c>
      <c r="H99" s="208">
        <v>1</v>
      </c>
      <c r="I99" s="209"/>
      <c r="J99" s="210">
        <f>ROUND(I99*H99,2)</f>
        <v>0</v>
      </c>
      <c r="K99" s="206" t="s">
        <v>21</v>
      </c>
      <c r="L99" s="61"/>
      <c r="M99" s="211" t="s">
        <v>21</v>
      </c>
      <c r="N99" s="212" t="s">
        <v>42</v>
      </c>
      <c r="O99" s="42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AR99" s="24" t="s">
        <v>232</v>
      </c>
      <c r="AT99" s="24" t="s">
        <v>156</v>
      </c>
      <c r="AU99" s="24" t="s">
        <v>80</v>
      </c>
      <c r="AY99" s="24" t="s">
        <v>154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24" t="s">
        <v>78</v>
      </c>
      <c r="BK99" s="215">
        <f>ROUND(I99*H99,2)</f>
        <v>0</v>
      </c>
      <c r="BL99" s="24" t="s">
        <v>232</v>
      </c>
      <c r="BM99" s="24" t="s">
        <v>921</v>
      </c>
    </row>
    <row r="100" spans="2:65" s="12" customFormat="1" ht="13.5">
      <c r="B100" s="216"/>
      <c r="C100" s="217"/>
      <c r="D100" s="218" t="s">
        <v>163</v>
      </c>
      <c r="E100" s="219" t="s">
        <v>21</v>
      </c>
      <c r="F100" s="220" t="s">
        <v>78</v>
      </c>
      <c r="G100" s="217"/>
      <c r="H100" s="221">
        <v>1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80</v>
      </c>
      <c r="AV100" s="12" t="s">
        <v>80</v>
      </c>
      <c r="AW100" s="12" t="s">
        <v>35</v>
      </c>
      <c r="AX100" s="12" t="s">
        <v>78</v>
      </c>
      <c r="AY100" s="227" t="s">
        <v>154</v>
      </c>
    </row>
    <row r="101" spans="2:65" s="1" customFormat="1" ht="22.5" customHeight="1">
      <c r="B101" s="41"/>
      <c r="C101" s="204" t="s">
        <v>173</v>
      </c>
      <c r="D101" s="204" t="s">
        <v>156</v>
      </c>
      <c r="E101" s="205" t="s">
        <v>922</v>
      </c>
      <c r="F101" s="206" t="s">
        <v>923</v>
      </c>
      <c r="G101" s="207" t="s">
        <v>740</v>
      </c>
      <c r="H101" s="208">
        <v>1</v>
      </c>
      <c r="I101" s="209"/>
      <c r="J101" s="210">
        <f>ROUND(I101*H101,2)</f>
        <v>0</v>
      </c>
      <c r="K101" s="206" t="s">
        <v>21</v>
      </c>
      <c r="L101" s="61"/>
      <c r="M101" s="211" t="s">
        <v>21</v>
      </c>
      <c r="N101" s="212" t="s">
        <v>42</v>
      </c>
      <c r="O101" s="42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AR101" s="24" t="s">
        <v>232</v>
      </c>
      <c r="AT101" s="24" t="s">
        <v>156</v>
      </c>
      <c r="AU101" s="24" t="s">
        <v>80</v>
      </c>
      <c r="AY101" s="24" t="s">
        <v>154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24" t="s">
        <v>78</v>
      </c>
      <c r="BK101" s="215">
        <f>ROUND(I101*H101,2)</f>
        <v>0</v>
      </c>
      <c r="BL101" s="24" t="s">
        <v>232</v>
      </c>
      <c r="BM101" s="24" t="s">
        <v>924</v>
      </c>
    </row>
    <row r="102" spans="2:65" s="12" customFormat="1" ht="13.5">
      <c r="B102" s="216"/>
      <c r="C102" s="217"/>
      <c r="D102" s="238" t="s">
        <v>163</v>
      </c>
      <c r="E102" s="241" t="s">
        <v>21</v>
      </c>
      <c r="F102" s="239" t="s">
        <v>78</v>
      </c>
      <c r="G102" s="217"/>
      <c r="H102" s="240">
        <v>1</v>
      </c>
      <c r="I102" s="222"/>
      <c r="J102" s="217"/>
      <c r="K102" s="217"/>
      <c r="L102" s="223"/>
      <c r="M102" s="269"/>
      <c r="N102" s="270"/>
      <c r="O102" s="270"/>
      <c r="P102" s="270"/>
      <c r="Q102" s="270"/>
      <c r="R102" s="270"/>
      <c r="S102" s="270"/>
      <c r="T102" s="271"/>
      <c r="AT102" s="227" t="s">
        <v>163</v>
      </c>
      <c r="AU102" s="227" t="s">
        <v>80</v>
      </c>
      <c r="AV102" s="12" t="s">
        <v>80</v>
      </c>
      <c r="AW102" s="12" t="s">
        <v>35</v>
      </c>
      <c r="AX102" s="12" t="s">
        <v>78</v>
      </c>
      <c r="AY102" s="227" t="s">
        <v>154</v>
      </c>
    </row>
    <row r="103" spans="2:65" s="1" customFormat="1" ht="6.95" customHeight="1">
      <c r="B103" s="56"/>
      <c r="C103" s="57"/>
      <c r="D103" s="57"/>
      <c r="E103" s="57"/>
      <c r="F103" s="57"/>
      <c r="G103" s="57"/>
      <c r="H103" s="57"/>
      <c r="I103" s="148"/>
      <c r="J103" s="57"/>
      <c r="K103" s="57"/>
      <c r="L103" s="61"/>
    </row>
  </sheetData>
  <sheetProtection password="CC35" sheet="1" objects="1" scenarios="1" formatCells="0" formatColumns="0" formatRows="0" sort="0" autoFilter="0"/>
  <autoFilter ref="C89:K102"/>
  <mergeCells count="15">
    <mergeCell ref="E80:H80"/>
    <mergeCell ref="E78:H78"/>
    <mergeCell ref="E82:H82"/>
    <mergeCell ref="G1:H1"/>
    <mergeCell ref="L2:V2"/>
    <mergeCell ref="E49:H49"/>
    <mergeCell ref="E53:H53"/>
    <mergeCell ref="E51:H51"/>
    <mergeCell ref="E55:H55"/>
    <mergeCell ref="E76:H76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100</v>
      </c>
      <c r="G1" s="400" t="s">
        <v>101</v>
      </c>
      <c r="H1" s="400"/>
      <c r="I1" s="124"/>
      <c r="J1" s="123" t="s">
        <v>102</v>
      </c>
      <c r="K1" s="122" t="s">
        <v>103</v>
      </c>
      <c r="L1" s="123" t="s">
        <v>104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99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Zřízení bezbariérového přístupu ZŠ Pohořská v Odrách</v>
      </c>
      <c r="F7" s="394"/>
      <c r="G7" s="394"/>
      <c r="H7" s="394"/>
      <c r="I7" s="126"/>
      <c r="J7" s="29"/>
      <c r="K7" s="31"/>
    </row>
    <row r="8" spans="1:70">
      <c r="B8" s="28"/>
      <c r="C8" s="29"/>
      <c r="D8" s="37" t="s">
        <v>106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3" t="s">
        <v>107</v>
      </c>
      <c r="F9" s="395"/>
      <c r="G9" s="395"/>
      <c r="H9" s="395"/>
      <c r="I9" s="127"/>
      <c r="J9" s="42"/>
      <c r="K9" s="45"/>
    </row>
    <row r="10" spans="1:70" s="1" customFormat="1">
      <c r="B10" s="41"/>
      <c r="C10" s="42"/>
      <c r="D10" s="37" t="s">
        <v>108</v>
      </c>
      <c r="E10" s="42"/>
      <c r="F10" s="42"/>
      <c r="G10" s="42"/>
      <c r="H10" s="42"/>
      <c r="I10" s="127"/>
      <c r="J10" s="42"/>
      <c r="K10" s="45"/>
    </row>
    <row r="11" spans="1:70" s="1" customFormat="1" ht="36.950000000000003" customHeight="1">
      <c r="B11" s="41"/>
      <c r="C11" s="42"/>
      <c r="D11" s="42"/>
      <c r="E11" s="396" t="s">
        <v>925</v>
      </c>
      <c r="F11" s="395"/>
      <c r="G11" s="395"/>
      <c r="H11" s="395"/>
      <c r="I11" s="127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19. 1. 2017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">
        <v>21</v>
      </c>
      <c r="K16" s="45"/>
    </row>
    <row r="17" spans="2:11" s="1" customFormat="1" ht="18" customHeight="1">
      <c r="B17" s="41"/>
      <c r="C17" s="42"/>
      <c r="D17" s="42"/>
      <c r="E17" s="35" t="s">
        <v>29</v>
      </c>
      <c r="F17" s="42"/>
      <c r="G17" s="42"/>
      <c r="H17" s="42"/>
      <c r="I17" s="128" t="s">
        <v>30</v>
      </c>
      <c r="J17" s="35" t="s">
        <v>21</v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5" customHeight="1">
      <c r="B19" s="41"/>
      <c r="C19" s="42"/>
      <c r="D19" s="37" t="s">
        <v>31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30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5" customHeight="1">
      <c r="B22" s="41"/>
      <c r="C22" s="42"/>
      <c r="D22" s="37" t="s">
        <v>33</v>
      </c>
      <c r="E22" s="42"/>
      <c r="F22" s="42"/>
      <c r="G22" s="42"/>
      <c r="H22" s="42"/>
      <c r="I22" s="128" t="s">
        <v>28</v>
      </c>
      <c r="J22" s="35" t="s">
        <v>21</v>
      </c>
      <c r="K22" s="45"/>
    </row>
    <row r="23" spans="2:11" s="1" customFormat="1" ht="18" customHeight="1">
      <c r="B23" s="41"/>
      <c r="C23" s="42"/>
      <c r="D23" s="42"/>
      <c r="E23" s="35" t="s">
        <v>34</v>
      </c>
      <c r="F23" s="42"/>
      <c r="G23" s="42"/>
      <c r="H23" s="42"/>
      <c r="I23" s="128" t="s">
        <v>30</v>
      </c>
      <c r="J23" s="35" t="s">
        <v>21</v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5" customHeight="1">
      <c r="B25" s="41"/>
      <c r="C25" s="42"/>
      <c r="D25" s="37" t="s">
        <v>36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57" t="s">
        <v>21</v>
      </c>
      <c r="F26" s="357"/>
      <c r="G26" s="357"/>
      <c r="H26" s="357"/>
      <c r="I26" s="132"/>
      <c r="J26" s="131"/>
      <c r="K26" s="133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37</v>
      </c>
      <c r="E29" s="42"/>
      <c r="F29" s="42"/>
      <c r="G29" s="42"/>
      <c r="H29" s="42"/>
      <c r="I29" s="127"/>
      <c r="J29" s="137">
        <f>ROUND(J87,2)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5" customHeight="1">
      <c r="B31" s="41"/>
      <c r="C31" s="42"/>
      <c r="D31" s="42"/>
      <c r="E31" s="42"/>
      <c r="F31" s="46" t="s">
        <v>39</v>
      </c>
      <c r="G31" s="42"/>
      <c r="H31" s="42"/>
      <c r="I31" s="138" t="s">
        <v>38</v>
      </c>
      <c r="J31" s="46" t="s">
        <v>40</v>
      </c>
      <c r="K31" s="45"/>
    </row>
    <row r="32" spans="2:11" s="1" customFormat="1" ht="14.45" customHeight="1">
      <c r="B32" s="41"/>
      <c r="C32" s="42"/>
      <c r="D32" s="49" t="s">
        <v>41</v>
      </c>
      <c r="E32" s="49" t="s">
        <v>42</v>
      </c>
      <c r="F32" s="139">
        <f>ROUND(SUM(BE87:BE106), 2)</f>
        <v>0</v>
      </c>
      <c r="G32" s="42"/>
      <c r="H32" s="42"/>
      <c r="I32" s="140">
        <v>0.21</v>
      </c>
      <c r="J32" s="139">
        <f>ROUND(ROUND((SUM(BE87:BE106)),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43</v>
      </c>
      <c r="F33" s="139">
        <f>ROUND(SUM(BF87:BF106), 2)</f>
        <v>0</v>
      </c>
      <c r="G33" s="42"/>
      <c r="H33" s="42"/>
      <c r="I33" s="140">
        <v>0.15</v>
      </c>
      <c r="J33" s="139">
        <f>ROUND(ROUND((SUM(BF87:BF106)),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39">
        <f>ROUND(SUM(BG87:BG106),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45</v>
      </c>
      <c r="F35" s="139">
        <f>ROUND(SUM(BH87:BH106),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46</v>
      </c>
      <c r="F36" s="139">
        <f>ROUND(SUM(BI87:BI106),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47</v>
      </c>
      <c r="E38" s="79"/>
      <c r="F38" s="79"/>
      <c r="G38" s="143" t="s">
        <v>48</v>
      </c>
      <c r="H38" s="144" t="s">
        <v>49</v>
      </c>
      <c r="I38" s="145"/>
      <c r="J38" s="146">
        <f>SUM(J29:J36)</f>
        <v>0</v>
      </c>
      <c r="K38" s="147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5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50000000000003" customHeight="1">
      <c r="B44" s="41"/>
      <c r="C44" s="30" t="s">
        <v>110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3" t="str">
        <f>E7</f>
        <v>Zřízení bezbariérového přístupu ZŠ Pohořská v Odrách</v>
      </c>
      <c r="F47" s="394"/>
      <c r="G47" s="394"/>
      <c r="H47" s="394"/>
      <c r="I47" s="127"/>
      <c r="J47" s="42"/>
      <c r="K47" s="45"/>
    </row>
    <row r="48" spans="2:11">
      <c r="B48" s="28"/>
      <c r="C48" s="37" t="s">
        <v>106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3" t="s">
        <v>107</v>
      </c>
      <c r="F49" s="395"/>
      <c r="G49" s="395"/>
      <c r="H49" s="395"/>
      <c r="I49" s="127"/>
      <c r="J49" s="42"/>
      <c r="K49" s="45"/>
    </row>
    <row r="50" spans="2:47" s="1" customFormat="1" ht="14.45" customHeight="1">
      <c r="B50" s="41"/>
      <c r="C50" s="37" t="s">
        <v>108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396" t="str">
        <f>E11</f>
        <v>SO 01_V - vedlejší  náklady</v>
      </c>
      <c r="F51" s="395"/>
      <c r="G51" s="395"/>
      <c r="H51" s="395"/>
      <c r="I51" s="127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>ZŠ Pohořská Odry</v>
      </c>
      <c r="G53" s="42"/>
      <c r="H53" s="42"/>
      <c r="I53" s="128" t="s">
        <v>25</v>
      </c>
      <c r="J53" s="129" t="str">
        <f>IF(J14="","",J14)</f>
        <v>19. 1. 2017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>Město Odry</v>
      </c>
      <c r="G55" s="42"/>
      <c r="H55" s="42"/>
      <c r="I55" s="128" t="s">
        <v>33</v>
      </c>
      <c r="J55" s="35" t="str">
        <f>E23</f>
        <v>PROJEKTSTUDIO EUCZ, s.r.o.</v>
      </c>
      <c r="K55" s="45"/>
    </row>
    <row r="56" spans="2:47" s="1" customFormat="1" ht="14.45" customHeight="1">
      <c r="B56" s="41"/>
      <c r="C56" s="37" t="s">
        <v>31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111</v>
      </c>
      <c r="D58" s="141"/>
      <c r="E58" s="141"/>
      <c r="F58" s="141"/>
      <c r="G58" s="141"/>
      <c r="H58" s="141"/>
      <c r="I58" s="154"/>
      <c r="J58" s="155" t="s">
        <v>112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113</v>
      </c>
      <c r="D60" s="42"/>
      <c r="E60" s="42"/>
      <c r="F60" s="42"/>
      <c r="G60" s="42"/>
      <c r="H60" s="42"/>
      <c r="I60" s="127"/>
      <c r="J60" s="137">
        <f>J87</f>
        <v>0</v>
      </c>
      <c r="K60" s="45"/>
      <c r="AU60" s="24" t="s">
        <v>114</v>
      </c>
    </row>
    <row r="61" spans="2:47" s="8" customFormat="1" ht="24.95" customHeight="1">
      <c r="B61" s="158"/>
      <c r="C61" s="159"/>
      <c r="D61" s="160" t="s">
        <v>926</v>
      </c>
      <c r="E61" s="161"/>
      <c r="F61" s="161"/>
      <c r="G61" s="161"/>
      <c r="H61" s="161"/>
      <c r="I61" s="162"/>
      <c r="J61" s="163">
        <f>J88</f>
        <v>0</v>
      </c>
      <c r="K61" s="164"/>
    </row>
    <row r="62" spans="2:47" s="9" customFormat="1" ht="19.899999999999999" customHeight="1">
      <c r="B62" s="165"/>
      <c r="C62" s="166"/>
      <c r="D62" s="167" t="s">
        <v>927</v>
      </c>
      <c r="E62" s="168"/>
      <c r="F62" s="168"/>
      <c r="G62" s="168"/>
      <c r="H62" s="168"/>
      <c r="I62" s="169"/>
      <c r="J62" s="170">
        <f>J89</f>
        <v>0</v>
      </c>
      <c r="K62" s="171"/>
    </row>
    <row r="63" spans="2:47" s="9" customFormat="1" ht="19.899999999999999" customHeight="1">
      <c r="B63" s="165"/>
      <c r="C63" s="166"/>
      <c r="D63" s="167" t="s">
        <v>928</v>
      </c>
      <c r="E63" s="168"/>
      <c r="F63" s="168"/>
      <c r="G63" s="168"/>
      <c r="H63" s="168"/>
      <c r="I63" s="169"/>
      <c r="J63" s="170">
        <f>J94</f>
        <v>0</v>
      </c>
      <c r="K63" s="171"/>
    </row>
    <row r="64" spans="2:47" s="9" customFormat="1" ht="19.899999999999999" customHeight="1">
      <c r="B64" s="165"/>
      <c r="C64" s="166"/>
      <c r="D64" s="167" t="s">
        <v>929</v>
      </c>
      <c r="E64" s="168"/>
      <c r="F64" s="168"/>
      <c r="G64" s="168"/>
      <c r="H64" s="168"/>
      <c r="I64" s="169"/>
      <c r="J64" s="170">
        <f>J101</f>
        <v>0</v>
      </c>
      <c r="K64" s="171"/>
    </row>
    <row r="65" spans="2:12" s="9" customFormat="1" ht="19.899999999999999" customHeight="1">
      <c r="B65" s="165"/>
      <c r="C65" s="166"/>
      <c r="D65" s="167" t="s">
        <v>930</v>
      </c>
      <c r="E65" s="168"/>
      <c r="F65" s="168"/>
      <c r="G65" s="168"/>
      <c r="H65" s="168"/>
      <c r="I65" s="169"/>
      <c r="J65" s="170">
        <f>J104</f>
        <v>0</v>
      </c>
      <c r="K65" s="171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27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48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51"/>
      <c r="J71" s="60"/>
      <c r="K71" s="60"/>
      <c r="L71" s="61"/>
    </row>
    <row r="72" spans="2:12" s="1" customFormat="1" ht="36.950000000000003" customHeight="1">
      <c r="B72" s="41"/>
      <c r="C72" s="62" t="s">
        <v>138</v>
      </c>
      <c r="D72" s="63"/>
      <c r="E72" s="63"/>
      <c r="F72" s="63"/>
      <c r="G72" s="63"/>
      <c r="H72" s="63"/>
      <c r="I72" s="172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72"/>
      <c r="J73" s="63"/>
      <c r="K73" s="63"/>
      <c r="L73" s="61"/>
    </row>
    <row r="74" spans="2:12" s="1" customFormat="1" ht="14.45" customHeight="1">
      <c r="B74" s="41"/>
      <c r="C74" s="65" t="s">
        <v>18</v>
      </c>
      <c r="D74" s="63"/>
      <c r="E74" s="63"/>
      <c r="F74" s="63"/>
      <c r="G74" s="63"/>
      <c r="H74" s="63"/>
      <c r="I74" s="172"/>
      <c r="J74" s="63"/>
      <c r="K74" s="63"/>
      <c r="L74" s="61"/>
    </row>
    <row r="75" spans="2:12" s="1" customFormat="1" ht="22.5" customHeight="1">
      <c r="B75" s="41"/>
      <c r="C75" s="63"/>
      <c r="D75" s="63"/>
      <c r="E75" s="397" t="str">
        <f>E7</f>
        <v>Zřízení bezbariérového přístupu ZŠ Pohořská v Odrách</v>
      </c>
      <c r="F75" s="398"/>
      <c r="G75" s="398"/>
      <c r="H75" s="398"/>
      <c r="I75" s="172"/>
      <c r="J75" s="63"/>
      <c r="K75" s="63"/>
      <c r="L75" s="61"/>
    </row>
    <row r="76" spans="2:12">
      <c r="B76" s="28"/>
      <c r="C76" s="65" t="s">
        <v>106</v>
      </c>
      <c r="D76" s="173"/>
      <c r="E76" s="173"/>
      <c r="F76" s="173"/>
      <c r="G76" s="173"/>
      <c r="H76" s="173"/>
      <c r="J76" s="173"/>
      <c r="K76" s="173"/>
      <c r="L76" s="174"/>
    </row>
    <row r="77" spans="2:12" s="1" customFormat="1" ht="22.5" customHeight="1">
      <c r="B77" s="41"/>
      <c r="C77" s="63"/>
      <c r="D77" s="63"/>
      <c r="E77" s="397" t="s">
        <v>107</v>
      </c>
      <c r="F77" s="399"/>
      <c r="G77" s="399"/>
      <c r="H77" s="399"/>
      <c r="I77" s="172"/>
      <c r="J77" s="63"/>
      <c r="K77" s="63"/>
      <c r="L77" s="61"/>
    </row>
    <row r="78" spans="2:12" s="1" customFormat="1" ht="14.45" customHeight="1">
      <c r="B78" s="41"/>
      <c r="C78" s="65" t="s">
        <v>108</v>
      </c>
      <c r="D78" s="63"/>
      <c r="E78" s="63"/>
      <c r="F78" s="63"/>
      <c r="G78" s="63"/>
      <c r="H78" s="63"/>
      <c r="I78" s="172"/>
      <c r="J78" s="63"/>
      <c r="K78" s="63"/>
      <c r="L78" s="61"/>
    </row>
    <row r="79" spans="2:12" s="1" customFormat="1" ht="23.25" customHeight="1">
      <c r="B79" s="41"/>
      <c r="C79" s="63"/>
      <c r="D79" s="63"/>
      <c r="E79" s="368" t="str">
        <f>E11</f>
        <v>SO 01_V - vedlejší  náklady</v>
      </c>
      <c r="F79" s="399"/>
      <c r="G79" s="399"/>
      <c r="H79" s="399"/>
      <c r="I79" s="172"/>
      <c r="J79" s="63"/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72"/>
      <c r="J80" s="63"/>
      <c r="K80" s="63"/>
      <c r="L80" s="61"/>
    </row>
    <row r="81" spans="2:65" s="1" customFormat="1" ht="18" customHeight="1">
      <c r="B81" s="41"/>
      <c r="C81" s="65" t="s">
        <v>23</v>
      </c>
      <c r="D81" s="63"/>
      <c r="E81" s="63"/>
      <c r="F81" s="175" t="str">
        <f>F14</f>
        <v>ZŠ Pohořská Odry</v>
      </c>
      <c r="G81" s="63"/>
      <c r="H81" s="63"/>
      <c r="I81" s="176" t="s">
        <v>25</v>
      </c>
      <c r="J81" s="73" t="str">
        <f>IF(J14="","",J14)</f>
        <v>19. 1. 2017</v>
      </c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72"/>
      <c r="J82" s="63"/>
      <c r="K82" s="63"/>
      <c r="L82" s="61"/>
    </row>
    <row r="83" spans="2:65" s="1" customFormat="1">
      <c r="B83" s="41"/>
      <c r="C83" s="65" t="s">
        <v>27</v>
      </c>
      <c r="D83" s="63"/>
      <c r="E83" s="63"/>
      <c r="F83" s="175" t="str">
        <f>E17</f>
        <v>Město Odry</v>
      </c>
      <c r="G83" s="63"/>
      <c r="H83" s="63"/>
      <c r="I83" s="176" t="s">
        <v>33</v>
      </c>
      <c r="J83" s="175" t="str">
        <f>E23</f>
        <v>PROJEKTSTUDIO EUCZ, s.r.o.</v>
      </c>
      <c r="K83" s="63"/>
      <c r="L83" s="61"/>
    </row>
    <row r="84" spans="2:65" s="1" customFormat="1" ht="14.45" customHeight="1">
      <c r="B84" s="41"/>
      <c r="C84" s="65" t="s">
        <v>31</v>
      </c>
      <c r="D84" s="63"/>
      <c r="E84" s="63"/>
      <c r="F84" s="175" t="str">
        <f>IF(E20="","",E20)</f>
        <v/>
      </c>
      <c r="G84" s="63"/>
      <c r="H84" s="63"/>
      <c r="I84" s="172"/>
      <c r="J84" s="63"/>
      <c r="K84" s="63"/>
      <c r="L84" s="61"/>
    </row>
    <row r="85" spans="2:65" s="1" customFormat="1" ht="10.35" customHeight="1">
      <c r="B85" s="41"/>
      <c r="C85" s="63"/>
      <c r="D85" s="63"/>
      <c r="E85" s="63"/>
      <c r="F85" s="63"/>
      <c r="G85" s="63"/>
      <c r="H85" s="63"/>
      <c r="I85" s="172"/>
      <c r="J85" s="63"/>
      <c r="K85" s="63"/>
      <c r="L85" s="61"/>
    </row>
    <row r="86" spans="2:65" s="10" customFormat="1" ht="29.25" customHeight="1">
      <c r="B86" s="177"/>
      <c r="C86" s="178" t="s">
        <v>139</v>
      </c>
      <c r="D86" s="179" t="s">
        <v>56</v>
      </c>
      <c r="E86" s="179" t="s">
        <v>52</v>
      </c>
      <c r="F86" s="179" t="s">
        <v>140</v>
      </c>
      <c r="G86" s="179" t="s">
        <v>141</v>
      </c>
      <c r="H86" s="179" t="s">
        <v>142</v>
      </c>
      <c r="I86" s="180" t="s">
        <v>143</v>
      </c>
      <c r="J86" s="179" t="s">
        <v>112</v>
      </c>
      <c r="K86" s="181" t="s">
        <v>144</v>
      </c>
      <c r="L86" s="182"/>
      <c r="M86" s="81" t="s">
        <v>145</v>
      </c>
      <c r="N86" s="82" t="s">
        <v>41</v>
      </c>
      <c r="O86" s="82" t="s">
        <v>146</v>
      </c>
      <c r="P86" s="82" t="s">
        <v>147</v>
      </c>
      <c r="Q86" s="82" t="s">
        <v>148</v>
      </c>
      <c r="R86" s="82" t="s">
        <v>149</v>
      </c>
      <c r="S86" s="82" t="s">
        <v>150</v>
      </c>
      <c r="T86" s="83" t="s">
        <v>151</v>
      </c>
    </row>
    <row r="87" spans="2:65" s="1" customFormat="1" ht="29.25" customHeight="1">
      <c r="B87" s="41"/>
      <c r="C87" s="87" t="s">
        <v>113</v>
      </c>
      <c r="D87" s="63"/>
      <c r="E87" s="63"/>
      <c r="F87" s="63"/>
      <c r="G87" s="63"/>
      <c r="H87" s="63"/>
      <c r="I87" s="172"/>
      <c r="J87" s="183">
        <f>BK87</f>
        <v>0</v>
      </c>
      <c r="K87" s="63"/>
      <c r="L87" s="61"/>
      <c r="M87" s="84"/>
      <c r="N87" s="85"/>
      <c r="O87" s="85"/>
      <c r="P87" s="184">
        <f>P88</f>
        <v>0</v>
      </c>
      <c r="Q87" s="85"/>
      <c r="R87" s="184">
        <f>R88</f>
        <v>0</v>
      </c>
      <c r="S87" s="85"/>
      <c r="T87" s="185">
        <f>T88</f>
        <v>0</v>
      </c>
      <c r="AT87" s="24" t="s">
        <v>70</v>
      </c>
      <c r="AU87" s="24" t="s">
        <v>114</v>
      </c>
      <c r="BK87" s="186">
        <f>BK88</f>
        <v>0</v>
      </c>
    </row>
    <row r="88" spans="2:65" s="11" customFormat="1" ht="37.35" customHeight="1">
      <c r="B88" s="187"/>
      <c r="C88" s="188"/>
      <c r="D88" s="189" t="s">
        <v>70</v>
      </c>
      <c r="E88" s="190" t="s">
        <v>931</v>
      </c>
      <c r="F88" s="190" t="s">
        <v>932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P89+P94+P101+P104</f>
        <v>0</v>
      </c>
      <c r="Q88" s="195"/>
      <c r="R88" s="196">
        <f>R89+R94+R101+R104</f>
        <v>0</v>
      </c>
      <c r="S88" s="195"/>
      <c r="T88" s="197">
        <f>T89+T94+T101+T104</f>
        <v>0</v>
      </c>
      <c r="AR88" s="198" t="s">
        <v>173</v>
      </c>
      <c r="AT88" s="199" t="s">
        <v>70</v>
      </c>
      <c r="AU88" s="199" t="s">
        <v>71</v>
      </c>
      <c r="AY88" s="198" t="s">
        <v>154</v>
      </c>
      <c r="BK88" s="200">
        <f>BK89+BK94+BK101+BK104</f>
        <v>0</v>
      </c>
    </row>
    <row r="89" spans="2:65" s="11" customFormat="1" ht="19.899999999999999" customHeight="1">
      <c r="B89" s="187"/>
      <c r="C89" s="188"/>
      <c r="D89" s="201" t="s">
        <v>70</v>
      </c>
      <c r="E89" s="202" t="s">
        <v>933</v>
      </c>
      <c r="F89" s="202" t="s">
        <v>934</v>
      </c>
      <c r="G89" s="188"/>
      <c r="H89" s="188"/>
      <c r="I89" s="191"/>
      <c r="J89" s="203">
        <f>BK89</f>
        <v>0</v>
      </c>
      <c r="K89" s="188"/>
      <c r="L89" s="193"/>
      <c r="M89" s="194"/>
      <c r="N89" s="195"/>
      <c r="O89" s="195"/>
      <c r="P89" s="196">
        <f>SUM(P90:P93)</f>
        <v>0</v>
      </c>
      <c r="Q89" s="195"/>
      <c r="R89" s="196">
        <f>SUM(R90:R93)</f>
        <v>0</v>
      </c>
      <c r="S89" s="195"/>
      <c r="T89" s="197">
        <f>SUM(T90:T93)</f>
        <v>0</v>
      </c>
      <c r="AR89" s="198" t="s">
        <v>173</v>
      </c>
      <c r="AT89" s="199" t="s">
        <v>70</v>
      </c>
      <c r="AU89" s="199" t="s">
        <v>78</v>
      </c>
      <c r="AY89" s="198" t="s">
        <v>154</v>
      </c>
      <c r="BK89" s="200">
        <f>SUM(BK90:BK93)</f>
        <v>0</v>
      </c>
    </row>
    <row r="90" spans="2:65" s="1" customFormat="1" ht="22.5" customHeight="1">
      <c r="B90" s="41"/>
      <c r="C90" s="204" t="s">
        <v>78</v>
      </c>
      <c r="D90" s="204" t="s">
        <v>156</v>
      </c>
      <c r="E90" s="205" t="s">
        <v>935</v>
      </c>
      <c r="F90" s="206" t="s">
        <v>936</v>
      </c>
      <c r="G90" s="207" t="s">
        <v>740</v>
      </c>
      <c r="H90" s="208">
        <v>1</v>
      </c>
      <c r="I90" s="209"/>
      <c r="J90" s="210">
        <f>ROUND(I90*H90,2)</f>
        <v>0</v>
      </c>
      <c r="K90" s="206" t="s">
        <v>160</v>
      </c>
      <c r="L90" s="61"/>
      <c r="M90" s="211" t="s">
        <v>21</v>
      </c>
      <c r="N90" s="212" t="s">
        <v>42</v>
      </c>
      <c r="O90" s="42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24" t="s">
        <v>937</v>
      </c>
      <c r="AT90" s="24" t="s">
        <v>156</v>
      </c>
      <c r="AU90" s="24" t="s">
        <v>80</v>
      </c>
      <c r="AY90" s="24" t="s">
        <v>154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24" t="s">
        <v>78</v>
      </c>
      <c r="BK90" s="215">
        <f>ROUND(I90*H90,2)</f>
        <v>0</v>
      </c>
      <c r="BL90" s="24" t="s">
        <v>937</v>
      </c>
      <c r="BM90" s="24" t="s">
        <v>938</v>
      </c>
    </row>
    <row r="91" spans="2:65" s="12" customFormat="1" ht="13.5">
      <c r="B91" s="216"/>
      <c r="C91" s="217"/>
      <c r="D91" s="218" t="s">
        <v>163</v>
      </c>
      <c r="E91" s="219" t="s">
        <v>21</v>
      </c>
      <c r="F91" s="220" t="s">
        <v>939</v>
      </c>
      <c r="G91" s="217"/>
      <c r="H91" s="221">
        <v>1</v>
      </c>
      <c r="I91" s="222"/>
      <c r="J91" s="217"/>
      <c r="K91" s="217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80</v>
      </c>
      <c r="AV91" s="12" t="s">
        <v>80</v>
      </c>
      <c r="AW91" s="12" t="s">
        <v>35</v>
      </c>
      <c r="AX91" s="12" t="s">
        <v>78</v>
      </c>
      <c r="AY91" s="227" t="s">
        <v>154</v>
      </c>
    </row>
    <row r="92" spans="2:65" s="1" customFormat="1" ht="22.5" customHeight="1">
      <c r="B92" s="41"/>
      <c r="C92" s="204" t="s">
        <v>80</v>
      </c>
      <c r="D92" s="204" t="s">
        <v>156</v>
      </c>
      <c r="E92" s="205" t="s">
        <v>940</v>
      </c>
      <c r="F92" s="206" t="s">
        <v>941</v>
      </c>
      <c r="G92" s="207" t="s">
        <v>740</v>
      </c>
      <c r="H92" s="208">
        <v>1</v>
      </c>
      <c r="I92" s="209"/>
      <c r="J92" s="210">
        <f>ROUND(I92*H92,2)</f>
        <v>0</v>
      </c>
      <c r="K92" s="206" t="s">
        <v>160</v>
      </c>
      <c r="L92" s="61"/>
      <c r="M92" s="211" t="s">
        <v>21</v>
      </c>
      <c r="N92" s="212" t="s">
        <v>42</v>
      </c>
      <c r="O92" s="42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24" t="s">
        <v>937</v>
      </c>
      <c r="AT92" s="24" t="s">
        <v>156</v>
      </c>
      <c r="AU92" s="24" t="s">
        <v>80</v>
      </c>
      <c r="AY92" s="24" t="s">
        <v>154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4" t="s">
        <v>78</v>
      </c>
      <c r="BK92" s="215">
        <f>ROUND(I92*H92,2)</f>
        <v>0</v>
      </c>
      <c r="BL92" s="24" t="s">
        <v>937</v>
      </c>
      <c r="BM92" s="24" t="s">
        <v>942</v>
      </c>
    </row>
    <row r="93" spans="2:65" s="12" customFormat="1" ht="13.5">
      <c r="B93" s="216"/>
      <c r="C93" s="217"/>
      <c r="D93" s="238" t="s">
        <v>163</v>
      </c>
      <c r="E93" s="241" t="s">
        <v>21</v>
      </c>
      <c r="F93" s="239" t="s">
        <v>943</v>
      </c>
      <c r="G93" s="217"/>
      <c r="H93" s="240">
        <v>1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163</v>
      </c>
      <c r="AU93" s="227" t="s">
        <v>80</v>
      </c>
      <c r="AV93" s="12" t="s">
        <v>80</v>
      </c>
      <c r="AW93" s="12" t="s">
        <v>35</v>
      </c>
      <c r="AX93" s="12" t="s">
        <v>78</v>
      </c>
      <c r="AY93" s="227" t="s">
        <v>154</v>
      </c>
    </row>
    <row r="94" spans="2:65" s="11" customFormat="1" ht="29.85" customHeight="1">
      <c r="B94" s="187"/>
      <c r="C94" s="188"/>
      <c r="D94" s="201" t="s">
        <v>70</v>
      </c>
      <c r="E94" s="202" t="s">
        <v>944</v>
      </c>
      <c r="F94" s="202" t="s">
        <v>945</v>
      </c>
      <c r="G94" s="188"/>
      <c r="H94" s="188"/>
      <c r="I94" s="191"/>
      <c r="J94" s="203">
        <f>BK94</f>
        <v>0</v>
      </c>
      <c r="K94" s="188"/>
      <c r="L94" s="193"/>
      <c r="M94" s="194"/>
      <c r="N94" s="195"/>
      <c r="O94" s="195"/>
      <c r="P94" s="196">
        <f>SUM(P95:P100)</f>
        <v>0</v>
      </c>
      <c r="Q94" s="195"/>
      <c r="R94" s="196">
        <f>SUM(R95:R100)</f>
        <v>0</v>
      </c>
      <c r="S94" s="195"/>
      <c r="T94" s="197">
        <f>SUM(T95:T100)</f>
        <v>0</v>
      </c>
      <c r="AR94" s="198" t="s">
        <v>173</v>
      </c>
      <c r="AT94" s="199" t="s">
        <v>70</v>
      </c>
      <c r="AU94" s="199" t="s">
        <v>78</v>
      </c>
      <c r="AY94" s="198" t="s">
        <v>154</v>
      </c>
      <c r="BK94" s="200">
        <f>SUM(BK95:BK100)</f>
        <v>0</v>
      </c>
    </row>
    <row r="95" spans="2:65" s="1" customFormat="1" ht="31.5" customHeight="1">
      <c r="B95" s="41"/>
      <c r="C95" s="204" t="s">
        <v>86</v>
      </c>
      <c r="D95" s="204" t="s">
        <v>156</v>
      </c>
      <c r="E95" s="205" t="s">
        <v>946</v>
      </c>
      <c r="F95" s="206" t="s">
        <v>947</v>
      </c>
      <c r="G95" s="207" t="s">
        <v>740</v>
      </c>
      <c r="H95" s="208">
        <v>1</v>
      </c>
      <c r="I95" s="209"/>
      <c r="J95" s="210">
        <f>ROUND(I95*H95,2)</f>
        <v>0</v>
      </c>
      <c r="K95" s="206" t="s">
        <v>21</v>
      </c>
      <c r="L95" s="61"/>
      <c r="M95" s="211" t="s">
        <v>21</v>
      </c>
      <c r="N95" s="212" t="s">
        <v>42</v>
      </c>
      <c r="O95" s="42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24" t="s">
        <v>937</v>
      </c>
      <c r="AT95" s="24" t="s">
        <v>156</v>
      </c>
      <c r="AU95" s="24" t="s">
        <v>80</v>
      </c>
      <c r="AY95" s="24" t="s">
        <v>154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24" t="s">
        <v>78</v>
      </c>
      <c r="BK95" s="215">
        <f>ROUND(I95*H95,2)</f>
        <v>0</v>
      </c>
      <c r="BL95" s="24" t="s">
        <v>937</v>
      </c>
      <c r="BM95" s="24" t="s">
        <v>948</v>
      </c>
    </row>
    <row r="96" spans="2:65" s="12" customFormat="1" ht="13.5">
      <c r="B96" s="216"/>
      <c r="C96" s="217"/>
      <c r="D96" s="218" t="s">
        <v>163</v>
      </c>
      <c r="E96" s="219" t="s">
        <v>21</v>
      </c>
      <c r="F96" s="220" t="s">
        <v>949</v>
      </c>
      <c r="G96" s="217"/>
      <c r="H96" s="221">
        <v>1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163</v>
      </c>
      <c r="AU96" s="227" t="s">
        <v>80</v>
      </c>
      <c r="AV96" s="12" t="s">
        <v>80</v>
      </c>
      <c r="AW96" s="12" t="s">
        <v>35</v>
      </c>
      <c r="AX96" s="12" t="s">
        <v>78</v>
      </c>
      <c r="AY96" s="227" t="s">
        <v>154</v>
      </c>
    </row>
    <row r="97" spans="2:65" s="1" customFormat="1" ht="31.5" customHeight="1">
      <c r="B97" s="41"/>
      <c r="C97" s="204" t="s">
        <v>161</v>
      </c>
      <c r="D97" s="204" t="s">
        <v>156</v>
      </c>
      <c r="E97" s="205" t="s">
        <v>950</v>
      </c>
      <c r="F97" s="206" t="s">
        <v>951</v>
      </c>
      <c r="G97" s="207" t="s">
        <v>740</v>
      </c>
      <c r="H97" s="208">
        <v>1</v>
      </c>
      <c r="I97" s="209"/>
      <c r="J97" s="210">
        <f>ROUND(I97*H97,2)</f>
        <v>0</v>
      </c>
      <c r="K97" s="206" t="s">
        <v>21</v>
      </c>
      <c r="L97" s="61"/>
      <c r="M97" s="211" t="s">
        <v>21</v>
      </c>
      <c r="N97" s="212" t="s">
        <v>42</v>
      </c>
      <c r="O97" s="42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24" t="s">
        <v>937</v>
      </c>
      <c r="AT97" s="24" t="s">
        <v>156</v>
      </c>
      <c r="AU97" s="24" t="s">
        <v>80</v>
      </c>
      <c r="AY97" s="24" t="s">
        <v>154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24" t="s">
        <v>78</v>
      </c>
      <c r="BK97" s="215">
        <f>ROUND(I97*H97,2)</f>
        <v>0</v>
      </c>
      <c r="BL97" s="24" t="s">
        <v>937</v>
      </c>
      <c r="BM97" s="24" t="s">
        <v>952</v>
      </c>
    </row>
    <row r="98" spans="2:65" s="12" customFormat="1" ht="13.5">
      <c r="B98" s="216"/>
      <c r="C98" s="217"/>
      <c r="D98" s="218" t="s">
        <v>163</v>
      </c>
      <c r="E98" s="219" t="s">
        <v>21</v>
      </c>
      <c r="F98" s="220" t="s">
        <v>953</v>
      </c>
      <c r="G98" s="217"/>
      <c r="H98" s="221">
        <v>1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163</v>
      </c>
      <c r="AU98" s="227" t="s">
        <v>80</v>
      </c>
      <c r="AV98" s="12" t="s">
        <v>80</v>
      </c>
      <c r="AW98" s="12" t="s">
        <v>35</v>
      </c>
      <c r="AX98" s="12" t="s">
        <v>78</v>
      </c>
      <c r="AY98" s="227" t="s">
        <v>154</v>
      </c>
    </row>
    <row r="99" spans="2:65" s="1" customFormat="1" ht="31.5" customHeight="1">
      <c r="B99" s="41"/>
      <c r="C99" s="204" t="s">
        <v>173</v>
      </c>
      <c r="D99" s="204" t="s">
        <v>156</v>
      </c>
      <c r="E99" s="205" t="s">
        <v>954</v>
      </c>
      <c r="F99" s="206" t="s">
        <v>955</v>
      </c>
      <c r="G99" s="207" t="s">
        <v>740</v>
      </c>
      <c r="H99" s="208">
        <v>1</v>
      </c>
      <c r="I99" s="209"/>
      <c r="J99" s="210">
        <f>ROUND(I99*H99,2)</f>
        <v>0</v>
      </c>
      <c r="K99" s="206" t="s">
        <v>160</v>
      </c>
      <c r="L99" s="61"/>
      <c r="M99" s="211" t="s">
        <v>21</v>
      </c>
      <c r="N99" s="212" t="s">
        <v>42</v>
      </c>
      <c r="O99" s="42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AR99" s="24" t="s">
        <v>937</v>
      </c>
      <c r="AT99" s="24" t="s">
        <v>156</v>
      </c>
      <c r="AU99" s="24" t="s">
        <v>80</v>
      </c>
      <c r="AY99" s="24" t="s">
        <v>154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24" t="s">
        <v>78</v>
      </c>
      <c r="BK99" s="215">
        <f>ROUND(I99*H99,2)</f>
        <v>0</v>
      </c>
      <c r="BL99" s="24" t="s">
        <v>937</v>
      </c>
      <c r="BM99" s="24" t="s">
        <v>956</v>
      </c>
    </row>
    <row r="100" spans="2:65" s="12" customFormat="1" ht="13.5">
      <c r="B100" s="216"/>
      <c r="C100" s="217"/>
      <c r="D100" s="238" t="s">
        <v>163</v>
      </c>
      <c r="E100" s="241" t="s">
        <v>21</v>
      </c>
      <c r="F100" s="239" t="s">
        <v>78</v>
      </c>
      <c r="G100" s="217"/>
      <c r="H100" s="240">
        <v>1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80</v>
      </c>
      <c r="AV100" s="12" t="s">
        <v>80</v>
      </c>
      <c r="AW100" s="12" t="s">
        <v>35</v>
      </c>
      <c r="AX100" s="12" t="s">
        <v>78</v>
      </c>
      <c r="AY100" s="227" t="s">
        <v>154</v>
      </c>
    </row>
    <row r="101" spans="2:65" s="11" customFormat="1" ht="29.85" customHeight="1">
      <c r="B101" s="187"/>
      <c r="C101" s="188"/>
      <c r="D101" s="201" t="s">
        <v>70</v>
      </c>
      <c r="E101" s="202" t="s">
        <v>957</v>
      </c>
      <c r="F101" s="202" t="s">
        <v>958</v>
      </c>
      <c r="G101" s="188"/>
      <c r="H101" s="188"/>
      <c r="I101" s="191"/>
      <c r="J101" s="203">
        <f>BK101</f>
        <v>0</v>
      </c>
      <c r="K101" s="188"/>
      <c r="L101" s="193"/>
      <c r="M101" s="194"/>
      <c r="N101" s="195"/>
      <c r="O101" s="195"/>
      <c r="P101" s="196">
        <f>SUM(P102:P103)</f>
        <v>0</v>
      </c>
      <c r="Q101" s="195"/>
      <c r="R101" s="196">
        <f>SUM(R102:R103)</f>
        <v>0</v>
      </c>
      <c r="S101" s="195"/>
      <c r="T101" s="197">
        <f>SUM(T102:T103)</f>
        <v>0</v>
      </c>
      <c r="AR101" s="198" t="s">
        <v>173</v>
      </c>
      <c r="AT101" s="199" t="s">
        <v>70</v>
      </c>
      <c r="AU101" s="199" t="s">
        <v>78</v>
      </c>
      <c r="AY101" s="198" t="s">
        <v>154</v>
      </c>
      <c r="BK101" s="200">
        <f>SUM(BK102:BK103)</f>
        <v>0</v>
      </c>
    </row>
    <row r="102" spans="2:65" s="1" customFormat="1" ht="22.5" customHeight="1">
      <c r="B102" s="41"/>
      <c r="C102" s="204" t="s">
        <v>183</v>
      </c>
      <c r="D102" s="204" t="s">
        <v>156</v>
      </c>
      <c r="E102" s="205" t="s">
        <v>959</v>
      </c>
      <c r="F102" s="206" t="s">
        <v>960</v>
      </c>
      <c r="G102" s="207" t="s">
        <v>159</v>
      </c>
      <c r="H102" s="208">
        <v>7.2</v>
      </c>
      <c r="I102" s="209"/>
      <c r="J102" s="210">
        <f>ROUND(I102*H102,2)</f>
        <v>0</v>
      </c>
      <c r="K102" s="206" t="s">
        <v>160</v>
      </c>
      <c r="L102" s="61"/>
      <c r="M102" s="211" t="s">
        <v>21</v>
      </c>
      <c r="N102" s="212" t="s">
        <v>42</v>
      </c>
      <c r="O102" s="42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24" t="s">
        <v>937</v>
      </c>
      <c r="AT102" s="24" t="s">
        <v>156</v>
      </c>
      <c r="AU102" s="24" t="s">
        <v>80</v>
      </c>
      <c r="AY102" s="24" t="s">
        <v>154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24" t="s">
        <v>78</v>
      </c>
      <c r="BK102" s="215">
        <f>ROUND(I102*H102,2)</f>
        <v>0</v>
      </c>
      <c r="BL102" s="24" t="s">
        <v>937</v>
      </c>
      <c r="BM102" s="24" t="s">
        <v>961</v>
      </c>
    </row>
    <row r="103" spans="2:65" s="12" customFormat="1" ht="13.5">
      <c r="B103" s="216"/>
      <c r="C103" s="217"/>
      <c r="D103" s="238" t="s">
        <v>163</v>
      </c>
      <c r="E103" s="241" t="s">
        <v>21</v>
      </c>
      <c r="F103" s="239" t="s">
        <v>962</v>
      </c>
      <c r="G103" s="217"/>
      <c r="H103" s="240">
        <v>7.2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163</v>
      </c>
      <c r="AU103" s="227" t="s">
        <v>80</v>
      </c>
      <c r="AV103" s="12" t="s">
        <v>80</v>
      </c>
      <c r="AW103" s="12" t="s">
        <v>35</v>
      </c>
      <c r="AX103" s="12" t="s">
        <v>78</v>
      </c>
      <c r="AY103" s="227" t="s">
        <v>154</v>
      </c>
    </row>
    <row r="104" spans="2:65" s="11" customFormat="1" ht="29.85" customHeight="1">
      <c r="B104" s="187"/>
      <c r="C104" s="188"/>
      <c r="D104" s="201" t="s">
        <v>70</v>
      </c>
      <c r="E104" s="202" t="s">
        <v>963</v>
      </c>
      <c r="F104" s="202" t="s">
        <v>964</v>
      </c>
      <c r="G104" s="188"/>
      <c r="H104" s="188"/>
      <c r="I104" s="191"/>
      <c r="J104" s="203">
        <f>BK104</f>
        <v>0</v>
      </c>
      <c r="K104" s="188"/>
      <c r="L104" s="193"/>
      <c r="M104" s="194"/>
      <c r="N104" s="195"/>
      <c r="O104" s="195"/>
      <c r="P104" s="196">
        <f>SUM(P105:P106)</f>
        <v>0</v>
      </c>
      <c r="Q104" s="195"/>
      <c r="R104" s="196">
        <f>SUM(R105:R106)</f>
        <v>0</v>
      </c>
      <c r="S104" s="195"/>
      <c r="T104" s="197">
        <f>SUM(T105:T106)</f>
        <v>0</v>
      </c>
      <c r="AR104" s="198" t="s">
        <v>173</v>
      </c>
      <c r="AT104" s="199" t="s">
        <v>70</v>
      </c>
      <c r="AU104" s="199" t="s">
        <v>78</v>
      </c>
      <c r="AY104" s="198" t="s">
        <v>154</v>
      </c>
      <c r="BK104" s="200">
        <f>SUM(BK105:BK106)</f>
        <v>0</v>
      </c>
    </row>
    <row r="105" spans="2:65" s="1" customFormat="1" ht="22.5" customHeight="1">
      <c r="B105" s="41"/>
      <c r="C105" s="204" t="s">
        <v>188</v>
      </c>
      <c r="D105" s="204" t="s">
        <v>156</v>
      </c>
      <c r="E105" s="205" t="s">
        <v>965</v>
      </c>
      <c r="F105" s="206" t="s">
        <v>966</v>
      </c>
      <c r="G105" s="207" t="s">
        <v>740</v>
      </c>
      <c r="H105" s="208">
        <v>1</v>
      </c>
      <c r="I105" s="209"/>
      <c r="J105" s="210">
        <f>ROUND(I105*H105,2)</f>
        <v>0</v>
      </c>
      <c r="K105" s="206" t="s">
        <v>160</v>
      </c>
      <c r="L105" s="61"/>
      <c r="M105" s="211" t="s">
        <v>21</v>
      </c>
      <c r="N105" s="212" t="s">
        <v>42</v>
      </c>
      <c r="O105" s="42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24" t="s">
        <v>937</v>
      </c>
      <c r="AT105" s="24" t="s">
        <v>156</v>
      </c>
      <c r="AU105" s="24" t="s">
        <v>80</v>
      </c>
      <c r="AY105" s="24" t="s">
        <v>154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24" t="s">
        <v>78</v>
      </c>
      <c r="BK105" s="215">
        <f>ROUND(I105*H105,2)</f>
        <v>0</v>
      </c>
      <c r="BL105" s="24" t="s">
        <v>937</v>
      </c>
      <c r="BM105" s="24" t="s">
        <v>967</v>
      </c>
    </row>
    <row r="106" spans="2:65" s="12" customFormat="1" ht="13.5">
      <c r="B106" s="216"/>
      <c r="C106" s="217"/>
      <c r="D106" s="238" t="s">
        <v>163</v>
      </c>
      <c r="E106" s="241" t="s">
        <v>21</v>
      </c>
      <c r="F106" s="239" t="s">
        <v>78</v>
      </c>
      <c r="G106" s="217"/>
      <c r="H106" s="240">
        <v>1</v>
      </c>
      <c r="I106" s="222"/>
      <c r="J106" s="217"/>
      <c r="K106" s="217"/>
      <c r="L106" s="223"/>
      <c r="M106" s="269"/>
      <c r="N106" s="270"/>
      <c r="O106" s="270"/>
      <c r="P106" s="270"/>
      <c r="Q106" s="270"/>
      <c r="R106" s="270"/>
      <c r="S106" s="270"/>
      <c r="T106" s="271"/>
      <c r="AT106" s="227" t="s">
        <v>163</v>
      </c>
      <c r="AU106" s="227" t="s">
        <v>80</v>
      </c>
      <c r="AV106" s="12" t="s">
        <v>80</v>
      </c>
      <c r="AW106" s="12" t="s">
        <v>35</v>
      </c>
      <c r="AX106" s="12" t="s">
        <v>78</v>
      </c>
      <c r="AY106" s="227" t="s">
        <v>154</v>
      </c>
    </row>
    <row r="107" spans="2:65" s="1" customFormat="1" ht="6.95" customHeight="1">
      <c r="B107" s="56"/>
      <c r="C107" s="57"/>
      <c r="D107" s="57"/>
      <c r="E107" s="57"/>
      <c r="F107" s="57"/>
      <c r="G107" s="57"/>
      <c r="H107" s="57"/>
      <c r="I107" s="148"/>
      <c r="J107" s="57"/>
      <c r="K107" s="57"/>
      <c r="L107" s="61"/>
    </row>
  </sheetData>
  <sheetProtection password="CC35" sheet="1" objects="1" scenarios="1" formatCells="0" formatColumns="0" formatRows="0" sort="0" autoFilter="0"/>
  <autoFilter ref="C86:K106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72" customWidth="1"/>
    <col min="2" max="2" width="1.6640625" style="272" customWidth="1"/>
    <col min="3" max="4" width="5" style="272" customWidth="1"/>
    <col min="5" max="5" width="11.6640625" style="272" customWidth="1"/>
    <col min="6" max="6" width="9.1640625" style="272" customWidth="1"/>
    <col min="7" max="7" width="5" style="272" customWidth="1"/>
    <col min="8" max="8" width="77.83203125" style="272" customWidth="1"/>
    <col min="9" max="10" width="20" style="272" customWidth="1"/>
    <col min="11" max="11" width="1.6640625" style="272" customWidth="1"/>
  </cols>
  <sheetData>
    <row r="1" spans="2:11" ht="37.5" customHeight="1"/>
    <row r="2" spans="2:1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pans="2:11" s="15" customFormat="1" ht="45" customHeight="1">
      <c r="B3" s="276"/>
      <c r="C3" s="406" t="s">
        <v>968</v>
      </c>
      <c r="D3" s="406"/>
      <c r="E3" s="406"/>
      <c r="F3" s="406"/>
      <c r="G3" s="406"/>
      <c r="H3" s="406"/>
      <c r="I3" s="406"/>
      <c r="J3" s="406"/>
      <c r="K3" s="277"/>
    </row>
    <row r="4" spans="2:11" ht="25.5" customHeight="1">
      <c r="B4" s="278"/>
      <c r="C4" s="410" t="s">
        <v>969</v>
      </c>
      <c r="D4" s="410"/>
      <c r="E4" s="410"/>
      <c r="F4" s="410"/>
      <c r="G4" s="410"/>
      <c r="H4" s="410"/>
      <c r="I4" s="410"/>
      <c r="J4" s="410"/>
      <c r="K4" s="279"/>
    </row>
    <row r="5" spans="2:11" ht="5.25" customHeight="1">
      <c r="B5" s="278"/>
      <c r="C5" s="280"/>
      <c r="D5" s="280"/>
      <c r="E5" s="280"/>
      <c r="F5" s="280"/>
      <c r="G5" s="280"/>
      <c r="H5" s="280"/>
      <c r="I5" s="280"/>
      <c r="J5" s="280"/>
      <c r="K5" s="279"/>
    </row>
    <row r="6" spans="2:11" ht="15" customHeight="1">
      <c r="B6" s="278"/>
      <c r="C6" s="409" t="s">
        <v>970</v>
      </c>
      <c r="D6" s="409"/>
      <c r="E6" s="409"/>
      <c r="F6" s="409"/>
      <c r="G6" s="409"/>
      <c r="H6" s="409"/>
      <c r="I6" s="409"/>
      <c r="J6" s="409"/>
      <c r="K6" s="279"/>
    </row>
    <row r="7" spans="2:11" ht="15" customHeight="1">
      <c r="B7" s="282"/>
      <c r="C7" s="409" t="s">
        <v>971</v>
      </c>
      <c r="D7" s="409"/>
      <c r="E7" s="409"/>
      <c r="F7" s="409"/>
      <c r="G7" s="409"/>
      <c r="H7" s="409"/>
      <c r="I7" s="409"/>
      <c r="J7" s="409"/>
      <c r="K7" s="279"/>
    </row>
    <row r="8" spans="2:1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pans="2:11" ht="15" customHeight="1">
      <c r="B9" s="282"/>
      <c r="C9" s="409" t="s">
        <v>972</v>
      </c>
      <c r="D9" s="409"/>
      <c r="E9" s="409"/>
      <c r="F9" s="409"/>
      <c r="G9" s="409"/>
      <c r="H9" s="409"/>
      <c r="I9" s="409"/>
      <c r="J9" s="409"/>
      <c r="K9" s="279"/>
    </row>
    <row r="10" spans="2:11" ht="15" customHeight="1">
      <c r="B10" s="282"/>
      <c r="C10" s="281"/>
      <c r="D10" s="409" t="s">
        <v>973</v>
      </c>
      <c r="E10" s="409"/>
      <c r="F10" s="409"/>
      <c r="G10" s="409"/>
      <c r="H10" s="409"/>
      <c r="I10" s="409"/>
      <c r="J10" s="409"/>
      <c r="K10" s="279"/>
    </row>
    <row r="11" spans="2:11" ht="15" customHeight="1">
      <c r="B11" s="282"/>
      <c r="C11" s="283"/>
      <c r="D11" s="409" t="s">
        <v>974</v>
      </c>
      <c r="E11" s="409"/>
      <c r="F11" s="409"/>
      <c r="G11" s="409"/>
      <c r="H11" s="409"/>
      <c r="I11" s="409"/>
      <c r="J11" s="409"/>
      <c r="K11" s="279"/>
    </row>
    <row r="12" spans="2:11" ht="12.75" customHeight="1">
      <c r="B12" s="282"/>
      <c r="C12" s="283"/>
      <c r="D12" s="283"/>
      <c r="E12" s="283"/>
      <c r="F12" s="283"/>
      <c r="G12" s="283"/>
      <c r="H12" s="283"/>
      <c r="I12" s="283"/>
      <c r="J12" s="283"/>
      <c r="K12" s="279"/>
    </row>
    <row r="13" spans="2:11" ht="15" customHeight="1">
      <c r="B13" s="282"/>
      <c r="C13" s="283"/>
      <c r="D13" s="409" t="s">
        <v>975</v>
      </c>
      <c r="E13" s="409"/>
      <c r="F13" s="409"/>
      <c r="G13" s="409"/>
      <c r="H13" s="409"/>
      <c r="I13" s="409"/>
      <c r="J13" s="409"/>
      <c r="K13" s="279"/>
    </row>
    <row r="14" spans="2:11" ht="15" customHeight="1">
      <c r="B14" s="282"/>
      <c r="C14" s="283"/>
      <c r="D14" s="409" t="s">
        <v>976</v>
      </c>
      <c r="E14" s="409"/>
      <c r="F14" s="409"/>
      <c r="G14" s="409"/>
      <c r="H14" s="409"/>
      <c r="I14" s="409"/>
      <c r="J14" s="409"/>
      <c r="K14" s="279"/>
    </row>
    <row r="15" spans="2:11" ht="15" customHeight="1">
      <c r="B15" s="282"/>
      <c r="C15" s="283"/>
      <c r="D15" s="409" t="s">
        <v>977</v>
      </c>
      <c r="E15" s="409"/>
      <c r="F15" s="409"/>
      <c r="G15" s="409"/>
      <c r="H15" s="409"/>
      <c r="I15" s="409"/>
      <c r="J15" s="409"/>
      <c r="K15" s="279"/>
    </row>
    <row r="16" spans="2:11" ht="15" customHeight="1">
      <c r="B16" s="282"/>
      <c r="C16" s="283"/>
      <c r="D16" s="283"/>
      <c r="E16" s="284" t="s">
        <v>77</v>
      </c>
      <c r="F16" s="409" t="s">
        <v>978</v>
      </c>
      <c r="G16" s="409"/>
      <c r="H16" s="409"/>
      <c r="I16" s="409"/>
      <c r="J16" s="409"/>
      <c r="K16" s="279"/>
    </row>
    <row r="17" spans="2:11" ht="15" customHeight="1">
      <c r="B17" s="282"/>
      <c r="C17" s="283"/>
      <c r="D17" s="283"/>
      <c r="E17" s="284" t="s">
        <v>979</v>
      </c>
      <c r="F17" s="409" t="s">
        <v>980</v>
      </c>
      <c r="G17" s="409"/>
      <c r="H17" s="409"/>
      <c r="I17" s="409"/>
      <c r="J17" s="409"/>
      <c r="K17" s="279"/>
    </row>
    <row r="18" spans="2:11" ht="15" customHeight="1">
      <c r="B18" s="282"/>
      <c r="C18" s="283"/>
      <c r="D18" s="283"/>
      <c r="E18" s="284" t="s">
        <v>981</v>
      </c>
      <c r="F18" s="409" t="s">
        <v>982</v>
      </c>
      <c r="G18" s="409"/>
      <c r="H18" s="409"/>
      <c r="I18" s="409"/>
      <c r="J18" s="409"/>
      <c r="K18" s="279"/>
    </row>
    <row r="19" spans="2:11" ht="15" customHeight="1">
      <c r="B19" s="282"/>
      <c r="C19" s="283"/>
      <c r="D19" s="283"/>
      <c r="E19" s="284" t="s">
        <v>983</v>
      </c>
      <c r="F19" s="409" t="s">
        <v>984</v>
      </c>
      <c r="G19" s="409"/>
      <c r="H19" s="409"/>
      <c r="I19" s="409"/>
      <c r="J19" s="409"/>
      <c r="K19" s="279"/>
    </row>
    <row r="20" spans="2:11" ht="15" customHeight="1">
      <c r="B20" s="282"/>
      <c r="C20" s="283"/>
      <c r="D20" s="283"/>
      <c r="E20" s="284" t="s">
        <v>985</v>
      </c>
      <c r="F20" s="409" t="s">
        <v>760</v>
      </c>
      <c r="G20" s="409"/>
      <c r="H20" s="409"/>
      <c r="I20" s="409"/>
      <c r="J20" s="409"/>
      <c r="K20" s="279"/>
    </row>
    <row r="21" spans="2:11" ht="15" customHeight="1">
      <c r="B21" s="282"/>
      <c r="C21" s="283"/>
      <c r="D21" s="283"/>
      <c r="E21" s="284" t="s">
        <v>83</v>
      </c>
      <c r="F21" s="409" t="s">
        <v>986</v>
      </c>
      <c r="G21" s="409"/>
      <c r="H21" s="409"/>
      <c r="I21" s="409"/>
      <c r="J21" s="409"/>
      <c r="K21" s="279"/>
    </row>
    <row r="22" spans="2:11" ht="12.75" customHeight="1">
      <c r="B22" s="282"/>
      <c r="C22" s="283"/>
      <c r="D22" s="283"/>
      <c r="E22" s="283"/>
      <c r="F22" s="283"/>
      <c r="G22" s="283"/>
      <c r="H22" s="283"/>
      <c r="I22" s="283"/>
      <c r="J22" s="283"/>
      <c r="K22" s="279"/>
    </row>
    <row r="23" spans="2:11" ht="15" customHeight="1">
      <c r="B23" s="282"/>
      <c r="C23" s="409" t="s">
        <v>987</v>
      </c>
      <c r="D23" s="409"/>
      <c r="E23" s="409"/>
      <c r="F23" s="409"/>
      <c r="G23" s="409"/>
      <c r="H23" s="409"/>
      <c r="I23" s="409"/>
      <c r="J23" s="409"/>
      <c r="K23" s="279"/>
    </row>
    <row r="24" spans="2:11" ht="15" customHeight="1">
      <c r="B24" s="282"/>
      <c r="C24" s="409" t="s">
        <v>988</v>
      </c>
      <c r="D24" s="409"/>
      <c r="E24" s="409"/>
      <c r="F24" s="409"/>
      <c r="G24" s="409"/>
      <c r="H24" s="409"/>
      <c r="I24" s="409"/>
      <c r="J24" s="409"/>
      <c r="K24" s="279"/>
    </row>
    <row r="25" spans="2:11" ht="15" customHeight="1">
      <c r="B25" s="282"/>
      <c r="C25" s="281"/>
      <c r="D25" s="409" t="s">
        <v>989</v>
      </c>
      <c r="E25" s="409"/>
      <c r="F25" s="409"/>
      <c r="G25" s="409"/>
      <c r="H25" s="409"/>
      <c r="I25" s="409"/>
      <c r="J25" s="409"/>
      <c r="K25" s="279"/>
    </row>
    <row r="26" spans="2:11" ht="15" customHeight="1">
      <c r="B26" s="282"/>
      <c r="C26" s="283"/>
      <c r="D26" s="409" t="s">
        <v>990</v>
      </c>
      <c r="E26" s="409"/>
      <c r="F26" s="409"/>
      <c r="G26" s="409"/>
      <c r="H26" s="409"/>
      <c r="I26" s="409"/>
      <c r="J26" s="409"/>
      <c r="K26" s="279"/>
    </row>
    <row r="27" spans="2:11" ht="12.75" customHeight="1">
      <c r="B27" s="282"/>
      <c r="C27" s="283"/>
      <c r="D27" s="283"/>
      <c r="E27" s="283"/>
      <c r="F27" s="283"/>
      <c r="G27" s="283"/>
      <c r="H27" s="283"/>
      <c r="I27" s="283"/>
      <c r="J27" s="283"/>
      <c r="K27" s="279"/>
    </row>
    <row r="28" spans="2:11" ht="15" customHeight="1">
      <c r="B28" s="282"/>
      <c r="C28" s="283"/>
      <c r="D28" s="409" t="s">
        <v>991</v>
      </c>
      <c r="E28" s="409"/>
      <c r="F28" s="409"/>
      <c r="G28" s="409"/>
      <c r="H28" s="409"/>
      <c r="I28" s="409"/>
      <c r="J28" s="409"/>
      <c r="K28" s="279"/>
    </row>
    <row r="29" spans="2:11" ht="15" customHeight="1">
      <c r="B29" s="282"/>
      <c r="C29" s="283"/>
      <c r="D29" s="409" t="s">
        <v>992</v>
      </c>
      <c r="E29" s="409"/>
      <c r="F29" s="409"/>
      <c r="G29" s="409"/>
      <c r="H29" s="409"/>
      <c r="I29" s="409"/>
      <c r="J29" s="409"/>
      <c r="K29" s="279"/>
    </row>
    <row r="30" spans="2:11" ht="12.75" customHeight="1">
      <c r="B30" s="282"/>
      <c r="C30" s="283"/>
      <c r="D30" s="283"/>
      <c r="E30" s="283"/>
      <c r="F30" s="283"/>
      <c r="G30" s="283"/>
      <c r="H30" s="283"/>
      <c r="I30" s="283"/>
      <c r="J30" s="283"/>
      <c r="K30" s="279"/>
    </row>
    <row r="31" spans="2:11" ht="15" customHeight="1">
      <c r="B31" s="282"/>
      <c r="C31" s="283"/>
      <c r="D31" s="409" t="s">
        <v>993</v>
      </c>
      <c r="E31" s="409"/>
      <c r="F31" s="409"/>
      <c r="G31" s="409"/>
      <c r="H31" s="409"/>
      <c r="I31" s="409"/>
      <c r="J31" s="409"/>
      <c r="K31" s="279"/>
    </row>
    <row r="32" spans="2:11" ht="15" customHeight="1">
      <c r="B32" s="282"/>
      <c r="C32" s="283"/>
      <c r="D32" s="409" t="s">
        <v>994</v>
      </c>
      <c r="E32" s="409"/>
      <c r="F32" s="409"/>
      <c r="G32" s="409"/>
      <c r="H32" s="409"/>
      <c r="I32" s="409"/>
      <c r="J32" s="409"/>
      <c r="K32" s="279"/>
    </row>
    <row r="33" spans="2:11" ht="15" customHeight="1">
      <c r="B33" s="282"/>
      <c r="C33" s="283"/>
      <c r="D33" s="409" t="s">
        <v>995</v>
      </c>
      <c r="E33" s="409"/>
      <c r="F33" s="409"/>
      <c r="G33" s="409"/>
      <c r="H33" s="409"/>
      <c r="I33" s="409"/>
      <c r="J33" s="409"/>
      <c r="K33" s="279"/>
    </row>
    <row r="34" spans="2:11" ht="15" customHeight="1">
      <c r="B34" s="282"/>
      <c r="C34" s="283"/>
      <c r="D34" s="281"/>
      <c r="E34" s="285" t="s">
        <v>139</v>
      </c>
      <c r="F34" s="281"/>
      <c r="G34" s="409" t="s">
        <v>996</v>
      </c>
      <c r="H34" s="409"/>
      <c r="I34" s="409"/>
      <c r="J34" s="409"/>
      <c r="K34" s="279"/>
    </row>
    <row r="35" spans="2:11" ht="30.75" customHeight="1">
      <c r="B35" s="282"/>
      <c r="C35" s="283"/>
      <c r="D35" s="281"/>
      <c r="E35" s="285" t="s">
        <v>997</v>
      </c>
      <c r="F35" s="281"/>
      <c r="G35" s="409" t="s">
        <v>998</v>
      </c>
      <c r="H35" s="409"/>
      <c r="I35" s="409"/>
      <c r="J35" s="409"/>
      <c r="K35" s="279"/>
    </row>
    <row r="36" spans="2:11" ht="15" customHeight="1">
      <c r="B36" s="282"/>
      <c r="C36" s="283"/>
      <c r="D36" s="281"/>
      <c r="E36" s="285" t="s">
        <v>52</v>
      </c>
      <c r="F36" s="281"/>
      <c r="G36" s="409" t="s">
        <v>999</v>
      </c>
      <c r="H36" s="409"/>
      <c r="I36" s="409"/>
      <c r="J36" s="409"/>
      <c r="K36" s="279"/>
    </row>
    <row r="37" spans="2:11" ht="15" customHeight="1">
      <c r="B37" s="282"/>
      <c r="C37" s="283"/>
      <c r="D37" s="281"/>
      <c r="E37" s="285" t="s">
        <v>140</v>
      </c>
      <c r="F37" s="281"/>
      <c r="G37" s="409" t="s">
        <v>1000</v>
      </c>
      <c r="H37" s="409"/>
      <c r="I37" s="409"/>
      <c r="J37" s="409"/>
      <c r="K37" s="279"/>
    </row>
    <row r="38" spans="2:11" ht="15" customHeight="1">
      <c r="B38" s="282"/>
      <c r="C38" s="283"/>
      <c r="D38" s="281"/>
      <c r="E38" s="285" t="s">
        <v>141</v>
      </c>
      <c r="F38" s="281"/>
      <c r="G38" s="409" t="s">
        <v>1001</v>
      </c>
      <c r="H38" s="409"/>
      <c r="I38" s="409"/>
      <c r="J38" s="409"/>
      <c r="K38" s="279"/>
    </row>
    <row r="39" spans="2:11" ht="15" customHeight="1">
      <c r="B39" s="282"/>
      <c r="C39" s="283"/>
      <c r="D39" s="281"/>
      <c r="E39" s="285" t="s">
        <v>142</v>
      </c>
      <c r="F39" s="281"/>
      <c r="G39" s="409" t="s">
        <v>1002</v>
      </c>
      <c r="H39" s="409"/>
      <c r="I39" s="409"/>
      <c r="J39" s="409"/>
      <c r="K39" s="279"/>
    </row>
    <row r="40" spans="2:11" ht="15" customHeight="1">
      <c r="B40" s="282"/>
      <c r="C40" s="283"/>
      <c r="D40" s="281"/>
      <c r="E40" s="285" t="s">
        <v>1003</v>
      </c>
      <c r="F40" s="281"/>
      <c r="G40" s="409" t="s">
        <v>1004</v>
      </c>
      <c r="H40" s="409"/>
      <c r="I40" s="409"/>
      <c r="J40" s="409"/>
      <c r="K40" s="279"/>
    </row>
    <row r="41" spans="2:11" ht="15" customHeight="1">
      <c r="B41" s="282"/>
      <c r="C41" s="283"/>
      <c r="D41" s="281"/>
      <c r="E41" s="285"/>
      <c r="F41" s="281"/>
      <c r="G41" s="409" t="s">
        <v>1005</v>
      </c>
      <c r="H41" s="409"/>
      <c r="I41" s="409"/>
      <c r="J41" s="409"/>
      <c r="K41" s="279"/>
    </row>
    <row r="42" spans="2:11" ht="15" customHeight="1">
      <c r="B42" s="282"/>
      <c r="C42" s="283"/>
      <c r="D42" s="281"/>
      <c r="E42" s="285" t="s">
        <v>1006</v>
      </c>
      <c r="F42" s="281"/>
      <c r="G42" s="409" t="s">
        <v>1007</v>
      </c>
      <c r="H42" s="409"/>
      <c r="I42" s="409"/>
      <c r="J42" s="409"/>
      <c r="K42" s="279"/>
    </row>
    <row r="43" spans="2:11" ht="15" customHeight="1">
      <c r="B43" s="282"/>
      <c r="C43" s="283"/>
      <c r="D43" s="281"/>
      <c r="E43" s="285" t="s">
        <v>144</v>
      </c>
      <c r="F43" s="281"/>
      <c r="G43" s="409" t="s">
        <v>1008</v>
      </c>
      <c r="H43" s="409"/>
      <c r="I43" s="409"/>
      <c r="J43" s="409"/>
      <c r="K43" s="279"/>
    </row>
    <row r="44" spans="2:11" ht="12.75" customHeight="1">
      <c r="B44" s="282"/>
      <c r="C44" s="283"/>
      <c r="D44" s="281"/>
      <c r="E44" s="281"/>
      <c r="F44" s="281"/>
      <c r="G44" s="281"/>
      <c r="H44" s="281"/>
      <c r="I44" s="281"/>
      <c r="J44" s="281"/>
      <c r="K44" s="279"/>
    </row>
    <row r="45" spans="2:11" ht="15" customHeight="1">
      <c r="B45" s="282"/>
      <c r="C45" s="283"/>
      <c r="D45" s="409" t="s">
        <v>1009</v>
      </c>
      <c r="E45" s="409"/>
      <c r="F45" s="409"/>
      <c r="G45" s="409"/>
      <c r="H45" s="409"/>
      <c r="I45" s="409"/>
      <c r="J45" s="409"/>
      <c r="K45" s="279"/>
    </row>
    <row r="46" spans="2:11" ht="15" customHeight="1">
      <c r="B46" s="282"/>
      <c r="C46" s="283"/>
      <c r="D46" s="283"/>
      <c r="E46" s="409" t="s">
        <v>1010</v>
      </c>
      <c r="F46" s="409"/>
      <c r="G46" s="409"/>
      <c r="H46" s="409"/>
      <c r="I46" s="409"/>
      <c r="J46" s="409"/>
      <c r="K46" s="279"/>
    </row>
    <row r="47" spans="2:11" ht="15" customHeight="1">
      <c r="B47" s="282"/>
      <c r="C47" s="283"/>
      <c r="D47" s="283"/>
      <c r="E47" s="409" t="s">
        <v>1011</v>
      </c>
      <c r="F47" s="409"/>
      <c r="G47" s="409"/>
      <c r="H47" s="409"/>
      <c r="I47" s="409"/>
      <c r="J47" s="409"/>
      <c r="K47" s="279"/>
    </row>
    <row r="48" spans="2:11" ht="15" customHeight="1">
      <c r="B48" s="282"/>
      <c r="C48" s="283"/>
      <c r="D48" s="283"/>
      <c r="E48" s="409" t="s">
        <v>1012</v>
      </c>
      <c r="F48" s="409"/>
      <c r="G48" s="409"/>
      <c r="H48" s="409"/>
      <c r="I48" s="409"/>
      <c r="J48" s="409"/>
      <c r="K48" s="279"/>
    </row>
    <row r="49" spans="2:11" ht="15" customHeight="1">
      <c r="B49" s="282"/>
      <c r="C49" s="283"/>
      <c r="D49" s="409" t="s">
        <v>1013</v>
      </c>
      <c r="E49" s="409"/>
      <c r="F49" s="409"/>
      <c r="G49" s="409"/>
      <c r="H49" s="409"/>
      <c r="I49" s="409"/>
      <c r="J49" s="409"/>
      <c r="K49" s="279"/>
    </row>
    <row r="50" spans="2:11" ht="25.5" customHeight="1">
      <c r="B50" s="278"/>
      <c r="C50" s="410" t="s">
        <v>1014</v>
      </c>
      <c r="D50" s="410"/>
      <c r="E50" s="410"/>
      <c r="F50" s="410"/>
      <c r="G50" s="410"/>
      <c r="H50" s="410"/>
      <c r="I50" s="410"/>
      <c r="J50" s="410"/>
      <c r="K50" s="279"/>
    </row>
    <row r="51" spans="2:11" ht="5.25" customHeight="1">
      <c r="B51" s="278"/>
      <c r="C51" s="280"/>
      <c r="D51" s="280"/>
      <c r="E51" s="280"/>
      <c r="F51" s="280"/>
      <c r="G51" s="280"/>
      <c r="H51" s="280"/>
      <c r="I51" s="280"/>
      <c r="J51" s="280"/>
      <c r="K51" s="279"/>
    </row>
    <row r="52" spans="2:11" ht="15" customHeight="1">
      <c r="B52" s="278"/>
      <c r="C52" s="409" t="s">
        <v>1015</v>
      </c>
      <c r="D52" s="409"/>
      <c r="E52" s="409"/>
      <c r="F52" s="409"/>
      <c r="G52" s="409"/>
      <c r="H52" s="409"/>
      <c r="I52" s="409"/>
      <c r="J52" s="409"/>
      <c r="K52" s="279"/>
    </row>
    <row r="53" spans="2:11" ht="15" customHeight="1">
      <c r="B53" s="278"/>
      <c r="C53" s="409" t="s">
        <v>1016</v>
      </c>
      <c r="D53" s="409"/>
      <c r="E53" s="409"/>
      <c r="F53" s="409"/>
      <c r="G53" s="409"/>
      <c r="H53" s="409"/>
      <c r="I53" s="409"/>
      <c r="J53" s="409"/>
      <c r="K53" s="279"/>
    </row>
    <row r="54" spans="2:11" ht="12.75" customHeight="1">
      <c r="B54" s="278"/>
      <c r="C54" s="281"/>
      <c r="D54" s="281"/>
      <c r="E54" s="281"/>
      <c r="F54" s="281"/>
      <c r="G54" s="281"/>
      <c r="H54" s="281"/>
      <c r="I54" s="281"/>
      <c r="J54" s="281"/>
      <c r="K54" s="279"/>
    </row>
    <row r="55" spans="2:11" ht="15" customHeight="1">
      <c r="B55" s="278"/>
      <c r="C55" s="409" t="s">
        <v>1017</v>
      </c>
      <c r="D55" s="409"/>
      <c r="E55" s="409"/>
      <c r="F55" s="409"/>
      <c r="G55" s="409"/>
      <c r="H55" s="409"/>
      <c r="I55" s="409"/>
      <c r="J55" s="409"/>
      <c r="K55" s="279"/>
    </row>
    <row r="56" spans="2:11" ht="15" customHeight="1">
      <c r="B56" s="278"/>
      <c r="C56" s="283"/>
      <c r="D56" s="409" t="s">
        <v>1018</v>
      </c>
      <c r="E56" s="409"/>
      <c r="F56" s="409"/>
      <c r="G56" s="409"/>
      <c r="H56" s="409"/>
      <c r="I56" s="409"/>
      <c r="J56" s="409"/>
      <c r="K56" s="279"/>
    </row>
    <row r="57" spans="2:11" ht="15" customHeight="1">
      <c r="B57" s="278"/>
      <c r="C57" s="283"/>
      <c r="D57" s="409" t="s">
        <v>1019</v>
      </c>
      <c r="E57" s="409"/>
      <c r="F57" s="409"/>
      <c r="G57" s="409"/>
      <c r="H57" s="409"/>
      <c r="I57" s="409"/>
      <c r="J57" s="409"/>
      <c r="K57" s="279"/>
    </row>
    <row r="58" spans="2:11" ht="15" customHeight="1">
      <c r="B58" s="278"/>
      <c r="C58" s="283"/>
      <c r="D58" s="409" t="s">
        <v>1020</v>
      </c>
      <c r="E58" s="409"/>
      <c r="F58" s="409"/>
      <c r="G58" s="409"/>
      <c r="H58" s="409"/>
      <c r="I58" s="409"/>
      <c r="J58" s="409"/>
      <c r="K58" s="279"/>
    </row>
    <row r="59" spans="2:11" ht="15" customHeight="1">
      <c r="B59" s="278"/>
      <c r="C59" s="283"/>
      <c r="D59" s="409" t="s">
        <v>1021</v>
      </c>
      <c r="E59" s="409"/>
      <c r="F59" s="409"/>
      <c r="G59" s="409"/>
      <c r="H59" s="409"/>
      <c r="I59" s="409"/>
      <c r="J59" s="409"/>
      <c r="K59" s="279"/>
    </row>
    <row r="60" spans="2:11" ht="15" customHeight="1">
      <c r="B60" s="278"/>
      <c r="C60" s="283"/>
      <c r="D60" s="408" t="s">
        <v>1022</v>
      </c>
      <c r="E60" s="408"/>
      <c r="F60" s="408"/>
      <c r="G60" s="408"/>
      <c r="H60" s="408"/>
      <c r="I60" s="408"/>
      <c r="J60" s="408"/>
      <c r="K60" s="279"/>
    </row>
    <row r="61" spans="2:11" ht="15" customHeight="1">
      <c r="B61" s="278"/>
      <c r="C61" s="283"/>
      <c r="D61" s="409" t="s">
        <v>1023</v>
      </c>
      <c r="E61" s="409"/>
      <c r="F61" s="409"/>
      <c r="G61" s="409"/>
      <c r="H61" s="409"/>
      <c r="I61" s="409"/>
      <c r="J61" s="409"/>
      <c r="K61" s="279"/>
    </row>
    <row r="62" spans="2:11" ht="12.75" customHeight="1">
      <c r="B62" s="278"/>
      <c r="C62" s="283"/>
      <c r="D62" s="283"/>
      <c r="E62" s="286"/>
      <c r="F62" s="283"/>
      <c r="G62" s="283"/>
      <c r="H62" s="283"/>
      <c r="I62" s="283"/>
      <c r="J62" s="283"/>
      <c r="K62" s="279"/>
    </row>
    <row r="63" spans="2:11" ht="15" customHeight="1">
      <c r="B63" s="278"/>
      <c r="C63" s="283"/>
      <c r="D63" s="409" t="s">
        <v>1024</v>
      </c>
      <c r="E63" s="409"/>
      <c r="F63" s="409"/>
      <c r="G63" s="409"/>
      <c r="H63" s="409"/>
      <c r="I63" s="409"/>
      <c r="J63" s="409"/>
      <c r="K63" s="279"/>
    </row>
    <row r="64" spans="2:11" ht="15" customHeight="1">
      <c r="B64" s="278"/>
      <c r="C64" s="283"/>
      <c r="D64" s="408" t="s">
        <v>1025</v>
      </c>
      <c r="E64" s="408"/>
      <c r="F64" s="408"/>
      <c r="G64" s="408"/>
      <c r="H64" s="408"/>
      <c r="I64" s="408"/>
      <c r="J64" s="408"/>
      <c r="K64" s="279"/>
    </row>
    <row r="65" spans="2:11" ht="15" customHeight="1">
      <c r="B65" s="278"/>
      <c r="C65" s="283"/>
      <c r="D65" s="409" t="s">
        <v>1026</v>
      </c>
      <c r="E65" s="409"/>
      <c r="F65" s="409"/>
      <c r="G65" s="409"/>
      <c r="H65" s="409"/>
      <c r="I65" s="409"/>
      <c r="J65" s="409"/>
      <c r="K65" s="279"/>
    </row>
    <row r="66" spans="2:11" ht="15" customHeight="1">
      <c r="B66" s="278"/>
      <c r="C66" s="283"/>
      <c r="D66" s="409" t="s">
        <v>1027</v>
      </c>
      <c r="E66" s="409"/>
      <c r="F66" s="409"/>
      <c r="G66" s="409"/>
      <c r="H66" s="409"/>
      <c r="I66" s="409"/>
      <c r="J66" s="409"/>
      <c r="K66" s="279"/>
    </row>
    <row r="67" spans="2:11" ht="15" customHeight="1">
      <c r="B67" s="278"/>
      <c r="C67" s="283"/>
      <c r="D67" s="409" t="s">
        <v>1028</v>
      </c>
      <c r="E67" s="409"/>
      <c r="F67" s="409"/>
      <c r="G67" s="409"/>
      <c r="H67" s="409"/>
      <c r="I67" s="409"/>
      <c r="J67" s="409"/>
      <c r="K67" s="279"/>
    </row>
    <row r="68" spans="2:11" ht="15" customHeight="1">
      <c r="B68" s="278"/>
      <c r="C68" s="283"/>
      <c r="D68" s="409" t="s">
        <v>1029</v>
      </c>
      <c r="E68" s="409"/>
      <c r="F68" s="409"/>
      <c r="G68" s="409"/>
      <c r="H68" s="409"/>
      <c r="I68" s="409"/>
      <c r="J68" s="409"/>
      <c r="K68" s="279"/>
    </row>
    <row r="69" spans="2:11" ht="12.75" customHeight="1">
      <c r="B69" s="287"/>
      <c r="C69" s="288"/>
      <c r="D69" s="288"/>
      <c r="E69" s="288"/>
      <c r="F69" s="288"/>
      <c r="G69" s="288"/>
      <c r="H69" s="288"/>
      <c r="I69" s="288"/>
      <c r="J69" s="288"/>
      <c r="K69" s="289"/>
    </row>
    <row r="70" spans="2:11" ht="18.75" customHeight="1">
      <c r="B70" s="290"/>
      <c r="C70" s="290"/>
      <c r="D70" s="290"/>
      <c r="E70" s="290"/>
      <c r="F70" s="290"/>
      <c r="G70" s="290"/>
      <c r="H70" s="290"/>
      <c r="I70" s="290"/>
      <c r="J70" s="290"/>
      <c r="K70" s="291"/>
    </row>
    <row r="71" spans="2:11" ht="18.75" customHeight="1">
      <c r="B71" s="291"/>
      <c r="C71" s="291"/>
      <c r="D71" s="291"/>
      <c r="E71" s="291"/>
      <c r="F71" s="291"/>
      <c r="G71" s="291"/>
      <c r="H71" s="291"/>
      <c r="I71" s="291"/>
      <c r="J71" s="291"/>
      <c r="K71" s="291"/>
    </row>
    <row r="72" spans="2:11" ht="7.5" customHeight="1">
      <c r="B72" s="292"/>
      <c r="C72" s="293"/>
      <c r="D72" s="293"/>
      <c r="E72" s="293"/>
      <c r="F72" s="293"/>
      <c r="G72" s="293"/>
      <c r="H72" s="293"/>
      <c r="I72" s="293"/>
      <c r="J72" s="293"/>
      <c r="K72" s="294"/>
    </row>
    <row r="73" spans="2:11" ht="45" customHeight="1">
      <c r="B73" s="295"/>
      <c r="C73" s="407" t="s">
        <v>104</v>
      </c>
      <c r="D73" s="407"/>
      <c r="E73" s="407"/>
      <c r="F73" s="407"/>
      <c r="G73" s="407"/>
      <c r="H73" s="407"/>
      <c r="I73" s="407"/>
      <c r="J73" s="407"/>
      <c r="K73" s="296"/>
    </row>
    <row r="74" spans="2:11" ht="17.25" customHeight="1">
      <c r="B74" s="295"/>
      <c r="C74" s="297" t="s">
        <v>1030</v>
      </c>
      <c r="D74" s="297"/>
      <c r="E74" s="297"/>
      <c r="F74" s="297" t="s">
        <v>1031</v>
      </c>
      <c r="G74" s="298"/>
      <c r="H74" s="297" t="s">
        <v>140</v>
      </c>
      <c r="I74" s="297" t="s">
        <v>56</v>
      </c>
      <c r="J74" s="297" t="s">
        <v>1032</v>
      </c>
      <c r="K74" s="296"/>
    </row>
    <row r="75" spans="2:11" ht="17.25" customHeight="1">
      <c r="B75" s="295"/>
      <c r="C75" s="299" t="s">
        <v>1033</v>
      </c>
      <c r="D75" s="299"/>
      <c r="E75" s="299"/>
      <c r="F75" s="300" t="s">
        <v>1034</v>
      </c>
      <c r="G75" s="301"/>
      <c r="H75" s="299"/>
      <c r="I75" s="299"/>
      <c r="J75" s="299" t="s">
        <v>1035</v>
      </c>
      <c r="K75" s="296"/>
    </row>
    <row r="76" spans="2:11" ht="5.25" customHeight="1">
      <c r="B76" s="295"/>
      <c r="C76" s="302"/>
      <c r="D76" s="302"/>
      <c r="E76" s="302"/>
      <c r="F76" s="302"/>
      <c r="G76" s="303"/>
      <c r="H76" s="302"/>
      <c r="I76" s="302"/>
      <c r="J76" s="302"/>
      <c r="K76" s="296"/>
    </row>
    <row r="77" spans="2:11" ht="15" customHeight="1">
      <c r="B77" s="295"/>
      <c r="C77" s="285" t="s">
        <v>52</v>
      </c>
      <c r="D77" s="302"/>
      <c r="E77" s="302"/>
      <c r="F77" s="304" t="s">
        <v>1036</v>
      </c>
      <c r="G77" s="303"/>
      <c r="H77" s="285" t="s">
        <v>1037</v>
      </c>
      <c r="I77" s="285" t="s">
        <v>1038</v>
      </c>
      <c r="J77" s="285">
        <v>20</v>
      </c>
      <c r="K77" s="296"/>
    </row>
    <row r="78" spans="2:11" ht="15" customHeight="1">
      <c r="B78" s="295"/>
      <c r="C78" s="285" t="s">
        <v>1039</v>
      </c>
      <c r="D78" s="285"/>
      <c r="E78" s="285"/>
      <c r="F78" s="304" t="s">
        <v>1036</v>
      </c>
      <c r="G78" s="303"/>
      <c r="H78" s="285" t="s">
        <v>1040</v>
      </c>
      <c r="I78" s="285" t="s">
        <v>1038</v>
      </c>
      <c r="J78" s="285">
        <v>120</v>
      </c>
      <c r="K78" s="296"/>
    </row>
    <row r="79" spans="2:11" ht="15" customHeight="1">
      <c r="B79" s="305"/>
      <c r="C79" s="285" t="s">
        <v>1041</v>
      </c>
      <c r="D79" s="285"/>
      <c r="E79" s="285"/>
      <c r="F79" s="304" t="s">
        <v>1042</v>
      </c>
      <c r="G79" s="303"/>
      <c r="H79" s="285" t="s">
        <v>1043</v>
      </c>
      <c r="I79" s="285" t="s">
        <v>1038</v>
      </c>
      <c r="J79" s="285">
        <v>50</v>
      </c>
      <c r="K79" s="296"/>
    </row>
    <row r="80" spans="2:11" ht="15" customHeight="1">
      <c r="B80" s="305"/>
      <c r="C80" s="285" t="s">
        <v>1044</v>
      </c>
      <c r="D80" s="285"/>
      <c r="E80" s="285"/>
      <c r="F80" s="304" t="s">
        <v>1036</v>
      </c>
      <c r="G80" s="303"/>
      <c r="H80" s="285" t="s">
        <v>1045</v>
      </c>
      <c r="I80" s="285" t="s">
        <v>1046</v>
      </c>
      <c r="J80" s="285"/>
      <c r="K80" s="296"/>
    </row>
    <row r="81" spans="2:11" ht="15" customHeight="1">
      <c r="B81" s="305"/>
      <c r="C81" s="306" t="s">
        <v>1047</v>
      </c>
      <c r="D81" s="306"/>
      <c r="E81" s="306"/>
      <c r="F81" s="307" t="s">
        <v>1042</v>
      </c>
      <c r="G81" s="306"/>
      <c r="H81" s="306" t="s">
        <v>1048</v>
      </c>
      <c r="I81" s="306" t="s">
        <v>1038</v>
      </c>
      <c r="J81" s="306">
        <v>15</v>
      </c>
      <c r="K81" s="296"/>
    </row>
    <row r="82" spans="2:11" ht="15" customHeight="1">
      <c r="B82" s="305"/>
      <c r="C82" s="306" t="s">
        <v>1049</v>
      </c>
      <c r="D82" s="306"/>
      <c r="E82" s="306"/>
      <c r="F82" s="307" t="s">
        <v>1042</v>
      </c>
      <c r="G82" s="306"/>
      <c r="H82" s="306" t="s">
        <v>1050</v>
      </c>
      <c r="I82" s="306" t="s">
        <v>1038</v>
      </c>
      <c r="J82" s="306">
        <v>15</v>
      </c>
      <c r="K82" s="296"/>
    </row>
    <row r="83" spans="2:11" ht="15" customHeight="1">
      <c r="B83" s="305"/>
      <c r="C83" s="306" t="s">
        <v>1051</v>
      </c>
      <c r="D83" s="306"/>
      <c r="E83" s="306"/>
      <c r="F83" s="307" t="s">
        <v>1042</v>
      </c>
      <c r="G83" s="306"/>
      <c r="H83" s="306" t="s">
        <v>1052</v>
      </c>
      <c r="I83" s="306" t="s">
        <v>1038</v>
      </c>
      <c r="J83" s="306">
        <v>20</v>
      </c>
      <c r="K83" s="296"/>
    </row>
    <row r="84" spans="2:11" ht="15" customHeight="1">
      <c r="B84" s="305"/>
      <c r="C84" s="306" t="s">
        <v>1053</v>
      </c>
      <c r="D84" s="306"/>
      <c r="E84" s="306"/>
      <c r="F84" s="307" t="s">
        <v>1042</v>
      </c>
      <c r="G84" s="306"/>
      <c r="H84" s="306" t="s">
        <v>1054</v>
      </c>
      <c r="I84" s="306" t="s">
        <v>1038</v>
      </c>
      <c r="J84" s="306">
        <v>20</v>
      </c>
      <c r="K84" s="296"/>
    </row>
    <row r="85" spans="2:11" ht="15" customHeight="1">
      <c r="B85" s="305"/>
      <c r="C85" s="285" t="s">
        <v>1055</v>
      </c>
      <c r="D85" s="285"/>
      <c r="E85" s="285"/>
      <c r="F85" s="304" t="s">
        <v>1042</v>
      </c>
      <c r="G85" s="303"/>
      <c r="H85" s="285" t="s">
        <v>1056</v>
      </c>
      <c r="I85" s="285" t="s">
        <v>1038</v>
      </c>
      <c r="J85" s="285">
        <v>50</v>
      </c>
      <c r="K85" s="296"/>
    </row>
    <row r="86" spans="2:11" ht="15" customHeight="1">
      <c r="B86" s="305"/>
      <c r="C86" s="285" t="s">
        <v>1057</v>
      </c>
      <c r="D86" s="285"/>
      <c r="E86" s="285"/>
      <c r="F86" s="304" t="s">
        <v>1042</v>
      </c>
      <c r="G86" s="303"/>
      <c r="H86" s="285" t="s">
        <v>1058</v>
      </c>
      <c r="I86" s="285" t="s">
        <v>1038</v>
      </c>
      <c r="J86" s="285">
        <v>20</v>
      </c>
      <c r="K86" s="296"/>
    </row>
    <row r="87" spans="2:11" ht="15" customHeight="1">
      <c r="B87" s="305"/>
      <c r="C87" s="285" t="s">
        <v>1059</v>
      </c>
      <c r="D87" s="285"/>
      <c r="E87" s="285"/>
      <c r="F87" s="304" t="s">
        <v>1042</v>
      </c>
      <c r="G87" s="303"/>
      <c r="H87" s="285" t="s">
        <v>1060</v>
      </c>
      <c r="I87" s="285" t="s">
        <v>1038</v>
      </c>
      <c r="J87" s="285">
        <v>20</v>
      </c>
      <c r="K87" s="296"/>
    </row>
    <row r="88" spans="2:11" ht="15" customHeight="1">
      <c r="B88" s="305"/>
      <c r="C88" s="285" t="s">
        <v>1061</v>
      </c>
      <c r="D88" s="285"/>
      <c r="E88" s="285"/>
      <c r="F88" s="304" t="s">
        <v>1042</v>
      </c>
      <c r="G88" s="303"/>
      <c r="H88" s="285" t="s">
        <v>1062</v>
      </c>
      <c r="I88" s="285" t="s">
        <v>1038</v>
      </c>
      <c r="J88" s="285">
        <v>50</v>
      </c>
      <c r="K88" s="296"/>
    </row>
    <row r="89" spans="2:11" ht="15" customHeight="1">
      <c r="B89" s="305"/>
      <c r="C89" s="285" t="s">
        <v>1063</v>
      </c>
      <c r="D89" s="285"/>
      <c r="E89" s="285"/>
      <c r="F89" s="304" t="s">
        <v>1042</v>
      </c>
      <c r="G89" s="303"/>
      <c r="H89" s="285" t="s">
        <v>1063</v>
      </c>
      <c r="I89" s="285" t="s">
        <v>1038</v>
      </c>
      <c r="J89" s="285">
        <v>50</v>
      </c>
      <c r="K89" s="296"/>
    </row>
    <row r="90" spans="2:11" ht="15" customHeight="1">
      <c r="B90" s="305"/>
      <c r="C90" s="285" t="s">
        <v>145</v>
      </c>
      <c r="D90" s="285"/>
      <c r="E90" s="285"/>
      <c r="F90" s="304" t="s">
        <v>1042</v>
      </c>
      <c r="G90" s="303"/>
      <c r="H90" s="285" t="s">
        <v>1064</v>
      </c>
      <c r="I90" s="285" t="s">
        <v>1038</v>
      </c>
      <c r="J90" s="285">
        <v>255</v>
      </c>
      <c r="K90" s="296"/>
    </row>
    <row r="91" spans="2:11" ht="15" customHeight="1">
      <c r="B91" s="305"/>
      <c r="C91" s="285" t="s">
        <v>1065</v>
      </c>
      <c r="D91" s="285"/>
      <c r="E91" s="285"/>
      <c r="F91" s="304" t="s">
        <v>1036</v>
      </c>
      <c r="G91" s="303"/>
      <c r="H91" s="285" t="s">
        <v>1066</v>
      </c>
      <c r="I91" s="285" t="s">
        <v>1067</v>
      </c>
      <c r="J91" s="285"/>
      <c r="K91" s="296"/>
    </row>
    <row r="92" spans="2:11" ht="15" customHeight="1">
      <c r="B92" s="305"/>
      <c r="C92" s="285" t="s">
        <v>1068</v>
      </c>
      <c r="D92" s="285"/>
      <c r="E92" s="285"/>
      <c r="F92" s="304" t="s">
        <v>1036</v>
      </c>
      <c r="G92" s="303"/>
      <c r="H92" s="285" t="s">
        <v>1069</v>
      </c>
      <c r="I92" s="285" t="s">
        <v>1070</v>
      </c>
      <c r="J92" s="285"/>
      <c r="K92" s="296"/>
    </row>
    <row r="93" spans="2:11" ht="15" customHeight="1">
      <c r="B93" s="305"/>
      <c r="C93" s="285" t="s">
        <v>1071</v>
      </c>
      <c r="D93" s="285"/>
      <c r="E93" s="285"/>
      <c r="F93" s="304" t="s">
        <v>1036</v>
      </c>
      <c r="G93" s="303"/>
      <c r="H93" s="285" t="s">
        <v>1071</v>
      </c>
      <c r="I93" s="285" t="s">
        <v>1070</v>
      </c>
      <c r="J93" s="285"/>
      <c r="K93" s="296"/>
    </row>
    <row r="94" spans="2:11" ht="15" customHeight="1">
      <c r="B94" s="305"/>
      <c r="C94" s="285" t="s">
        <v>37</v>
      </c>
      <c r="D94" s="285"/>
      <c r="E94" s="285"/>
      <c r="F94" s="304" t="s">
        <v>1036</v>
      </c>
      <c r="G94" s="303"/>
      <c r="H94" s="285" t="s">
        <v>1072</v>
      </c>
      <c r="I94" s="285" t="s">
        <v>1070</v>
      </c>
      <c r="J94" s="285"/>
      <c r="K94" s="296"/>
    </row>
    <row r="95" spans="2:11" ht="15" customHeight="1">
      <c r="B95" s="305"/>
      <c r="C95" s="285" t="s">
        <v>47</v>
      </c>
      <c r="D95" s="285"/>
      <c r="E95" s="285"/>
      <c r="F95" s="304" t="s">
        <v>1036</v>
      </c>
      <c r="G95" s="303"/>
      <c r="H95" s="285" t="s">
        <v>1073</v>
      </c>
      <c r="I95" s="285" t="s">
        <v>1070</v>
      </c>
      <c r="J95" s="285"/>
      <c r="K95" s="296"/>
    </row>
    <row r="96" spans="2:11" ht="15" customHeight="1">
      <c r="B96" s="308"/>
      <c r="C96" s="309"/>
      <c r="D96" s="309"/>
      <c r="E96" s="309"/>
      <c r="F96" s="309"/>
      <c r="G96" s="309"/>
      <c r="H96" s="309"/>
      <c r="I96" s="309"/>
      <c r="J96" s="309"/>
      <c r="K96" s="310"/>
    </row>
    <row r="97" spans="2:11" ht="18.75" customHeight="1">
      <c r="B97" s="311"/>
      <c r="C97" s="312"/>
      <c r="D97" s="312"/>
      <c r="E97" s="312"/>
      <c r="F97" s="312"/>
      <c r="G97" s="312"/>
      <c r="H97" s="312"/>
      <c r="I97" s="312"/>
      <c r="J97" s="312"/>
      <c r="K97" s="311"/>
    </row>
    <row r="98" spans="2:11" ht="18.75" customHeight="1">
      <c r="B98" s="291"/>
      <c r="C98" s="291"/>
      <c r="D98" s="291"/>
      <c r="E98" s="291"/>
      <c r="F98" s="291"/>
      <c r="G98" s="291"/>
      <c r="H98" s="291"/>
      <c r="I98" s="291"/>
      <c r="J98" s="291"/>
      <c r="K98" s="291"/>
    </row>
    <row r="99" spans="2:11" ht="7.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4"/>
    </row>
    <row r="100" spans="2:11" ht="45" customHeight="1">
      <c r="B100" s="295"/>
      <c r="C100" s="407" t="s">
        <v>1074</v>
      </c>
      <c r="D100" s="407"/>
      <c r="E100" s="407"/>
      <c r="F100" s="407"/>
      <c r="G100" s="407"/>
      <c r="H100" s="407"/>
      <c r="I100" s="407"/>
      <c r="J100" s="407"/>
      <c r="K100" s="296"/>
    </row>
    <row r="101" spans="2:11" ht="17.25" customHeight="1">
      <c r="B101" s="295"/>
      <c r="C101" s="297" t="s">
        <v>1030</v>
      </c>
      <c r="D101" s="297"/>
      <c r="E101" s="297"/>
      <c r="F101" s="297" t="s">
        <v>1031</v>
      </c>
      <c r="G101" s="298"/>
      <c r="H101" s="297" t="s">
        <v>140</v>
      </c>
      <c r="I101" s="297" t="s">
        <v>56</v>
      </c>
      <c r="J101" s="297" t="s">
        <v>1032</v>
      </c>
      <c r="K101" s="296"/>
    </row>
    <row r="102" spans="2:11" ht="17.25" customHeight="1">
      <c r="B102" s="295"/>
      <c r="C102" s="299" t="s">
        <v>1033</v>
      </c>
      <c r="D102" s="299"/>
      <c r="E102" s="299"/>
      <c r="F102" s="300" t="s">
        <v>1034</v>
      </c>
      <c r="G102" s="301"/>
      <c r="H102" s="299"/>
      <c r="I102" s="299"/>
      <c r="J102" s="299" t="s">
        <v>1035</v>
      </c>
      <c r="K102" s="296"/>
    </row>
    <row r="103" spans="2:11" ht="5.25" customHeight="1">
      <c r="B103" s="295"/>
      <c r="C103" s="297"/>
      <c r="D103" s="297"/>
      <c r="E103" s="297"/>
      <c r="F103" s="297"/>
      <c r="G103" s="313"/>
      <c r="H103" s="297"/>
      <c r="I103" s="297"/>
      <c r="J103" s="297"/>
      <c r="K103" s="296"/>
    </row>
    <row r="104" spans="2:11" ht="15" customHeight="1">
      <c r="B104" s="295"/>
      <c r="C104" s="285" t="s">
        <v>52</v>
      </c>
      <c r="D104" s="302"/>
      <c r="E104" s="302"/>
      <c r="F104" s="304" t="s">
        <v>1036</v>
      </c>
      <c r="G104" s="313"/>
      <c r="H104" s="285" t="s">
        <v>1075</v>
      </c>
      <c r="I104" s="285" t="s">
        <v>1038</v>
      </c>
      <c r="J104" s="285">
        <v>20</v>
      </c>
      <c r="K104" s="296"/>
    </row>
    <row r="105" spans="2:11" ht="15" customHeight="1">
      <c r="B105" s="295"/>
      <c r="C105" s="285" t="s">
        <v>1039</v>
      </c>
      <c r="D105" s="285"/>
      <c r="E105" s="285"/>
      <c r="F105" s="304" t="s">
        <v>1036</v>
      </c>
      <c r="G105" s="285"/>
      <c r="H105" s="285" t="s">
        <v>1075</v>
      </c>
      <c r="I105" s="285" t="s">
        <v>1038</v>
      </c>
      <c r="J105" s="285">
        <v>120</v>
      </c>
      <c r="K105" s="296"/>
    </row>
    <row r="106" spans="2:11" ht="15" customHeight="1">
      <c r="B106" s="305"/>
      <c r="C106" s="285" t="s">
        <v>1041</v>
      </c>
      <c r="D106" s="285"/>
      <c r="E106" s="285"/>
      <c r="F106" s="304" t="s">
        <v>1042</v>
      </c>
      <c r="G106" s="285"/>
      <c r="H106" s="285" t="s">
        <v>1075</v>
      </c>
      <c r="I106" s="285" t="s">
        <v>1038</v>
      </c>
      <c r="J106" s="285">
        <v>50</v>
      </c>
      <c r="K106" s="296"/>
    </row>
    <row r="107" spans="2:11" ht="15" customHeight="1">
      <c r="B107" s="305"/>
      <c r="C107" s="285" t="s">
        <v>1044</v>
      </c>
      <c r="D107" s="285"/>
      <c r="E107" s="285"/>
      <c r="F107" s="304" t="s">
        <v>1036</v>
      </c>
      <c r="G107" s="285"/>
      <c r="H107" s="285" t="s">
        <v>1075</v>
      </c>
      <c r="I107" s="285" t="s">
        <v>1046</v>
      </c>
      <c r="J107" s="285"/>
      <c r="K107" s="296"/>
    </row>
    <row r="108" spans="2:11" ht="15" customHeight="1">
      <c r="B108" s="305"/>
      <c r="C108" s="285" t="s">
        <v>1055</v>
      </c>
      <c r="D108" s="285"/>
      <c r="E108" s="285"/>
      <c r="F108" s="304" t="s">
        <v>1042</v>
      </c>
      <c r="G108" s="285"/>
      <c r="H108" s="285" t="s">
        <v>1075</v>
      </c>
      <c r="I108" s="285" t="s">
        <v>1038</v>
      </c>
      <c r="J108" s="285">
        <v>50</v>
      </c>
      <c r="K108" s="296"/>
    </row>
    <row r="109" spans="2:11" ht="15" customHeight="1">
      <c r="B109" s="305"/>
      <c r="C109" s="285" t="s">
        <v>1063</v>
      </c>
      <c r="D109" s="285"/>
      <c r="E109" s="285"/>
      <c r="F109" s="304" t="s">
        <v>1042</v>
      </c>
      <c r="G109" s="285"/>
      <c r="H109" s="285" t="s">
        <v>1075</v>
      </c>
      <c r="I109" s="285" t="s">
        <v>1038</v>
      </c>
      <c r="J109" s="285">
        <v>50</v>
      </c>
      <c r="K109" s="296"/>
    </row>
    <row r="110" spans="2:11" ht="15" customHeight="1">
      <c r="B110" s="305"/>
      <c r="C110" s="285" t="s">
        <v>1061</v>
      </c>
      <c r="D110" s="285"/>
      <c r="E110" s="285"/>
      <c r="F110" s="304" t="s">
        <v>1042</v>
      </c>
      <c r="G110" s="285"/>
      <c r="H110" s="285" t="s">
        <v>1075</v>
      </c>
      <c r="I110" s="285" t="s">
        <v>1038</v>
      </c>
      <c r="J110" s="285">
        <v>50</v>
      </c>
      <c r="K110" s="296"/>
    </row>
    <row r="111" spans="2:11" ht="15" customHeight="1">
      <c r="B111" s="305"/>
      <c r="C111" s="285" t="s">
        <v>52</v>
      </c>
      <c r="D111" s="285"/>
      <c r="E111" s="285"/>
      <c r="F111" s="304" t="s">
        <v>1036</v>
      </c>
      <c r="G111" s="285"/>
      <c r="H111" s="285" t="s">
        <v>1076</v>
      </c>
      <c r="I111" s="285" t="s">
        <v>1038</v>
      </c>
      <c r="J111" s="285">
        <v>20</v>
      </c>
      <c r="K111" s="296"/>
    </row>
    <row r="112" spans="2:11" ht="15" customHeight="1">
      <c r="B112" s="305"/>
      <c r="C112" s="285" t="s">
        <v>1077</v>
      </c>
      <c r="D112" s="285"/>
      <c r="E112" s="285"/>
      <c r="F112" s="304" t="s">
        <v>1036</v>
      </c>
      <c r="G112" s="285"/>
      <c r="H112" s="285" t="s">
        <v>1078</v>
      </c>
      <c r="I112" s="285" t="s">
        <v>1038</v>
      </c>
      <c r="J112" s="285">
        <v>120</v>
      </c>
      <c r="K112" s="296"/>
    </row>
    <row r="113" spans="2:11" ht="15" customHeight="1">
      <c r="B113" s="305"/>
      <c r="C113" s="285" t="s">
        <v>37</v>
      </c>
      <c r="D113" s="285"/>
      <c r="E113" s="285"/>
      <c r="F113" s="304" t="s">
        <v>1036</v>
      </c>
      <c r="G113" s="285"/>
      <c r="H113" s="285" t="s">
        <v>1079</v>
      </c>
      <c r="I113" s="285" t="s">
        <v>1070</v>
      </c>
      <c r="J113" s="285"/>
      <c r="K113" s="296"/>
    </row>
    <row r="114" spans="2:11" ht="15" customHeight="1">
      <c r="B114" s="305"/>
      <c r="C114" s="285" t="s">
        <v>47</v>
      </c>
      <c r="D114" s="285"/>
      <c r="E114" s="285"/>
      <c r="F114" s="304" t="s">
        <v>1036</v>
      </c>
      <c r="G114" s="285"/>
      <c r="H114" s="285" t="s">
        <v>1080</v>
      </c>
      <c r="I114" s="285" t="s">
        <v>1070</v>
      </c>
      <c r="J114" s="285"/>
      <c r="K114" s="296"/>
    </row>
    <row r="115" spans="2:11" ht="15" customHeight="1">
      <c r="B115" s="305"/>
      <c r="C115" s="285" t="s">
        <v>56</v>
      </c>
      <c r="D115" s="285"/>
      <c r="E115" s="285"/>
      <c r="F115" s="304" t="s">
        <v>1036</v>
      </c>
      <c r="G115" s="285"/>
      <c r="H115" s="285" t="s">
        <v>1081</v>
      </c>
      <c r="I115" s="285" t="s">
        <v>1082</v>
      </c>
      <c r="J115" s="285"/>
      <c r="K115" s="296"/>
    </row>
    <row r="116" spans="2:11" ht="15" customHeight="1">
      <c r="B116" s="308"/>
      <c r="C116" s="314"/>
      <c r="D116" s="314"/>
      <c r="E116" s="314"/>
      <c r="F116" s="314"/>
      <c r="G116" s="314"/>
      <c r="H116" s="314"/>
      <c r="I116" s="314"/>
      <c r="J116" s="314"/>
      <c r="K116" s="310"/>
    </row>
    <row r="117" spans="2:11" ht="18.75" customHeight="1">
      <c r="B117" s="315"/>
      <c r="C117" s="281"/>
      <c r="D117" s="281"/>
      <c r="E117" s="281"/>
      <c r="F117" s="316"/>
      <c r="G117" s="281"/>
      <c r="H117" s="281"/>
      <c r="I117" s="281"/>
      <c r="J117" s="281"/>
      <c r="K117" s="315"/>
    </row>
    <row r="118" spans="2:11" ht="18.75" customHeight="1">
      <c r="B118" s="291"/>
      <c r="C118" s="291"/>
      <c r="D118" s="291"/>
      <c r="E118" s="291"/>
      <c r="F118" s="291"/>
      <c r="G118" s="291"/>
      <c r="H118" s="291"/>
      <c r="I118" s="291"/>
      <c r="J118" s="291"/>
      <c r="K118" s="291"/>
    </row>
    <row r="119" spans="2:11" ht="7.5" customHeight="1">
      <c r="B119" s="317"/>
      <c r="C119" s="318"/>
      <c r="D119" s="318"/>
      <c r="E119" s="318"/>
      <c r="F119" s="318"/>
      <c r="G119" s="318"/>
      <c r="H119" s="318"/>
      <c r="I119" s="318"/>
      <c r="J119" s="318"/>
      <c r="K119" s="319"/>
    </row>
    <row r="120" spans="2:11" ht="45" customHeight="1">
      <c r="B120" s="320"/>
      <c r="C120" s="406" t="s">
        <v>1083</v>
      </c>
      <c r="D120" s="406"/>
      <c r="E120" s="406"/>
      <c r="F120" s="406"/>
      <c r="G120" s="406"/>
      <c r="H120" s="406"/>
      <c r="I120" s="406"/>
      <c r="J120" s="406"/>
      <c r="K120" s="321"/>
    </row>
    <row r="121" spans="2:11" ht="17.25" customHeight="1">
      <c r="B121" s="322"/>
      <c r="C121" s="297" t="s">
        <v>1030</v>
      </c>
      <c r="D121" s="297"/>
      <c r="E121" s="297"/>
      <c r="F121" s="297" t="s">
        <v>1031</v>
      </c>
      <c r="G121" s="298"/>
      <c r="H121" s="297" t="s">
        <v>140</v>
      </c>
      <c r="I121" s="297" t="s">
        <v>56</v>
      </c>
      <c r="J121" s="297" t="s">
        <v>1032</v>
      </c>
      <c r="K121" s="323"/>
    </row>
    <row r="122" spans="2:11" ht="17.25" customHeight="1">
      <c r="B122" s="322"/>
      <c r="C122" s="299" t="s">
        <v>1033</v>
      </c>
      <c r="D122" s="299"/>
      <c r="E122" s="299"/>
      <c r="F122" s="300" t="s">
        <v>1034</v>
      </c>
      <c r="G122" s="301"/>
      <c r="H122" s="299"/>
      <c r="I122" s="299"/>
      <c r="J122" s="299" t="s">
        <v>1035</v>
      </c>
      <c r="K122" s="323"/>
    </row>
    <row r="123" spans="2:11" ht="5.25" customHeight="1">
      <c r="B123" s="324"/>
      <c r="C123" s="302"/>
      <c r="D123" s="302"/>
      <c r="E123" s="302"/>
      <c r="F123" s="302"/>
      <c r="G123" s="285"/>
      <c r="H123" s="302"/>
      <c r="I123" s="302"/>
      <c r="J123" s="302"/>
      <c r="K123" s="325"/>
    </row>
    <row r="124" spans="2:11" ht="15" customHeight="1">
      <c r="B124" s="324"/>
      <c r="C124" s="285" t="s">
        <v>1039</v>
      </c>
      <c r="D124" s="302"/>
      <c r="E124" s="302"/>
      <c r="F124" s="304" t="s">
        <v>1036</v>
      </c>
      <c r="G124" s="285"/>
      <c r="H124" s="285" t="s">
        <v>1075</v>
      </c>
      <c r="I124" s="285" t="s">
        <v>1038</v>
      </c>
      <c r="J124" s="285">
        <v>120</v>
      </c>
      <c r="K124" s="326"/>
    </row>
    <row r="125" spans="2:11" ht="15" customHeight="1">
      <c r="B125" s="324"/>
      <c r="C125" s="285" t="s">
        <v>1084</v>
      </c>
      <c r="D125" s="285"/>
      <c r="E125" s="285"/>
      <c r="F125" s="304" t="s">
        <v>1036</v>
      </c>
      <c r="G125" s="285"/>
      <c r="H125" s="285" t="s">
        <v>1085</v>
      </c>
      <c r="I125" s="285" t="s">
        <v>1038</v>
      </c>
      <c r="J125" s="285" t="s">
        <v>1086</v>
      </c>
      <c r="K125" s="326"/>
    </row>
    <row r="126" spans="2:11" ht="15" customHeight="1">
      <c r="B126" s="324"/>
      <c r="C126" s="285" t="s">
        <v>83</v>
      </c>
      <c r="D126" s="285"/>
      <c r="E126" s="285"/>
      <c r="F126" s="304" t="s">
        <v>1036</v>
      </c>
      <c r="G126" s="285"/>
      <c r="H126" s="285" t="s">
        <v>1087</v>
      </c>
      <c r="I126" s="285" t="s">
        <v>1038</v>
      </c>
      <c r="J126" s="285" t="s">
        <v>1086</v>
      </c>
      <c r="K126" s="326"/>
    </row>
    <row r="127" spans="2:11" ht="15" customHeight="1">
      <c r="B127" s="324"/>
      <c r="C127" s="285" t="s">
        <v>1047</v>
      </c>
      <c r="D127" s="285"/>
      <c r="E127" s="285"/>
      <c r="F127" s="304" t="s">
        <v>1042</v>
      </c>
      <c r="G127" s="285"/>
      <c r="H127" s="285" t="s">
        <v>1048</v>
      </c>
      <c r="I127" s="285" t="s">
        <v>1038</v>
      </c>
      <c r="J127" s="285">
        <v>15</v>
      </c>
      <c r="K127" s="326"/>
    </row>
    <row r="128" spans="2:11" ht="15" customHeight="1">
      <c r="B128" s="324"/>
      <c r="C128" s="306" t="s">
        <v>1049</v>
      </c>
      <c r="D128" s="306"/>
      <c r="E128" s="306"/>
      <c r="F128" s="307" t="s">
        <v>1042</v>
      </c>
      <c r="G128" s="306"/>
      <c r="H128" s="306" t="s">
        <v>1050</v>
      </c>
      <c r="I128" s="306" t="s">
        <v>1038</v>
      </c>
      <c r="J128" s="306">
        <v>15</v>
      </c>
      <c r="K128" s="326"/>
    </row>
    <row r="129" spans="2:11" ht="15" customHeight="1">
      <c r="B129" s="324"/>
      <c r="C129" s="306" t="s">
        <v>1051</v>
      </c>
      <c r="D129" s="306"/>
      <c r="E129" s="306"/>
      <c r="F129" s="307" t="s">
        <v>1042</v>
      </c>
      <c r="G129" s="306"/>
      <c r="H129" s="306" t="s">
        <v>1052</v>
      </c>
      <c r="I129" s="306" t="s">
        <v>1038</v>
      </c>
      <c r="J129" s="306">
        <v>20</v>
      </c>
      <c r="K129" s="326"/>
    </row>
    <row r="130" spans="2:11" ht="15" customHeight="1">
      <c r="B130" s="324"/>
      <c r="C130" s="306" t="s">
        <v>1053</v>
      </c>
      <c r="D130" s="306"/>
      <c r="E130" s="306"/>
      <c r="F130" s="307" t="s">
        <v>1042</v>
      </c>
      <c r="G130" s="306"/>
      <c r="H130" s="306" t="s">
        <v>1054</v>
      </c>
      <c r="I130" s="306" t="s">
        <v>1038</v>
      </c>
      <c r="J130" s="306">
        <v>20</v>
      </c>
      <c r="K130" s="326"/>
    </row>
    <row r="131" spans="2:11" ht="15" customHeight="1">
      <c r="B131" s="324"/>
      <c r="C131" s="285" t="s">
        <v>1041</v>
      </c>
      <c r="D131" s="285"/>
      <c r="E131" s="285"/>
      <c r="F131" s="304" t="s">
        <v>1042</v>
      </c>
      <c r="G131" s="285"/>
      <c r="H131" s="285" t="s">
        <v>1075</v>
      </c>
      <c r="I131" s="285" t="s">
        <v>1038</v>
      </c>
      <c r="J131" s="285">
        <v>50</v>
      </c>
      <c r="K131" s="326"/>
    </row>
    <row r="132" spans="2:11" ht="15" customHeight="1">
      <c r="B132" s="324"/>
      <c r="C132" s="285" t="s">
        <v>1055</v>
      </c>
      <c r="D132" s="285"/>
      <c r="E132" s="285"/>
      <c r="F132" s="304" t="s">
        <v>1042</v>
      </c>
      <c r="G132" s="285"/>
      <c r="H132" s="285" t="s">
        <v>1075</v>
      </c>
      <c r="I132" s="285" t="s">
        <v>1038</v>
      </c>
      <c r="J132" s="285">
        <v>50</v>
      </c>
      <c r="K132" s="326"/>
    </row>
    <row r="133" spans="2:11" ht="15" customHeight="1">
      <c r="B133" s="324"/>
      <c r="C133" s="285" t="s">
        <v>1061</v>
      </c>
      <c r="D133" s="285"/>
      <c r="E133" s="285"/>
      <c r="F133" s="304" t="s">
        <v>1042</v>
      </c>
      <c r="G133" s="285"/>
      <c r="H133" s="285" t="s">
        <v>1075</v>
      </c>
      <c r="I133" s="285" t="s">
        <v>1038</v>
      </c>
      <c r="J133" s="285">
        <v>50</v>
      </c>
      <c r="K133" s="326"/>
    </row>
    <row r="134" spans="2:11" ht="15" customHeight="1">
      <c r="B134" s="324"/>
      <c r="C134" s="285" t="s">
        <v>1063</v>
      </c>
      <c r="D134" s="285"/>
      <c r="E134" s="285"/>
      <c r="F134" s="304" t="s">
        <v>1042</v>
      </c>
      <c r="G134" s="285"/>
      <c r="H134" s="285" t="s">
        <v>1075</v>
      </c>
      <c r="I134" s="285" t="s">
        <v>1038</v>
      </c>
      <c r="J134" s="285">
        <v>50</v>
      </c>
      <c r="K134" s="326"/>
    </row>
    <row r="135" spans="2:11" ht="15" customHeight="1">
      <c r="B135" s="324"/>
      <c r="C135" s="285" t="s">
        <v>145</v>
      </c>
      <c r="D135" s="285"/>
      <c r="E135" s="285"/>
      <c r="F135" s="304" t="s">
        <v>1042</v>
      </c>
      <c r="G135" s="285"/>
      <c r="H135" s="285" t="s">
        <v>1088</v>
      </c>
      <c r="I135" s="285" t="s">
        <v>1038</v>
      </c>
      <c r="J135" s="285">
        <v>255</v>
      </c>
      <c r="K135" s="326"/>
    </row>
    <row r="136" spans="2:11" ht="15" customHeight="1">
      <c r="B136" s="324"/>
      <c r="C136" s="285" t="s">
        <v>1065</v>
      </c>
      <c r="D136" s="285"/>
      <c r="E136" s="285"/>
      <c r="F136" s="304" t="s">
        <v>1036</v>
      </c>
      <c r="G136" s="285"/>
      <c r="H136" s="285" t="s">
        <v>1089</v>
      </c>
      <c r="I136" s="285" t="s">
        <v>1067</v>
      </c>
      <c r="J136" s="285"/>
      <c r="K136" s="326"/>
    </row>
    <row r="137" spans="2:11" ht="15" customHeight="1">
      <c r="B137" s="324"/>
      <c r="C137" s="285" t="s">
        <v>1068</v>
      </c>
      <c r="D137" s="285"/>
      <c r="E137" s="285"/>
      <c r="F137" s="304" t="s">
        <v>1036</v>
      </c>
      <c r="G137" s="285"/>
      <c r="H137" s="285" t="s">
        <v>1090</v>
      </c>
      <c r="I137" s="285" t="s">
        <v>1070</v>
      </c>
      <c r="J137" s="285"/>
      <c r="K137" s="326"/>
    </row>
    <row r="138" spans="2:11" ht="15" customHeight="1">
      <c r="B138" s="324"/>
      <c r="C138" s="285" t="s">
        <v>1071</v>
      </c>
      <c r="D138" s="285"/>
      <c r="E138" s="285"/>
      <c r="F138" s="304" t="s">
        <v>1036</v>
      </c>
      <c r="G138" s="285"/>
      <c r="H138" s="285" t="s">
        <v>1071</v>
      </c>
      <c r="I138" s="285" t="s">
        <v>1070</v>
      </c>
      <c r="J138" s="285"/>
      <c r="K138" s="326"/>
    </row>
    <row r="139" spans="2:11" ht="15" customHeight="1">
      <c r="B139" s="324"/>
      <c r="C139" s="285" t="s">
        <v>37</v>
      </c>
      <c r="D139" s="285"/>
      <c r="E139" s="285"/>
      <c r="F139" s="304" t="s">
        <v>1036</v>
      </c>
      <c r="G139" s="285"/>
      <c r="H139" s="285" t="s">
        <v>1091</v>
      </c>
      <c r="I139" s="285" t="s">
        <v>1070</v>
      </c>
      <c r="J139" s="285"/>
      <c r="K139" s="326"/>
    </row>
    <row r="140" spans="2:11" ht="15" customHeight="1">
      <c r="B140" s="324"/>
      <c r="C140" s="285" t="s">
        <v>1092</v>
      </c>
      <c r="D140" s="285"/>
      <c r="E140" s="285"/>
      <c r="F140" s="304" t="s">
        <v>1036</v>
      </c>
      <c r="G140" s="285"/>
      <c r="H140" s="285" t="s">
        <v>1093</v>
      </c>
      <c r="I140" s="285" t="s">
        <v>1070</v>
      </c>
      <c r="J140" s="285"/>
      <c r="K140" s="326"/>
    </row>
    <row r="141" spans="2:11" ht="15" customHeight="1">
      <c r="B141" s="327"/>
      <c r="C141" s="328"/>
      <c r="D141" s="328"/>
      <c r="E141" s="328"/>
      <c r="F141" s="328"/>
      <c r="G141" s="328"/>
      <c r="H141" s="328"/>
      <c r="I141" s="328"/>
      <c r="J141" s="328"/>
      <c r="K141" s="329"/>
    </row>
    <row r="142" spans="2:11" ht="18.75" customHeight="1">
      <c r="B142" s="281"/>
      <c r="C142" s="281"/>
      <c r="D142" s="281"/>
      <c r="E142" s="281"/>
      <c r="F142" s="316"/>
      <c r="G142" s="281"/>
      <c r="H142" s="281"/>
      <c r="I142" s="281"/>
      <c r="J142" s="281"/>
      <c r="K142" s="281"/>
    </row>
    <row r="143" spans="2:11" ht="18.75" customHeight="1">
      <c r="B143" s="291"/>
      <c r="C143" s="291"/>
      <c r="D143" s="291"/>
      <c r="E143" s="291"/>
      <c r="F143" s="291"/>
      <c r="G143" s="291"/>
      <c r="H143" s="291"/>
      <c r="I143" s="291"/>
      <c r="J143" s="291"/>
      <c r="K143" s="291"/>
    </row>
    <row r="144" spans="2:11" ht="7.5" customHeight="1">
      <c r="B144" s="292"/>
      <c r="C144" s="293"/>
      <c r="D144" s="293"/>
      <c r="E144" s="293"/>
      <c r="F144" s="293"/>
      <c r="G144" s="293"/>
      <c r="H144" s="293"/>
      <c r="I144" s="293"/>
      <c r="J144" s="293"/>
      <c r="K144" s="294"/>
    </row>
    <row r="145" spans="2:11" ht="45" customHeight="1">
      <c r="B145" s="295"/>
      <c r="C145" s="407" t="s">
        <v>1094</v>
      </c>
      <c r="D145" s="407"/>
      <c r="E145" s="407"/>
      <c r="F145" s="407"/>
      <c r="G145" s="407"/>
      <c r="H145" s="407"/>
      <c r="I145" s="407"/>
      <c r="J145" s="407"/>
      <c r="K145" s="296"/>
    </row>
    <row r="146" spans="2:11" ht="17.25" customHeight="1">
      <c r="B146" s="295"/>
      <c r="C146" s="297" t="s">
        <v>1030</v>
      </c>
      <c r="D146" s="297"/>
      <c r="E146" s="297"/>
      <c r="F146" s="297" t="s">
        <v>1031</v>
      </c>
      <c r="G146" s="298"/>
      <c r="H146" s="297" t="s">
        <v>140</v>
      </c>
      <c r="I146" s="297" t="s">
        <v>56</v>
      </c>
      <c r="J146" s="297" t="s">
        <v>1032</v>
      </c>
      <c r="K146" s="296"/>
    </row>
    <row r="147" spans="2:11" ht="17.25" customHeight="1">
      <c r="B147" s="295"/>
      <c r="C147" s="299" t="s">
        <v>1033</v>
      </c>
      <c r="D147" s="299"/>
      <c r="E147" s="299"/>
      <c r="F147" s="300" t="s">
        <v>1034</v>
      </c>
      <c r="G147" s="301"/>
      <c r="H147" s="299"/>
      <c r="I147" s="299"/>
      <c r="J147" s="299" t="s">
        <v>1035</v>
      </c>
      <c r="K147" s="296"/>
    </row>
    <row r="148" spans="2:11" ht="5.25" customHeight="1">
      <c r="B148" s="305"/>
      <c r="C148" s="302"/>
      <c r="D148" s="302"/>
      <c r="E148" s="302"/>
      <c r="F148" s="302"/>
      <c r="G148" s="303"/>
      <c r="H148" s="302"/>
      <c r="I148" s="302"/>
      <c r="J148" s="302"/>
      <c r="K148" s="326"/>
    </row>
    <row r="149" spans="2:11" ht="15" customHeight="1">
      <c r="B149" s="305"/>
      <c r="C149" s="330" t="s">
        <v>1039</v>
      </c>
      <c r="D149" s="285"/>
      <c r="E149" s="285"/>
      <c r="F149" s="331" t="s">
        <v>1036</v>
      </c>
      <c r="G149" s="285"/>
      <c r="H149" s="330" t="s">
        <v>1075</v>
      </c>
      <c r="I149" s="330" t="s">
        <v>1038</v>
      </c>
      <c r="J149" s="330">
        <v>120</v>
      </c>
      <c r="K149" s="326"/>
    </row>
    <row r="150" spans="2:11" ht="15" customHeight="1">
      <c r="B150" s="305"/>
      <c r="C150" s="330" t="s">
        <v>1084</v>
      </c>
      <c r="D150" s="285"/>
      <c r="E150" s="285"/>
      <c r="F150" s="331" t="s">
        <v>1036</v>
      </c>
      <c r="G150" s="285"/>
      <c r="H150" s="330" t="s">
        <v>1095</v>
      </c>
      <c r="I150" s="330" t="s">
        <v>1038</v>
      </c>
      <c r="J150" s="330" t="s">
        <v>1086</v>
      </c>
      <c r="K150" s="326"/>
    </row>
    <row r="151" spans="2:11" ht="15" customHeight="1">
      <c r="B151" s="305"/>
      <c r="C151" s="330" t="s">
        <v>83</v>
      </c>
      <c r="D151" s="285"/>
      <c r="E151" s="285"/>
      <c r="F151" s="331" t="s">
        <v>1036</v>
      </c>
      <c r="G151" s="285"/>
      <c r="H151" s="330" t="s">
        <v>1096</v>
      </c>
      <c r="I151" s="330" t="s">
        <v>1038</v>
      </c>
      <c r="J151" s="330" t="s">
        <v>1086</v>
      </c>
      <c r="K151" s="326"/>
    </row>
    <row r="152" spans="2:11" ht="15" customHeight="1">
      <c r="B152" s="305"/>
      <c r="C152" s="330" t="s">
        <v>1041</v>
      </c>
      <c r="D152" s="285"/>
      <c r="E152" s="285"/>
      <c r="F152" s="331" t="s">
        <v>1042</v>
      </c>
      <c r="G152" s="285"/>
      <c r="H152" s="330" t="s">
        <v>1075</v>
      </c>
      <c r="I152" s="330" t="s">
        <v>1038</v>
      </c>
      <c r="J152" s="330">
        <v>50</v>
      </c>
      <c r="K152" s="326"/>
    </row>
    <row r="153" spans="2:11" ht="15" customHeight="1">
      <c r="B153" s="305"/>
      <c r="C153" s="330" t="s">
        <v>1044</v>
      </c>
      <c r="D153" s="285"/>
      <c r="E153" s="285"/>
      <c r="F153" s="331" t="s">
        <v>1036</v>
      </c>
      <c r="G153" s="285"/>
      <c r="H153" s="330" t="s">
        <v>1075</v>
      </c>
      <c r="I153" s="330" t="s">
        <v>1046</v>
      </c>
      <c r="J153" s="330"/>
      <c r="K153" s="326"/>
    </row>
    <row r="154" spans="2:11" ht="15" customHeight="1">
      <c r="B154" s="305"/>
      <c r="C154" s="330" t="s">
        <v>1055</v>
      </c>
      <c r="D154" s="285"/>
      <c r="E154" s="285"/>
      <c r="F154" s="331" t="s">
        <v>1042</v>
      </c>
      <c r="G154" s="285"/>
      <c r="H154" s="330" t="s">
        <v>1075</v>
      </c>
      <c r="I154" s="330" t="s">
        <v>1038</v>
      </c>
      <c r="J154" s="330">
        <v>50</v>
      </c>
      <c r="K154" s="326"/>
    </row>
    <row r="155" spans="2:11" ht="15" customHeight="1">
      <c r="B155" s="305"/>
      <c r="C155" s="330" t="s">
        <v>1063</v>
      </c>
      <c r="D155" s="285"/>
      <c r="E155" s="285"/>
      <c r="F155" s="331" t="s">
        <v>1042</v>
      </c>
      <c r="G155" s="285"/>
      <c r="H155" s="330" t="s">
        <v>1075</v>
      </c>
      <c r="I155" s="330" t="s">
        <v>1038</v>
      </c>
      <c r="J155" s="330">
        <v>50</v>
      </c>
      <c r="K155" s="326"/>
    </row>
    <row r="156" spans="2:11" ht="15" customHeight="1">
      <c r="B156" s="305"/>
      <c r="C156" s="330" t="s">
        <v>1061</v>
      </c>
      <c r="D156" s="285"/>
      <c r="E156" s="285"/>
      <c r="F156" s="331" t="s">
        <v>1042</v>
      </c>
      <c r="G156" s="285"/>
      <c r="H156" s="330" t="s">
        <v>1075</v>
      </c>
      <c r="I156" s="330" t="s">
        <v>1038</v>
      </c>
      <c r="J156" s="330">
        <v>50</v>
      </c>
      <c r="K156" s="326"/>
    </row>
    <row r="157" spans="2:11" ht="15" customHeight="1">
      <c r="B157" s="305"/>
      <c r="C157" s="330" t="s">
        <v>111</v>
      </c>
      <c r="D157" s="285"/>
      <c r="E157" s="285"/>
      <c r="F157" s="331" t="s">
        <v>1036</v>
      </c>
      <c r="G157" s="285"/>
      <c r="H157" s="330" t="s">
        <v>1097</v>
      </c>
      <c r="I157" s="330" t="s">
        <v>1038</v>
      </c>
      <c r="J157" s="330" t="s">
        <v>1098</v>
      </c>
      <c r="K157" s="326"/>
    </row>
    <row r="158" spans="2:11" ht="15" customHeight="1">
      <c r="B158" s="305"/>
      <c r="C158" s="330" t="s">
        <v>1099</v>
      </c>
      <c r="D158" s="285"/>
      <c r="E158" s="285"/>
      <c r="F158" s="331" t="s">
        <v>1036</v>
      </c>
      <c r="G158" s="285"/>
      <c r="H158" s="330" t="s">
        <v>1100</v>
      </c>
      <c r="I158" s="330" t="s">
        <v>1070</v>
      </c>
      <c r="J158" s="330"/>
      <c r="K158" s="326"/>
    </row>
    <row r="159" spans="2:11" ht="15" customHeight="1">
      <c r="B159" s="332"/>
      <c r="C159" s="314"/>
      <c r="D159" s="314"/>
      <c r="E159" s="314"/>
      <c r="F159" s="314"/>
      <c r="G159" s="314"/>
      <c r="H159" s="314"/>
      <c r="I159" s="314"/>
      <c r="J159" s="314"/>
      <c r="K159" s="333"/>
    </row>
    <row r="160" spans="2:11" ht="18.75" customHeight="1">
      <c r="B160" s="281"/>
      <c r="C160" s="285"/>
      <c r="D160" s="285"/>
      <c r="E160" s="285"/>
      <c r="F160" s="304"/>
      <c r="G160" s="285"/>
      <c r="H160" s="285"/>
      <c r="I160" s="285"/>
      <c r="J160" s="285"/>
      <c r="K160" s="281"/>
    </row>
    <row r="161" spans="2:11" ht="18.75" customHeight="1">
      <c r="B161" s="291"/>
      <c r="C161" s="291"/>
      <c r="D161" s="291"/>
      <c r="E161" s="291"/>
      <c r="F161" s="291"/>
      <c r="G161" s="291"/>
      <c r="H161" s="291"/>
      <c r="I161" s="291"/>
      <c r="J161" s="291"/>
      <c r="K161" s="291"/>
    </row>
    <row r="162" spans="2:11" ht="7.5" customHeight="1">
      <c r="B162" s="273"/>
      <c r="C162" s="274"/>
      <c r="D162" s="274"/>
      <c r="E162" s="274"/>
      <c r="F162" s="274"/>
      <c r="G162" s="274"/>
      <c r="H162" s="274"/>
      <c r="I162" s="274"/>
      <c r="J162" s="274"/>
      <c r="K162" s="275"/>
    </row>
    <row r="163" spans="2:11" ht="45" customHeight="1">
      <c r="B163" s="276"/>
      <c r="C163" s="406" t="s">
        <v>1101</v>
      </c>
      <c r="D163" s="406"/>
      <c r="E163" s="406"/>
      <c r="F163" s="406"/>
      <c r="G163" s="406"/>
      <c r="H163" s="406"/>
      <c r="I163" s="406"/>
      <c r="J163" s="406"/>
      <c r="K163" s="277"/>
    </row>
    <row r="164" spans="2:11" ht="17.25" customHeight="1">
      <c r="B164" s="276"/>
      <c r="C164" s="297" t="s">
        <v>1030</v>
      </c>
      <c r="D164" s="297"/>
      <c r="E164" s="297"/>
      <c r="F164" s="297" t="s">
        <v>1031</v>
      </c>
      <c r="G164" s="334"/>
      <c r="H164" s="335" t="s">
        <v>140</v>
      </c>
      <c r="I164" s="335" t="s">
        <v>56</v>
      </c>
      <c r="J164" s="297" t="s">
        <v>1032</v>
      </c>
      <c r="K164" s="277"/>
    </row>
    <row r="165" spans="2:11" ht="17.25" customHeight="1">
      <c r="B165" s="278"/>
      <c r="C165" s="299" t="s">
        <v>1033</v>
      </c>
      <c r="D165" s="299"/>
      <c r="E165" s="299"/>
      <c r="F165" s="300" t="s">
        <v>1034</v>
      </c>
      <c r="G165" s="336"/>
      <c r="H165" s="337"/>
      <c r="I165" s="337"/>
      <c r="J165" s="299" t="s">
        <v>1035</v>
      </c>
      <c r="K165" s="279"/>
    </row>
    <row r="166" spans="2:11" ht="5.25" customHeight="1">
      <c r="B166" s="305"/>
      <c r="C166" s="302"/>
      <c r="D166" s="302"/>
      <c r="E166" s="302"/>
      <c r="F166" s="302"/>
      <c r="G166" s="303"/>
      <c r="H166" s="302"/>
      <c r="I166" s="302"/>
      <c r="J166" s="302"/>
      <c r="K166" s="326"/>
    </row>
    <row r="167" spans="2:11" ht="15" customHeight="1">
      <c r="B167" s="305"/>
      <c r="C167" s="285" t="s">
        <v>1039</v>
      </c>
      <c r="D167" s="285"/>
      <c r="E167" s="285"/>
      <c r="F167" s="304" t="s">
        <v>1036</v>
      </c>
      <c r="G167" s="285"/>
      <c r="H167" s="285" t="s">
        <v>1075</v>
      </c>
      <c r="I167" s="285" t="s">
        <v>1038</v>
      </c>
      <c r="J167" s="285">
        <v>120</v>
      </c>
      <c r="K167" s="326"/>
    </row>
    <row r="168" spans="2:11" ht="15" customHeight="1">
      <c r="B168" s="305"/>
      <c r="C168" s="285" t="s">
        <v>1084</v>
      </c>
      <c r="D168" s="285"/>
      <c r="E168" s="285"/>
      <c r="F168" s="304" t="s">
        <v>1036</v>
      </c>
      <c r="G168" s="285"/>
      <c r="H168" s="285" t="s">
        <v>1085</v>
      </c>
      <c r="I168" s="285" t="s">
        <v>1038</v>
      </c>
      <c r="J168" s="285" t="s">
        <v>1086</v>
      </c>
      <c r="K168" s="326"/>
    </row>
    <row r="169" spans="2:11" ht="15" customHeight="1">
      <c r="B169" s="305"/>
      <c r="C169" s="285" t="s">
        <v>83</v>
      </c>
      <c r="D169" s="285"/>
      <c r="E169" s="285"/>
      <c r="F169" s="304" t="s">
        <v>1036</v>
      </c>
      <c r="G169" s="285"/>
      <c r="H169" s="285" t="s">
        <v>1102</v>
      </c>
      <c r="I169" s="285" t="s">
        <v>1038</v>
      </c>
      <c r="J169" s="285" t="s">
        <v>1086</v>
      </c>
      <c r="K169" s="326"/>
    </row>
    <row r="170" spans="2:11" ht="15" customHeight="1">
      <c r="B170" s="305"/>
      <c r="C170" s="285" t="s">
        <v>1041</v>
      </c>
      <c r="D170" s="285"/>
      <c r="E170" s="285"/>
      <c r="F170" s="304" t="s">
        <v>1042</v>
      </c>
      <c r="G170" s="285"/>
      <c r="H170" s="285" t="s">
        <v>1102</v>
      </c>
      <c r="I170" s="285" t="s">
        <v>1038</v>
      </c>
      <c r="J170" s="285">
        <v>50</v>
      </c>
      <c r="K170" s="326"/>
    </row>
    <row r="171" spans="2:11" ht="15" customHeight="1">
      <c r="B171" s="305"/>
      <c r="C171" s="285" t="s">
        <v>1044</v>
      </c>
      <c r="D171" s="285"/>
      <c r="E171" s="285"/>
      <c r="F171" s="304" t="s">
        <v>1036</v>
      </c>
      <c r="G171" s="285"/>
      <c r="H171" s="285" t="s">
        <v>1102</v>
      </c>
      <c r="I171" s="285" t="s">
        <v>1046</v>
      </c>
      <c r="J171" s="285"/>
      <c r="K171" s="326"/>
    </row>
    <row r="172" spans="2:11" ht="15" customHeight="1">
      <c r="B172" s="305"/>
      <c r="C172" s="285" t="s">
        <v>1055</v>
      </c>
      <c r="D172" s="285"/>
      <c r="E172" s="285"/>
      <c r="F172" s="304" t="s">
        <v>1042</v>
      </c>
      <c r="G172" s="285"/>
      <c r="H172" s="285" t="s">
        <v>1102</v>
      </c>
      <c r="I172" s="285" t="s">
        <v>1038</v>
      </c>
      <c r="J172" s="285">
        <v>50</v>
      </c>
      <c r="K172" s="326"/>
    </row>
    <row r="173" spans="2:11" ht="15" customHeight="1">
      <c r="B173" s="305"/>
      <c r="C173" s="285" t="s">
        <v>1063</v>
      </c>
      <c r="D173" s="285"/>
      <c r="E173" s="285"/>
      <c r="F173" s="304" t="s">
        <v>1042</v>
      </c>
      <c r="G173" s="285"/>
      <c r="H173" s="285" t="s">
        <v>1102</v>
      </c>
      <c r="I173" s="285" t="s">
        <v>1038</v>
      </c>
      <c r="J173" s="285">
        <v>50</v>
      </c>
      <c r="K173" s="326"/>
    </row>
    <row r="174" spans="2:11" ht="15" customHeight="1">
      <c r="B174" s="305"/>
      <c r="C174" s="285" t="s">
        <v>1061</v>
      </c>
      <c r="D174" s="285"/>
      <c r="E174" s="285"/>
      <c r="F174" s="304" t="s">
        <v>1042</v>
      </c>
      <c r="G174" s="285"/>
      <c r="H174" s="285" t="s">
        <v>1102</v>
      </c>
      <c r="I174" s="285" t="s">
        <v>1038</v>
      </c>
      <c r="J174" s="285">
        <v>50</v>
      </c>
      <c r="K174" s="326"/>
    </row>
    <row r="175" spans="2:11" ht="15" customHeight="1">
      <c r="B175" s="305"/>
      <c r="C175" s="285" t="s">
        <v>139</v>
      </c>
      <c r="D175" s="285"/>
      <c r="E175" s="285"/>
      <c r="F175" s="304" t="s">
        <v>1036</v>
      </c>
      <c r="G175" s="285"/>
      <c r="H175" s="285" t="s">
        <v>1103</v>
      </c>
      <c r="I175" s="285" t="s">
        <v>1104</v>
      </c>
      <c r="J175" s="285"/>
      <c r="K175" s="326"/>
    </row>
    <row r="176" spans="2:11" ht="15" customHeight="1">
      <c r="B176" s="305"/>
      <c r="C176" s="285" t="s">
        <v>56</v>
      </c>
      <c r="D176" s="285"/>
      <c r="E176" s="285"/>
      <c r="F176" s="304" t="s">
        <v>1036</v>
      </c>
      <c r="G176" s="285"/>
      <c r="H176" s="285" t="s">
        <v>1105</v>
      </c>
      <c r="I176" s="285" t="s">
        <v>1106</v>
      </c>
      <c r="J176" s="285">
        <v>1</v>
      </c>
      <c r="K176" s="326"/>
    </row>
    <row r="177" spans="2:11" ht="15" customHeight="1">
      <c r="B177" s="305"/>
      <c r="C177" s="285" t="s">
        <v>52</v>
      </c>
      <c r="D177" s="285"/>
      <c r="E177" s="285"/>
      <c r="F177" s="304" t="s">
        <v>1036</v>
      </c>
      <c r="G177" s="285"/>
      <c r="H177" s="285" t="s">
        <v>1107</v>
      </c>
      <c r="I177" s="285" t="s">
        <v>1038</v>
      </c>
      <c r="J177" s="285">
        <v>20</v>
      </c>
      <c r="K177" s="326"/>
    </row>
    <row r="178" spans="2:11" ht="15" customHeight="1">
      <c r="B178" s="305"/>
      <c r="C178" s="285" t="s">
        <v>140</v>
      </c>
      <c r="D178" s="285"/>
      <c r="E178" s="285"/>
      <c r="F178" s="304" t="s">
        <v>1036</v>
      </c>
      <c r="G178" s="285"/>
      <c r="H178" s="285" t="s">
        <v>1108</v>
      </c>
      <c r="I178" s="285" t="s">
        <v>1038</v>
      </c>
      <c r="J178" s="285">
        <v>255</v>
      </c>
      <c r="K178" s="326"/>
    </row>
    <row r="179" spans="2:11" ht="15" customHeight="1">
      <c r="B179" s="305"/>
      <c r="C179" s="285" t="s">
        <v>141</v>
      </c>
      <c r="D179" s="285"/>
      <c r="E179" s="285"/>
      <c r="F179" s="304" t="s">
        <v>1036</v>
      </c>
      <c r="G179" s="285"/>
      <c r="H179" s="285" t="s">
        <v>1001</v>
      </c>
      <c r="I179" s="285" t="s">
        <v>1038</v>
      </c>
      <c r="J179" s="285">
        <v>10</v>
      </c>
      <c r="K179" s="326"/>
    </row>
    <row r="180" spans="2:11" ht="15" customHeight="1">
      <c r="B180" s="305"/>
      <c r="C180" s="285" t="s">
        <v>142</v>
      </c>
      <c r="D180" s="285"/>
      <c r="E180" s="285"/>
      <c r="F180" s="304" t="s">
        <v>1036</v>
      </c>
      <c r="G180" s="285"/>
      <c r="H180" s="285" t="s">
        <v>1109</v>
      </c>
      <c r="I180" s="285" t="s">
        <v>1070</v>
      </c>
      <c r="J180" s="285"/>
      <c r="K180" s="326"/>
    </row>
    <row r="181" spans="2:11" ht="15" customHeight="1">
      <c r="B181" s="305"/>
      <c r="C181" s="285" t="s">
        <v>1110</v>
      </c>
      <c r="D181" s="285"/>
      <c r="E181" s="285"/>
      <c r="F181" s="304" t="s">
        <v>1036</v>
      </c>
      <c r="G181" s="285"/>
      <c r="H181" s="285" t="s">
        <v>1111</v>
      </c>
      <c r="I181" s="285" t="s">
        <v>1070</v>
      </c>
      <c r="J181" s="285"/>
      <c r="K181" s="326"/>
    </row>
    <row r="182" spans="2:11" ht="15" customHeight="1">
      <c r="B182" s="305"/>
      <c r="C182" s="285" t="s">
        <v>1099</v>
      </c>
      <c r="D182" s="285"/>
      <c r="E182" s="285"/>
      <c r="F182" s="304" t="s">
        <v>1036</v>
      </c>
      <c r="G182" s="285"/>
      <c r="H182" s="285" t="s">
        <v>1112</v>
      </c>
      <c r="I182" s="285" t="s">
        <v>1070</v>
      </c>
      <c r="J182" s="285"/>
      <c r="K182" s="326"/>
    </row>
    <row r="183" spans="2:11" ht="15" customHeight="1">
      <c r="B183" s="305"/>
      <c r="C183" s="285" t="s">
        <v>144</v>
      </c>
      <c r="D183" s="285"/>
      <c r="E183" s="285"/>
      <c r="F183" s="304" t="s">
        <v>1042</v>
      </c>
      <c r="G183" s="285"/>
      <c r="H183" s="285" t="s">
        <v>1113</v>
      </c>
      <c r="I183" s="285" t="s">
        <v>1038</v>
      </c>
      <c r="J183" s="285">
        <v>50</v>
      </c>
      <c r="K183" s="326"/>
    </row>
    <row r="184" spans="2:11" ht="15" customHeight="1">
      <c r="B184" s="305"/>
      <c r="C184" s="285" t="s">
        <v>1114</v>
      </c>
      <c r="D184" s="285"/>
      <c r="E184" s="285"/>
      <c r="F184" s="304" t="s">
        <v>1042</v>
      </c>
      <c r="G184" s="285"/>
      <c r="H184" s="285" t="s">
        <v>1115</v>
      </c>
      <c r="I184" s="285" t="s">
        <v>1116</v>
      </c>
      <c r="J184" s="285"/>
      <c r="K184" s="326"/>
    </row>
    <row r="185" spans="2:11" ht="15" customHeight="1">
      <c r="B185" s="305"/>
      <c r="C185" s="285" t="s">
        <v>1117</v>
      </c>
      <c r="D185" s="285"/>
      <c r="E185" s="285"/>
      <c r="F185" s="304" t="s">
        <v>1042</v>
      </c>
      <c r="G185" s="285"/>
      <c r="H185" s="285" t="s">
        <v>1118</v>
      </c>
      <c r="I185" s="285" t="s">
        <v>1116</v>
      </c>
      <c r="J185" s="285"/>
      <c r="K185" s="326"/>
    </row>
    <row r="186" spans="2:11" ht="15" customHeight="1">
      <c r="B186" s="305"/>
      <c r="C186" s="285" t="s">
        <v>1119</v>
      </c>
      <c r="D186" s="285"/>
      <c r="E186" s="285"/>
      <c r="F186" s="304" t="s">
        <v>1042</v>
      </c>
      <c r="G186" s="285"/>
      <c r="H186" s="285" t="s">
        <v>1120</v>
      </c>
      <c r="I186" s="285" t="s">
        <v>1116</v>
      </c>
      <c r="J186" s="285"/>
      <c r="K186" s="326"/>
    </row>
    <row r="187" spans="2:11" ht="15" customHeight="1">
      <c r="B187" s="305"/>
      <c r="C187" s="338" t="s">
        <v>1121</v>
      </c>
      <c r="D187" s="285"/>
      <c r="E187" s="285"/>
      <c r="F187" s="304" t="s">
        <v>1042</v>
      </c>
      <c r="G187" s="285"/>
      <c r="H187" s="285" t="s">
        <v>1122</v>
      </c>
      <c r="I187" s="285" t="s">
        <v>1123</v>
      </c>
      <c r="J187" s="339" t="s">
        <v>1124</v>
      </c>
      <c r="K187" s="326"/>
    </row>
    <row r="188" spans="2:11" ht="15" customHeight="1">
      <c r="B188" s="305"/>
      <c r="C188" s="290" t="s">
        <v>41</v>
      </c>
      <c r="D188" s="285"/>
      <c r="E188" s="285"/>
      <c r="F188" s="304" t="s">
        <v>1036</v>
      </c>
      <c r="G188" s="285"/>
      <c r="H188" s="281" t="s">
        <v>1125</v>
      </c>
      <c r="I188" s="285" t="s">
        <v>1126</v>
      </c>
      <c r="J188" s="285"/>
      <c r="K188" s="326"/>
    </row>
    <row r="189" spans="2:11" ht="15" customHeight="1">
      <c r="B189" s="305"/>
      <c r="C189" s="290" t="s">
        <v>1127</v>
      </c>
      <c r="D189" s="285"/>
      <c r="E189" s="285"/>
      <c r="F189" s="304" t="s">
        <v>1036</v>
      </c>
      <c r="G189" s="285"/>
      <c r="H189" s="285" t="s">
        <v>1128</v>
      </c>
      <c r="I189" s="285" t="s">
        <v>1070</v>
      </c>
      <c r="J189" s="285"/>
      <c r="K189" s="326"/>
    </row>
    <row r="190" spans="2:11" ht="15" customHeight="1">
      <c r="B190" s="305"/>
      <c r="C190" s="290" t="s">
        <v>1129</v>
      </c>
      <c r="D190" s="285"/>
      <c r="E190" s="285"/>
      <c r="F190" s="304" t="s">
        <v>1036</v>
      </c>
      <c r="G190" s="285"/>
      <c r="H190" s="285" t="s">
        <v>1130</v>
      </c>
      <c r="I190" s="285" t="s">
        <v>1070</v>
      </c>
      <c r="J190" s="285"/>
      <c r="K190" s="326"/>
    </row>
    <row r="191" spans="2:11" ht="15" customHeight="1">
      <c r="B191" s="305"/>
      <c r="C191" s="290" t="s">
        <v>1131</v>
      </c>
      <c r="D191" s="285"/>
      <c r="E191" s="285"/>
      <c r="F191" s="304" t="s">
        <v>1042</v>
      </c>
      <c r="G191" s="285"/>
      <c r="H191" s="285" t="s">
        <v>1132</v>
      </c>
      <c r="I191" s="285" t="s">
        <v>1070</v>
      </c>
      <c r="J191" s="285"/>
      <c r="K191" s="326"/>
    </row>
    <row r="192" spans="2:11" ht="15" customHeight="1">
      <c r="B192" s="332"/>
      <c r="C192" s="340"/>
      <c r="D192" s="314"/>
      <c r="E192" s="314"/>
      <c r="F192" s="314"/>
      <c r="G192" s="314"/>
      <c r="H192" s="314"/>
      <c r="I192" s="314"/>
      <c r="J192" s="314"/>
      <c r="K192" s="333"/>
    </row>
    <row r="193" spans="2:11" ht="18.75" customHeight="1">
      <c r="B193" s="281"/>
      <c r="C193" s="285"/>
      <c r="D193" s="285"/>
      <c r="E193" s="285"/>
      <c r="F193" s="304"/>
      <c r="G193" s="285"/>
      <c r="H193" s="285"/>
      <c r="I193" s="285"/>
      <c r="J193" s="285"/>
      <c r="K193" s="281"/>
    </row>
    <row r="194" spans="2:11" ht="18.75" customHeight="1">
      <c r="B194" s="281"/>
      <c r="C194" s="285"/>
      <c r="D194" s="285"/>
      <c r="E194" s="285"/>
      <c r="F194" s="304"/>
      <c r="G194" s="285"/>
      <c r="H194" s="285"/>
      <c r="I194" s="285"/>
      <c r="J194" s="285"/>
      <c r="K194" s="281"/>
    </row>
    <row r="195" spans="2:11" ht="18.75" customHeight="1">
      <c r="B195" s="291"/>
      <c r="C195" s="291"/>
      <c r="D195" s="291"/>
      <c r="E195" s="291"/>
      <c r="F195" s="291"/>
      <c r="G195" s="291"/>
      <c r="H195" s="291"/>
      <c r="I195" s="291"/>
      <c r="J195" s="291"/>
      <c r="K195" s="291"/>
    </row>
    <row r="196" spans="2:11">
      <c r="B196" s="273"/>
      <c r="C196" s="274"/>
      <c r="D196" s="274"/>
      <c r="E196" s="274"/>
      <c r="F196" s="274"/>
      <c r="G196" s="274"/>
      <c r="H196" s="274"/>
      <c r="I196" s="274"/>
      <c r="J196" s="274"/>
      <c r="K196" s="275"/>
    </row>
    <row r="197" spans="2:11" ht="21">
      <c r="B197" s="276"/>
      <c r="C197" s="406" t="s">
        <v>1133</v>
      </c>
      <c r="D197" s="406"/>
      <c r="E197" s="406"/>
      <c r="F197" s="406"/>
      <c r="G197" s="406"/>
      <c r="H197" s="406"/>
      <c r="I197" s="406"/>
      <c r="J197" s="406"/>
      <c r="K197" s="277"/>
    </row>
    <row r="198" spans="2:11" ht="25.5" customHeight="1">
      <c r="B198" s="276"/>
      <c r="C198" s="341" t="s">
        <v>1134</v>
      </c>
      <c r="D198" s="341"/>
      <c r="E198" s="341"/>
      <c r="F198" s="341" t="s">
        <v>1135</v>
      </c>
      <c r="G198" s="342"/>
      <c r="H198" s="405" t="s">
        <v>1136</v>
      </c>
      <c r="I198" s="405"/>
      <c r="J198" s="405"/>
      <c r="K198" s="277"/>
    </row>
    <row r="199" spans="2:11" ht="5.25" customHeight="1">
      <c r="B199" s="305"/>
      <c r="C199" s="302"/>
      <c r="D199" s="302"/>
      <c r="E199" s="302"/>
      <c r="F199" s="302"/>
      <c r="G199" s="285"/>
      <c r="H199" s="302"/>
      <c r="I199" s="302"/>
      <c r="J199" s="302"/>
      <c r="K199" s="326"/>
    </row>
    <row r="200" spans="2:11" ht="15" customHeight="1">
      <c r="B200" s="305"/>
      <c r="C200" s="285" t="s">
        <v>1126</v>
      </c>
      <c r="D200" s="285"/>
      <c r="E200" s="285"/>
      <c r="F200" s="304" t="s">
        <v>42</v>
      </c>
      <c r="G200" s="285"/>
      <c r="H200" s="403" t="s">
        <v>1137</v>
      </c>
      <c r="I200" s="403"/>
      <c r="J200" s="403"/>
      <c r="K200" s="326"/>
    </row>
    <row r="201" spans="2:11" ht="15" customHeight="1">
      <c r="B201" s="305"/>
      <c r="C201" s="311"/>
      <c r="D201" s="285"/>
      <c r="E201" s="285"/>
      <c r="F201" s="304" t="s">
        <v>43</v>
      </c>
      <c r="G201" s="285"/>
      <c r="H201" s="403" t="s">
        <v>1138</v>
      </c>
      <c r="I201" s="403"/>
      <c r="J201" s="403"/>
      <c r="K201" s="326"/>
    </row>
    <row r="202" spans="2:11" ht="15" customHeight="1">
      <c r="B202" s="305"/>
      <c r="C202" s="311"/>
      <c r="D202" s="285"/>
      <c r="E202" s="285"/>
      <c r="F202" s="304" t="s">
        <v>46</v>
      </c>
      <c r="G202" s="285"/>
      <c r="H202" s="403" t="s">
        <v>1139</v>
      </c>
      <c r="I202" s="403"/>
      <c r="J202" s="403"/>
      <c r="K202" s="326"/>
    </row>
    <row r="203" spans="2:11" ht="15" customHeight="1">
      <c r="B203" s="305"/>
      <c r="C203" s="285"/>
      <c r="D203" s="285"/>
      <c r="E203" s="285"/>
      <c r="F203" s="304" t="s">
        <v>44</v>
      </c>
      <c r="G203" s="285"/>
      <c r="H203" s="403" t="s">
        <v>1140</v>
      </c>
      <c r="I203" s="403"/>
      <c r="J203" s="403"/>
      <c r="K203" s="326"/>
    </row>
    <row r="204" spans="2:11" ht="15" customHeight="1">
      <c r="B204" s="305"/>
      <c r="C204" s="285"/>
      <c r="D204" s="285"/>
      <c r="E204" s="285"/>
      <c r="F204" s="304" t="s">
        <v>45</v>
      </c>
      <c r="G204" s="285"/>
      <c r="H204" s="403" t="s">
        <v>1141</v>
      </c>
      <c r="I204" s="403"/>
      <c r="J204" s="403"/>
      <c r="K204" s="326"/>
    </row>
    <row r="205" spans="2:11" ht="15" customHeight="1">
      <c r="B205" s="305"/>
      <c r="C205" s="285"/>
      <c r="D205" s="285"/>
      <c r="E205" s="285"/>
      <c r="F205" s="304"/>
      <c r="G205" s="285"/>
      <c r="H205" s="285"/>
      <c r="I205" s="285"/>
      <c r="J205" s="285"/>
      <c r="K205" s="326"/>
    </row>
    <row r="206" spans="2:11" ht="15" customHeight="1">
      <c r="B206" s="305"/>
      <c r="C206" s="285" t="s">
        <v>1082</v>
      </c>
      <c r="D206" s="285"/>
      <c r="E206" s="285"/>
      <c r="F206" s="304" t="s">
        <v>77</v>
      </c>
      <c r="G206" s="285"/>
      <c r="H206" s="403" t="s">
        <v>1142</v>
      </c>
      <c r="I206" s="403"/>
      <c r="J206" s="403"/>
      <c r="K206" s="326"/>
    </row>
    <row r="207" spans="2:11" ht="15" customHeight="1">
      <c r="B207" s="305"/>
      <c r="C207" s="311"/>
      <c r="D207" s="285"/>
      <c r="E207" s="285"/>
      <c r="F207" s="304" t="s">
        <v>981</v>
      </c>
      <c r="G207" s="285"/>
      <c r="H207" s="403" t="s">
        <v>982</v>
      </c>
      <c r="I207" s="403"/>
      <c r="J207" s="403"/>
      <c r="K207" s="326"/>
    </row>
    <row r="208" spans="2:11" ht="15" customHeight="1">
      <c r="B208" s="305"/>
      <c r="C208" s="285"/>
      <c r="D208" s="285"/>
      <c r="E208" s="285"/>
      <c r="F208" s="304" t="s">
        <v>979</v>
      </c>
      <c r="G208" s="285"/>
      <c r="H208" s="403" t="s">
        <v>1143</v>
      </c>
      <c r="I208" s="403"/>
      <c r="J208" s="403"/>
      <c r="K208" s="326"/>
    </row>
    <row r="209" spans="2:11" ht="15" customHeight="1">
      <c r="B209" s="343"/>
      <c r="C209" s="311"/>
      <c r="D209" s="311"/>
      <c r="E209" s="311"/>
      <c r="F209" s="304" t="s">
        <v>983</v>
      </c>
      <c r="G209" s="290"/>
      <c r="H209" s="404" t="s">
        <v>984</v>
      </c>
      <c r="I209" s="404"/>
      <c r="J209" s="404"/>
      <c r="K209" s="344"/>
    </row>
    <row r="210" spans="2:11" ht="15" customHeight="1">
      <c r="B210" s="343"/>
      <c r="C210" s="311"/>
      <c r="D210" s="311"/>
      <c r="E210" s="311"/>
      <c r="F210" s="304" t="s">
        <v>985</v>
      </c>
      <c r="G210" s="290"/>
      <c r="H210" s="404" t="s">
        <v>964</v>
      </c>
      <c r="I210" s="404"/>
      <c r="J210" s="404"/>
      <c r="K210" s="344"/>
    </row>
    <row r="211" spans="2:11" ht="15" customHeight="1">
      <c r="B211" s="343"/>
      <c r="C211" s="311"/>
      <c r="D211" s="311"/>
      <c r="E211" s="311"/>
      <c r="F211" s="345"/>
      <c r="G211" s="290"/>
      <c r="H211" s="346"/>
      <c r="I211" s="346"/>
      <c r="J211" s="346"/>
      <c r="K211" s="344"/>
    </row>
    <row r="212" spans="2:11" ht="15" customHeight="1">
      <c r="B212" s="343"/>
      <c r="C212" s="285" t="s">
        <v>1106</v>
      </c>
      <c r="D212" s="311"/>
      <c r="E212" s="311"/>
      <c r="F212" s="304">
        <v>1</v>
      </c>
      <c r="G212" s="290"/>
      <c r="H212" s="404" t="s">
        <v>1144</v>
      </c>
      <c r="I212" s="404"/>
      <c r="J212" s="404"/>
      <c r="K212" s="344"/>
    </row>
    <row r="213" spans="2:11" ht="15" customHeight="1">
      <c r="B213" s="343"/>
      <c r="C213" s="311"/>
      <c r="D213" s="311"/>
      <c r="E213" s="311"/>
      <c r="F213" s="304">
        <v>2</v>
      </c>
      <c r="G213" s="290"/>
      <c r="H213" s="404" t="s">
        <v>1145</v>
      </c>
      <c r="I213" s="404"/>
      <c r="J213" s="404"/>
      <c r="K213" s="344"/>
    </row>
    <row r="214" spans="2:11" ht="15" customHeight="1">
      <c r="B214" s="343"/>
      <c r="C214" s="311"/>
      <c r="D214" s="311"/>
      <c r="E214" s="311"/>
      <c r="F214" s="304">
        <v>3</v>
      </c>
      <c r="G214" s="290"/>
      <c r="H214" s="404" t="s">
        <v>1146</v>
      </c>
      <c r="I214" s="404"/>
      <c r="J214" s="404"/>
      <c r="K214" s="344"/>
    </row>
    <row r="215" spans="2:11" ht="15" customHeight="1">
      <c r="B215" s="343"/>
      <c r="C215" s="311"/>
      <c r="D215" s="311"/>
      <c r="E215" s="311"/>
      <c r="F215" s="304">
        <v>4</v>
      </c>
      <c r="G215" s="290"/>
      <c r="H215" s="404" t="s">
        <v>1147</v>
      </c>
      <c r="I215" s="404"/>
      <c r="J215" s="404"/>
      <c r="K215" s="344"/>
    </row>
    <row r="216" spans="2:11" ht="12.75" customHeight="1">
      <c r="B216" s="347"/>
      <c r="C216" s="348"/>
      <c r="D216" s="348"/>
      <c r="E216" s="348"/>
      <c r="F216" s="348"/>
      <c r="G216" s="348"/>
      <c r="H216" s="348"/>
      <c r="I216" s="348"/>
      <c r="J216" s="348"/>
      <c r="K216" s="349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01_H - hlavní náklady</vt:lpstr>
      <vt:lpstr>H_EL - Elektroinstalace p...</vt:lpstr>
      <vt:lpstr>H_VŠ - Výtahová šachta</vt:lpstr>
      <vt:lpstr>H_VY - Výtah</vt:lpstr>
      <vt:lpstr>SO 01_V - vedlejší  náklady</vt:lpstr>
      <vt:lpstr>Pokyny pro vyplnění</vt:lpstr>
      <vt:lpstr>'H_EL - Elektroinstalace p...'!Názvy_tisku</vt:lpstr>
      <vt:lpstr>'H_VŠ - Výtahová šachta'!Názvy_tisku</vt:lpstr>
      <vt:lpstr>'H_VY - Výtah'!Názvy_tisku</vt:lpstr>
      <vt:lpstr>'Rekapitulace stavby'!Názvy_tisku</vt:lpstr>
      <vt:lpstr>'SO 01_H - hlavní náklady'!Názvy_tisku</vt:lpstr>
      <vt:lpstr>'SO 01_V - vedlejší  náklady'!Názvy_tisku</vt:lpstr>
      <vt:lpstr>'H_EL - Elektroinstalace p...'!Oblast_tisku</vt:lpstr>
      <vt:lpstr>'H_VŠ - Výtahová šachta'!Oblast_tisku</vt:lpstr>
      <vt:lpstr>'H_VY - Výtah'!Oblast_tisku</vt:lpstr>
      <vt:lpstr>'Pokyny pro vyplnění'!Oblast_tisku</vt:lpstr>
      <vt:lpstr>'Rekapitulace stavby'!Oblast_tisku</vt:lpstr>
      <vt:lpstr>'SO 01_H - hlavní náklady'!Oblast_tisku</vt:lpstr>
      <vt:lpstr>'SO 01_V - vedlejší  náklady'!Oblast_tisku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</dc:creator>
  <cp:lastModifiedBy>Divín Pavel</cp:lastModifiedBy>
  <dcterms:created xsi:type="dcterms:W3CDTF">2017-01-26T17:26:29Z</dcterms:created>
  <dcterms:modified xsi:type="dcterms:W3CDTF">2017-01-26T17:26:37Z</dcterms:modified>
</cp:coreProperties>
</file>