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PS2 - Elektroinstalace a MaR" sheetId="2" r:id="rId2"/>
    <sheet name="Pokyny pro vyplnění" sheetId="3" r:id="rId3"/>
  </sheets>
  <definedNames>
    <definedName name="_xlnm.Print_Area" localSheetId="0">'Rekapitulace stavby'!$D$4:$AO$33,'Rekapitulace stavby'!$C$39:$AQ$53</definedName>
    <definedName name="_xlnm._FilterDatabase" localSheetId="1" hidden="1">'PS2 - Elektroinstalace a MaR'!$C$88:$K$222</definedName>
    <definedName name="_xlnm.Print_Area" localSheetId="1">'PS2 - Elektroinstalace a MaR'!$C$4:$J$36,'PS2 - Elektroinstalace a MaR'!$C$42:$J$70,'PS2 - Elektroinstalace a MaR'!$C$76:$K$222</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'PS2 - Elektroinstalace a MaR'!$88:$88</definedName>
  </definedNames>
  <calcPr fullCalcOnLoad="1"/>
</workbook>
</file>

<file path=xl/sharedStrings.xml><?xml version="1.0" encoding="utf-8"?>
<sst xmlns="http://schemas.openxmlformats.org/spreadsheetml/2006/main" count="2276" uniqueCount="705">
  <si>
    <t>Export VZ</t>
  </si>
  <si>
    <t>List obsahuje:</t>
  </si>
  <si>
    <t>1) Rekapitulace stavby</t>
  </si>
  <si>
    <t>2) Rekapitulace objektů stavby a soupisů prací</t>
  </si>
  <si>
    <t>3.0</t>
  </si>
  <si>
    <t>ZAMOK</t>
  </si>
  <si>
    <t>False</t>
  </si>
  <si>
    <t>{8faa7003-1823-4607-b90a-f90bb538ab79}</t>
  </si>
  <si>
    <t>0,01</t>
  </si>
  <si>
    <t>21</t>
  </si>
  <si>
    <t>15</t>
  </si>
  <si>
    <t>REKAPITULACE STAVBY</t>
  </si>
  <si>
    <t>v ---  níže se nacházejí doplnkové a pomocné údaje k sestavám  --- v</t>
  </si>
  <si>
    <t>Návod na vyplnění</t>
  </si>
  <si>
    <t>0,001</t>
  </si>
  <si>
    <t>Kód:</t>
  </si>
  <si>
    <t>2019_062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</si>
  <si>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</si>
  <si>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</si>
  <si>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plynové kotelny v Odrách DPS</t>
  </si>
  <si>
    <t>KSO:</t>
  </si>
  <si>
    <t/>
  </si>
  <si>
    <t>CC-CZ:</t>
  </si>
  <si>
    <t>Místo:</t>
  </si>
  <si>
    <t>ul. Vítkovská, parcelní číslo 1113/2</t>
  </si>
  <si>
    <t>Datum:</t>
  </si>
  <si>
    <t>26. 9. 2019</t>
  </si>
  <si>
    <t>Zadavatel:</t>
  </si>
  <si>
    <t>IČ:</t>
  </si>
  <si>
    <t>Oderská městská společnost s.r.o</t>
  </si>
  <si>
    <t>DIČ:</t>
  </si>
  <si>
    <t>Uchazeč:</t>
  </si>
  <si>
    <t>Vyplň údaj</t>
  </si>
  <si>
    <t>Projektant:</t>
  </si>
  <si>
    <t xml:space="preserve"> </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</si>
  <si>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</si>
  <si>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</si>
  <si>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</si>
  <si>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</si>
  <si>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</si>
  <si>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</si>
  <si>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</si>
  <si>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</si>
  <si>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</si>
  <si>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</si>
  <si>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</si>
  <si>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</si>
  <si>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</si>
  <si>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</si>
  <si>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</si>
  <si>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</si>
  <si>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</si>
  <si>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</si>
  <si>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</si>
  <si>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</si>
  <si>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</si>
  <si>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</si>
  <si>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</si>
  <si>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</si>
  <si>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</si>
  <si>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</si>
  <si>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</si>
  <si>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</si>
  <si>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</si>
  <si>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</si>
  <si>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</si>
  <si>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</si>
  <si>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</si>
  <si>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</si>
  <si>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</si>
  <si>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</si>
  <si>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</si>
  <si>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</si>
  <si>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</si>
  <si>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</si>
  <si>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</si>
  <si>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PS2</t>
  </si>
  <si>
    <t>Elektroinstalace a MaR</t>
  </si>
  <si>
    <t>STA</t>
  </si>
  <si>
    <t>1</t>
  </si>
  <si>
    <t>{b677eecd-3450-40dc-a020-5a5808042169}</t>
  </si>
  <si>
    <t>2</t>
  </si>
  <si>
    <t>1) Krycí list soupisu</t>
  </si>
  <si>
    <t>2) Rekapitulace</t>
  </si>
  <si>
    <t>3) Soupis prací</t>
  </si>
  <si>
    <t>Zpět na list:</t>
  </si>
  <si>
    <t>Rekapitulace stavby</t>
  </si>
  <si>
    <t>KRYCÍ LIST SOUPISU</t>
  </si>
  <si>
    <t>Objekt:</t>
  </si>
  <si>
    <t>PS2 - Elektroinstalace a MaR</t>
  </si>
  <si>
    <t>Oderská městská společnost s.r.o.</t>
  </si>
  <si>
    <t>02087600</t>
  </si>
  <si>
    <t>CZ02087600</t>
  </si>
  <si>
    <t>Pro úpravy řízení technologie systémem MaR bude využit stávající řídící systém. V rámci tohoto projektu budou odpojeny nepotřebné signály (označeny v seznamu datových bodů) a na jejich místo budou připojeny signály nové technologie.  Pro potřeby vizualizace musí být rozšířena stávající vizualizace, do které budou doplněny nové signály. Je nepřípustné dodávat nový řídicí systém nebo novou licenci vizualizačního software a vytvářet samostatnou vizualizaci. Budou využity stávající licence vizualizačního SW.</t>
  </si>
  <si>
    <t>REKAPITULACE ČLENĚNÍ SOUPISU PRACÍ</t>
  </si>
  <si>
    <t>Kód dílu - Popis</t>
  </si>
  <si>
    <t>Cena celkem [CZK]</t>
  </si>
  <si>
    <t>Náklady soupisu celkem</t>
  </si>
  <si>
    <t>-1</t>
  </si>
  <si>
    <t>PSV - Práce a dodávky PSV</t>
  </si>
  <si>
    <t xml:space="preserve">    741-1 - Řídicí stanice</t>
  </si>
  <si>
    <t xml:space="preserve">      741-1-1 - RJC-K1 - STÁVAJÍCÍ ŘÍDÍCÍ SYSTÉM</t>
  </si>
  <si>
    <t xml:space="preserve">    741-2 - Rozvaděče a skříňky</t>
  </si>
  <si>
    <t xml:space="preserve">      741-2-1 - RJC-K1</t>
  </si>
  <si>
    <t xml:space="preserve">      741-2-2 - RM-K1</t>
  </si>
  <si>
    <t xml:space="preserve">    741-3 - Kabely</t>
  </si>
  <si>
    <t xml:space="preserve">    741-4 - Montážní materiál</t>
  </si>
  <si>
    <t xml:space="preserve">    741-5 - Polní instrumentace</t>
  </si>
  <si>
    <t xml:space="preserve">    741-6 - Software a pracovní stanice</t>
  </si>
  <si>
    <t xml:space="preserve">    741-7 - Hromosvod</t>
  </si>
  <si>
    <t xml:space="preserve">    741-8 - Demontáže</t>
  </si>
  <si>
    <t xml:space="preserve">    741-9 - Ostatní</t>
  </si>
  <si>
    <t>SOUPIS PRACÍ</t>
  </si>
  <si>
    <t>PČ</t>
  </si>
  <si>
    <t>Popis</t>
  </si>
  <si>
    <t>MJ</t>
  </si>
  <si>
    <t>Množství</t>
  </si>
  <si>
    <t>J.cena [CZK]</t>
  </si>
  <si>
    <t>Cenová soustava</t>
  </si>
  <si>
    <t>Poznámka</t>
  </si>
  <si>
    <t>J. Nh [h]</t>
  </si>
  <si>
    <t>Nh celkem [h]</t>
  </si>
  <si>
    <t>J. hmotnost
[t]</t>
  </si>
  <si>
    <t>Hmotnost
celkem [t]</t>
  </si>
  <si>
    <t>J. suť [t]</t>
  </si>
  <si>
    <t>Suť Celkem [t]</t>
  </si>
  <si>
    <t>PSV</t>
  </si>
  <si>
    <t>Práce a dodávky PSV</t>
  </si>
  <si>
    <t>ROZPOCET</t>
  </si>
  <si>
    <t>741-1</t>
  </si>
  <si>
    <t>Řídicí stanice</t>
  </si>
  <si>
    <t>741-1-1</t>
  </si>
  <si>
    <t>RJC-K1 - STÁVAJÍCÍ ŘÍDÍCÍ SYSTÉM</t>
  </si>
  <si>
    <t>M</t>
  </si>
  <si>
    <t>R200</t>
  </si>
  <si>
    <t>Původní počet datových bodů</t>
  </si>
  <si>
    <t>kpl</t>
  </si>
  <si>
    <t>32</t>
  </si>
  <si>
    <t>3</t>
  </si>
  <si>
    <t>16</t>
  </si>
  <si>
    <t>-1741158165</t>
  </si>
  <si>
    <t>P</t>
  </si>
  <si>
    <t>Poznámka k položce:
AI 24; DI 32; AO 6; DO 16</t>
  </si>
  <si>
    <t>R201</t>
  </si>
  <si>
    <t>Nový počet datových bodů</t>
  </si>
  <si>
    <t>1076923600</t>
  </si>
  <si>
    <t>Poznámka k položce:
AI 18; DI 27; AO 5; DO 12</t>
  </si>
  <si>
    <t>741-2</t>
  </si>
  <si>
    <t>Rozvaděče a skříňky</t>
  </si>
  <si>
    <t>741-2-1</t>
  </si>
  <si>
    <t>RJC-K1</t>
  </si>
  <si>
    <t>K</t>
  </si>
  <si>
    <t>R202</t>
  </si>
  <si>
    <t>Doplnění jištěných vývodů pro prvky polní instrumentace</t>
  </si>
  <si>
    <t>1392458374</t>
  </si>
  <si>
    <t>4</t>
  </si>
  <si>
    <t>R203</t>
  </si>
  <si>
    <t>Doplnění svorek pro vývody kabelů k jednotlivým snímačům</t>
  </si>
  <si>
    <t>184216492</t>
  </si>
  <si>
    <t>5</t>
  </si>
  <si>
    <t>R204</t>
  </si>
  <si>
    <t>Ostatní potřebné úpravy rozvaděče</t>
  </si>
  <si>
    <t>1285473462</t>
  </si>
  <si>
    <t>6</t>
  </si>
  <si>
    <t>R205</t>
  </si>
  <si>
    <t>Úprava zapojení vodičů jdoucích do řídícího systému</t>
  </si>
  <si>
    <t>220079931</t>
  </si>
  <si>
    <t>741-2-2</t>
  </si>
  <si>
    <t>RM-K1</t>
  </si>
  <si>
    <t>7</t>
  </si>
  <si>
    <t>R206</t>
  </si>
  <si>
    <t>Doplnění jištění pro napájení automatiky kotlů</t>
  </si>
  <si>
    <t>1541763531</t>
  </si>
  <si>
    <t>Poznámka k položce:
B 16/1</t>
  </si>
  <si>
    <t>84</t>
  </si>
  <si>
    <t>R254</t>
  </si>
  <si>
    <t>Doplnění jištění pro napájení ventilátorů kotlů</t>
  </si>
  <si>
    <t>-975715038</t>
  </si>
  <si>
    <t>Poznámka k položce:
C 10/3</t>
  </si>
  <si>
    <t>8</t>
  </si>
  <si>
    <t>R207</t>
  </si>
  <si>
    <t>Doplnění svorek pro vývody kabelů k jednotlivým zařízením kotlů</t>
  </si>
  <si>
    <t>251793153</t>
  </si>
  <si>
    <t>9</t>
  </si>
  <si>
    <t>R208</t>
  </si>
  <si>
    <t>2105176720</t>
  </si>
  <si>
    <t>741-3</t>
  </si>
  <si>
    <t>Kabely</t>
  </si>
  <si>
    <t>10</t>
  </si>
  <si>
    <t>741122211</t>
  </si>
  <si>
    <t>Montáž kabelů měděných bez ukončení uložených volně nebo v liště plných kulatých (CYKY) počtu a průřezu žil 3x1,5 až 6 mm2</t>
  </si>
  <si>
    <t>m</t>
  </si>
  <si>
    <t>CS ÚRS 2017 02</t>
  </si>
  <si>
    <t>448375668</t>
  </si>
  <si>
    <t>11</t>
  </si>
  <si>
    <t>741130001</t>
  </si>
  <si>
    <t>Ukončení vodičů izolovaných s označením a zapojením v rozváděči nebo na přístroji, průřezu žíly do 2,5 mm2</t>
  </si>
  <si>
    <t>kus</t>
  </si>
  <si>
    <t>-1391774037</t>
  </si>
  <si>
    <t>12</t>
  </si>
  <si>
    <t>341110360</t>
  </si>
  <si>
    <t>kabel silový s Cu jádrem CYKY 3x2,5 mm2</t>
  </si>
  <si>
    <t>114494448</t>
  </si>
  <si>
    <t>Poznámka k položce:
obsah kovu [kg/m], Cu =0,074, Al =0</t>
  </si>
  <si>
    <t>13</t>
  </si>
  <si>
    <t>741122231</t>
  </si>
  <si>
    <t>Montáž kabelů měděných bez ukončení uložených volně nebo v liště plných kulatých (CYKY) počtu a průřezu žil 5x1,5 až 2,5 mm2</t>
  </si>
  <si>
    <t>-1624318222</t>
  </si>
  <si>
    <t>14</t>
  </si>
  <si>
    <t>-1886897109</t>
  </si>
  <si>
    <t>341110900</t>
  </si>
  <si>
    <t>kabel silový s Cu jádrem CYKY 5x1,5 mm2</t>
  </si>
  <si>
    <t>-966604462</t>
  </si>
  <si>
    <t>741124703</t>
  </si>
  <si>
    <t>Montáž kabelů měděných ovládacích bez ukončení uložených volně stíněných ovládacích s plným jádrem (JYTY) počtu a průměru žil 2 až 19x1 mm2</t>
  </si>
  <si>
    <t>-863622542</t>
  </si>
  <si>
    <t>17</t>
  </si>
  <si>
    <t>859613814</t>
  </si>
  <si>
    <t>18</t>
  </si>
  <si>
    <t>341215500</t>
  </si>
  <si>
    <t>kabel sdělovací JYTY Al laminovanou fólií 2x1 mm</t>
  </si>
  <si>
    <t>-128545419</t>
  </si>
  <si>
    <t>Poznámka k položce:
JYTY-O 2x1</t>
  </si>
  <si>
    <t>19</t>
  </si>
  <si>
    <t>-235874448</t>
  </si>
  <si>
    <t>20</t>
  </si>
  <si>
    <t>476548213</t>
  </si>
  <si>
    <t>R209</t>
  </si>
  <si>
    <t>kabel sdělovací JYTY Al laminovanou fólií 4x1 mm</t>
  </si>
  <si>
    <t>-305529022</t>
  </si>
  <si>
    <t>Poznámka k položce:
JYTY-O 4x1</t>
  </si>
  <si>
    <t>22</t>
  </si>
  <si>
    <t>1331687814</t>
  </si>
  <si>
    <t>23</t>
  </si>
  <si>
    <t>1904956579</t>
  </si>
  <si>
    <t>24</t>
  </si>
  <si>
    <t>341215560</t>
  </si>
  <si>
    <t>kabel sdělovací JYTY Al laminovanou fólií 7x1 mm</t>
  </si>
  <si>
    <t>-1317583438</t>
  </si>
  <si>
    <t>25</t>
  </si>
  <si>
    <t>-1465379253</t>
  </si>
  <si>
    <t>26</t>
  </si>
  <si>
    <t>-1876704572</t>
  </si>
  <si>
    <t>27</t>
  </si>
  <si>
    <t>R210</t>
  </si>
  <si>
    <t>kabel ovládací JYTY s pevným jádrem, PVC šedý (ZŽ,M,H). 3x1 mm</t>
  </si>
  <si>
    <t>960003993</t>
  </si>
  <si>
    <t>Poznámka k položce:
JYTY-J 3x1</t>
  </si>
  <si>
    <t>28</t>
  </si>
  <si>
    <t>742121001</t>
  </si>
  <si>
    <t>Montáž kabelů sdělovacích pro vnitřní rozvody počtu žil do 15</t>
  </si>
  <si>
    <t>-989638129</t>
  </si>
  <si>
    <t>29</t>
  </si>
  <si>
    <t>167136427</t>
  </si>
  <si>
    <t>30</t>
  </si>
  <si>
    <t>R212</t>
  </si>
  <si>
    <t>kabel stíněný flexibilní datový</t>
  </si>
  <si>
    <t>-1394409189</t>
  </si>
  <si>
    <t>Poznámka k položce:
LiYCY 4x0,75</t>
  </si>
  <si>
    <t>31</t>
  </si>
  <si>
    <t>210800530</t>
  </si>
  <si>
    <t>Montáž izolovaných vodičů měděných do 1 kV uložených volně CY, HO5V, HO7V, NYY, YY, průřezu žíly 25 mm2</t>
  </si>
  <si>
    <t>-651336898</t>
  </si>
  <si>
    <t>R226</t>
  </si>
  <si>
    <t>vodič ohebný zelenožlutý CYA 25</t>
  </si>
  <si>
    <t>-786517193</t>
  </si>
  <si>
    <t>Poznámka k položce:
CYA 25</t>
  </si>
  <si>
    <t>741-4</t>
  </si>
  <si>
    <t>Montážní materiál</t>
  </si>
  <si>
    <t>33</t>
  </si>
  <si>
    <t>741910413</t>
  </si>
  <si>
    <t>Montáž žlabů bez stojiny a výložníků kovových s podpěrkami a příslušenstvím bez víka, šířky do 125 mm</t>
  </si>
  <si>
    <t>1141198526</t>
  </si>
  <si>
    <t>34</t>
  </si>
  <si>
    <t>345754920</t>
  </si>
  <si>
    <t>žlab kabelový pozinkovaný 2m/ks 50X125</t>
  </si>
  <si>
    <t>1765077988</t>
  </si>
  <si>
    <t>Poznámka k položce:
EAN 8595057687219</t>
  </si>
  <si>
    <t>35</t>
  </si>
  <si>
    <t>741110002</t>
  </si>
  <si>
    <t>Montáž trubek elektroinstalačních s nasunutím nebo našroubováním do krabic plastových tuhých, uložených pevně, vnější D přes 23 do 35 mm</t>
  </si>
  <si>
    <t>-1347972596</t>
  </si>
  <si>
    <t>36</t>
  </si>
  <si>
    <t>345710930</t>
  </si>
  <si>
    <t>trubka elektroinstalační tuhá z PVC 25mm</t>
  </si>
  <si>
    <t>-791300614</t>
  </si>
  <si>
    <t>37</t>
  </si>
  <si>
    <t>741110042</t>
  </si>
  <si>
    <t>Montáž trubek elektroinstalačních s nasunutím nebo našroubováním do krabic plastových ohebných, uložených pevně, vnější D přes 23 do 35 mm</t>
  </si>
  <si>
    <t>-886515906</t>
  </si>
  <si>
    <t>38</t>
  </si>
  <si>
    <t>345710730</t>
  </si>
  <si>
    <t>trubka elektroinstalační ohebná z PVC 25mm</t>
  </si>
  <si>
    <t>1099016751</t>
  </si>
  <si>
    <t>39</t>
  </si>
  <si>
    <t>R252</t>
  </si>
  <si>
    <t>Montáž hlavní ochranné přípojnice</t>
  </si>
  <si>
    <t>595480135</t>
  </si>
  <si>
    <t>40</t>
  </si>
  <si>
    <t>R253</t>
  </si>
  <si>
    <t>Hlavní ochranná přípojnice</t>
  </si>
  <si>
    <t>1024</t>
  </si>
  <si>
    <t>-1868937344</t>
  </si>
  <si>
    <t>741-5</t>
  </si>
  <si>
    <t>Polní instrumentace</t>
  </si>
  <si>
    <t>41</t>
  </si>
  <si>
    <t>R213</t>
  </si>
  <si>
    <t>Montáž snímače tlaku spalin</t>
  </si>
  <si>
    <t>-1721978083</t>
  </si>
  <si>
    <t>42</t>
  </si>
  <si>
    <t>R214</t>
  </si>
  <si>
    <t>snímač tlaku spalin, včetně montážního držáku na stěnu/trubku, 1m podtlakové silikonové hadičky s vnitřním průměrem 6mm, nástrčné spojky pro hadičku (závit NPT 1/4-18) a pérové spony na podtlakové hadice s vnitřním průměrem 6mm</t>
  </si>
  <si>
    <t>-655407160</t>
  </si>
  <si>
    <t>Poznámka k položce:
Snímač tlaku spalin; 4÷20mA HART; LCD display; rozsah -200 ÷ 200 Pa; snímač tlaku spalin, včetně montážního držáku na stěnu/trubku, 1 m podtlakové silikonové hadičky s vnitřním průměrem 6mm, nástrčné spojky pro hadičku (závit NPT 1/4-18) a pérové spony na podtlakové hadice s vnitřním průměrem 6mm</t>
  </si>
  <si>
    <t>43</t>
  </si>
  <si>
    <t>R215</t>
  </si>
  <si>
    <t>Montáž snímače tlaku</t>
  </si>
  <si>
    <t>361104034</t>
  </si>
  <si>
    <t>44</t>
  </si>
  <si>
    <t>R216</t>
  </si>
  <si>
    <t>snímač tlaku, včetně tlakoměrového zkušebního ventilu G1/2</t>
  </si>
  <si>
    <t>-2069366311</t>
  </si>
  <si>
    <t>Poznámka k položce:
Snímač tlaku zemního plynu; 4÷20mA HART; LCD display; G1/2; rozsah 1÷10 kPa; včetně tlakoměrového zkušebního ventilu G1/2</t>
  </si>
  <si>
    <t>85</t>
  </si>
  <si>
    <t>R255</t>
  </si>
  <si>
    <t>Montáž čidla koncentrace plynu</t>
  </si>
  <si>
    <t>-1222041114</t>
  </si>
  <si>
    <t>86</t>
  </si>
  <si>
    <t>R256</t>
  </si>
  <si>
    <t>Čidlo koncentrace plynu</t>
  </si>
  <si>
    <t>-454999778</t>
  </si>
  <si>
    <t>Poznámka k položce:
20% LEL pro stupeň II a 10% LEL pro stupeň I; 12V, IP20</t>
  </si>
  <si>
    <t>741-6</t>
  </si>
  <si>
    <t>Software a pracovní stanice</t>
  </si>
  <si>
    <t>45</t>
  </si>
  <si>
    <t>R217</t>
  </si>
  <si>
    <t>Úprava SW - odebrání datových bodů z programovatelné podstanice</t>
  </si>
  <si>
    <t>d.b.</t>
  </si>
  <si>
    <t>-1142474477</t>
  </si>
  <si>
    <t>46</t>
  </si>
  <si>
    <t>R218</t>
  </si>
  <si>
    <t>Úprava SW - přidání datových bodů do programovatelné podstanice</t>
  </si>
  <si>
    <t>2033678727</t>
  </si>
  <si>
    <t>47</t>
  </si>
  <si>
    <t>R219</t>
  </si>
  <si>
    <t>Integrace kotlů přes rozhraní RS485</t>
  </si>
  <si>
    <t>ks</t>
  </si>
  <si>
    <t>-722096828</t>
  </si>
  <si>
    <t>87</t>
  </si>
  <si>
    <t>R257</t>
  </si>
  <si>
    <t>Úprava stávající vizualizace - odebrání datových bodů ze stávající vizualizace</t>
  </si>
  <si>
    <t>1633796472</t>
  </si>
  <si>
    <t>88</t>
  </si>
  <si>
    <t>R258</t>
  </si>
  <si>
    <t>Úprava stávající vizualizace - přidání datových bodů do stávající vizualizace</t>
  </si>
  <si>
    <t>1717883951</t>
  </si>
  <si>
    <t>741-7</t>
  </si>
  <si>
    <t>Hromosvod</t>
  </si>
  <si>
    <t>48</t>
  </si>
  <si>
    <t>R228</t>
  </si>
  <si>
    <t>Montáž jímací tyče</t>
  </si>
  <si>
    <t>-111630913</t>
  </si>
  <si>
    <t>49</t>
  </si>
  <si>
    <t>R227</t>
  </si>
  <si>
    <t>Jímací tyč 2,5m</t>
  </si>
  <si>
    <t>469706758</t>
  </si>
  <si>
    <t>Poznámka k položce:
Provedení AlMgSi, 2,5m; tyč průměr 18 mm AlMgSi s nalisovanou tyčí průměr 10mm AlMgSi.</t>
  </si>
  <si>
    <t>50</t>
  </si>
  <si>
    <t>R229</t>
  </si>
  <si>
    <t>Montáž držák jímací tyče</t>
  </si>
  <si>
    <t>-1254061940</t>
  </si>
  <si>
    <t>51</t>
  </si>
  <si>
    <t>R230</t>
  </si>
  <si>
    <t xml:space="preserve">Držák jímací tyče na trubku s klubem </t>
  </si>
  <si>
    <t>-115701003</t>
  </si>
  <si>
    <t>Poznámka k položce:
Provedení Fe/Zn</t>
  </si>
  <si>
    <t>52</t>
  </si>
  <si>
    <t>R231</t>
  </si>
  <si>
    <t>Montáž izolační tyče</t>
  </si>
  <si>
    <t>929940948</t>
  </si>
  <si>
    <t>53</t>
  </si>
  <si>
    <t>R232</t>
  </si>
  <si>
    <t>Izolační tyč pro jímací tyč</t>
  </si>
  <si>
    <t>2080676333</t>
  </si>
  <si>
    <t>54</t>
  </si>
  <si>
    <t>R233</t>
  </si>
  <si>
    <t>Montáž svorek</t>
  </si>
  <si>
    <t>383456437</t>
  </si>
  <si>
    <t>55</t>
  </si>
  <si>
    <t>R234</t>
  </si>
  <si>
    <t>Svorka k jímací tyči</t>
  </si>
  <si>
    <t>-839076800</t>
  </si>
  <si>
    <t>56</t>
  </si>
  <si>
    <t>R235</t>
  </si>
  <si>
    <t>Svorka k patcek konstrukce komínu</t>
  </si>
  <si>
    <t>1132956783</t>
  </si>
  <si>
    <t>57</t>
  </si>
  <si>
    <t>R236</t>
  </si>
  <si>
    <t>Svorka revizní</t>
  </si>
  <si>
    <t>-1466352382</t>
  </si>
  <si>
    <t>58</t>
  </si>
  <si>
    <t>R237</t>
  </si>
  <si>
    <t>Svorka spojovací</t>
  </si>
  <si>
    <t>-1149392600</t>
  </si>
  <si>
    <t>59</t>
  </si>
  <si>
    <t>R238</t>
  </si>
  <si>
    <t>Montáž štítku</t>
  </si>
  <si>
    <t>-871314495</t>
  </si>
  <si>
    <t>60</t>
  </si>
  <si>
    <t>R239</t>
  </si>
  <si>
    <t>Štítek označení</t>
  </si>
  <si>
    <t>57055672</t>
  </si>
  <si>
    <t>61</t>
  </si>
  <si>
    <t>R240</t>
  </si>
  <si>
    <t>Montáž drátu</t>
  </si>
  <si>
    <t>323555558</t>
  </si>
  <si>
    <t>62</t>
  </si>
  <si>
    <t>R241</t>
  </si>
  <si>
    <t>Drát 8 AlMgSi T/2</t>
  </si>
  <si>
    <t>-531970967</t>
  </si>
  <si>
    <t>63</t>
  </si>
  <si>
    <t>R242</t>
  </si>
  <si>
    <t>Montáž držáku</t>
  </si>
  <si>
    <t>978006695</t>
  </si>
  <si>
    <t>64</t>
  </si>
  <si>
    <t>R243</t>
  </si>
  <si>
    <t>Držák stahovací pásky</t>
  </si>
  <si>
    <t>579072312</t>
  </si>
  <si>
    <t>Poznámka k položce:
Provedení Nerez</t>
  </si>
  <si>
    <t>65</t>
  </si>
  <si>
    <t>R244</t>
  </si>
  <si>
    <t>Montáž stahovacího pásku</t>
  </si>
  <si>
    <t>-1939393415</t>
  </si>
  <si>
    <t>66</t>
  </si>
  <si>
    <t>R245</t>
  </si>
  <si>
    <t>Stahovací pásek 14x0,3mm</t>
  </si>
  <si>
    <t>1627478826</t>
  </si>
  <si>
    <t>Poznámka k položce:
Provedení Nerez, balení 50m</t>
  </si>
  <si>
    <t>67</t>
  </si>
  <si>
    <t>R246</t>
  </si>
  <si>
    <t>Montáž zemnící tyče</t>
  </si>
  <si>
    <t>785280792</t>
  </si>
  <si>
    <t>68</t>
  </si>
  <si>
    <t>R247</t>
  </si>
  <si>
    <t>Zemnící tyč se svorkou, 2m</t>
  </si>
  <si>
    <t>604942584</t>
  </si>
  <si>
    <t>Poznámka k položce:
Provedení FeZn</t>
  </si>
  <si>
    <t>69</t>
  </si>
  <si>
    <t>R248</t>
  </si>
  <si>
    <t>139491975</t>
  </si>
  <si>
    <t>70</t>
  </si>
  <si>
    <t>R249</t>
  </si>
  <si>
    <t>Drát 8 FeZn</t>
  </si>
  <si>
    <t>159976740</t>
  </si>
  <si>
    <t>71</t>
  </si>
  <si>
    <t>R250</t>
  </si>
  <si>
    <t>Antikorozní ochrana</t>
  </si>
  <si>
    <t>694012113</t>
  </si>
  <si>
    <t>Poznámka k položce:
Balení 10m</t>
  </si>
  <si>
    <t>72</t>
  </si>
  <si>
    <t>R251</t>
  </si>
  <si>
    <t>Výkop</t>
  </si>
  <si>
    <t>-995341978</t>
  </si>
  <si>
    <t>Poznámka k položce:
Výkop 1,5m3 (hloubka 50 cm x šířka 30 cm)</t>
  </si>
  <si>
    <t>741-8</t>
  </si>
  <si>
    <t>Demontáže</t>
  </si>
  <si>
    <t>89</t>
  </si>
  <si>
    <t>R259</t>
  </si>
  <si>
    <t>Demontáže zrušených kabelů, včetně montážního materiálu</t>
  </si>
  <si>
    <t>1355976121</t>
  </si>
  <si>
    <t xml:space="preserve">Poznámka k položce:
Demontáže kabelů z kabelových žlabů; Demontáže kabelů ze zrušených zařízení; Demontáže kabelů z rozvaděčů </t>
  </si>
  <si>
    <t>90</t>
  </si>
  <si>
    <t>R260</t>
  </si>
  <si>
    <t>Demontáže zrušené polní instrumentace</t>
  </si>
  <si>
    <t>-1141312951</t>
  </si>
  <si>
    <t>741-9</t>
  </si>
  <si>
    <t>Ostatní</t>
  </si>
  <si>
    <t>73</t>
  </si>
  <si>
    <t>741128002</t>
  </si>
  <si>
    <t>Ostatní práce při montáži vodičů a kabelů úpravy vodičů a kabelů označování dalším štítkem</t>
  </si>
  <si>
    <t>-831123787</t>
  </si>
  <si>
    <t>74</t>
  </si>
  <si>
    <t>741810003</t>
  </si>
  <si>
    <t>Zkoušky a prohlídky elektrických rozvodů a zařízení celková prohlídka a vyhotovení revizní zprávy pro objem montážních prací přes 500 do 1000 tis. Kč</t>
  </si>
  <si>
    <t>-1645645420</t>
  </si>
  <si>
    <t>75</t>
  </si>
  <si>
    <t>R220</t>
  </si>
  <si>
    <t xml:space="preserve">Oživení a zprovoznění systému, zaregulování systému, požadované funkční zkoušky, nastavení parametrů regulovaných okruhů po vyhodnocení zkušebního provozu, test 1:1
</t>
  </si>
  <si>
    <t>-861106683</t>
  </si>
  <si>
    <t>76</t>
  </si>
  <si>
    <t>R221</t>
  </si>
  <si>
    <t>Parametrizace polní instrumentace</t>
  </si>
  <si>
    <t>435677420</t>
  </si>
  <si>
    <t>77</t>
  </si>
  <si>
    <t>R222</t>
  </si>
  <si>
    <t>Zaškolení obsluhy</t>
  </si>
  <si>
    <t>hod</t>
  </si>
  <si>
    <t>-1398707561</t>
  </si>
  <si>
    <t>Poznámka k položce:
včetně předání katalogových listů a montážních návodů</t>
  </si>
  <si>
    <t>78</t>
  </si>
  <si>
    <t>R223</t>
  </si>
  <si>
    <t>Zkoušky komunikace</t>
  </si>
  <si>
    <t>-1782965636</t>
  </si>
  <si>
    <t>79</t>
  </si>
  <si>
    <t>040001000</t>
  </si>
  <si>
    <t>Inženýrská činnost</t>
  </si>
  <si>
    <t>1592430425</t>
  </si>
  <si>
    <t>80</t>
  </si>
  <si>
    <t>045303000</t>
  </si>
  <si>
    <t>Koordinační činnost</t>
  </si>
  <si>
    <t>881522285</t>
  </si>
  <si>
    <t>81</t>
  </si>
  <si>
    <t>R224</t>
  </si>
  <si>
    <t>Dílenská dokumentace</t>
  </si>
  <si>
    <t>-352375967</t>
  </si>
  <si>
    <t>82</t>
  </si>
  <si>
    <t>R225</t>
  </si>
  <si>
    <t>Dodavatelská dokumentace</t>
  </si>
  <si>
    <t>-1734957888</t>
  </si>
  <si>
    <t>83</t>
  </si>
  <si>
    <t>013254000</t>
  </si>
  <si>
    <t>Dokumentace skutečného provedení stavby</t>
  </si>
  <si>
    <t>-1595009222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</si>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</sst>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i/>
      <sz val="8"/>
      <color rgb="FF0000FF"/>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32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0" fillId="0" borderId="0" xfId="0" applyAlignment="1" applyProtection="1">
      <alignment horizontal="center" vertical="center"/>
      <protection locked="0"/>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35" fillId="2" borderId="0" xfId="20" applyFill="1"/>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7"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7" fillId="0" borderId="0" xfId="0" applyFont="1" applyAlignment="1">
      <alignment horizontal="left" vertical="center"/>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18"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7"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0" fillId="0" borderId="14" xfId="0" applyFont="1" applyBorder="1" applyAlignment="1">
      <alignment horizontal="center" vertical="center"/>
    </xf>
    <xf numFmtId="0" fontId="20"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16"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8"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0" fillId="2" borderId="0" xfId="0" applyFont="1" applyFill="1" applyAlignment="1">
      <alignment vertical="center"/>
    </xf>
    <xf numFmtId="0" fontId="11" fillId="2" borderId="0" xfId="0" applyFont="1" applyFill="1" applyAlignment="1">
      <alignment horizontal="left" vertical="center"/>
    </xf>
    <xf numFmtId="0" fontId="28" fillId="2" borderId="0" xfId="20" applyFont="1" applyFill="1" applyAlignment="1">
      <alignment vertical="center"/>
    </xf>
    <xf numFmtId="0" fontId="10"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6"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6"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30" fillId="0" borderId="15" xfId="0" applyNumberFormat="1" applyFont="1" applyBorder="1" applyAlignment="1" applyProtection="1">
      <alignment/>
      <protection/>
    </xf>
    <xf numFmtId="166" fontId="30" fillId="0" borderId="16" xfId="0" applyNumberFormat="1" applyFont="1" applyBorder="1" applyAlignment="1" applyProtection="1">
      <alignment/>
      <protection/>
    </xf>
    <xf numFmtId="4" fontId="31"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32" fillId="0" borderId="27" xfId="0" applyFont="1" applyBorder="1" applyAlignment="1" applyProtection="1">
      <alignment horizontal="center" vertical="center"/>
      <protection/>
    </xf>
    <xf numFmtId="49" fontId="32" fillId="0" borderId="27" xfId="0" applyNumberFormat="1" applyFont="1" applyBorder="1" applyAlignment="1" applyProtection="1">
      <alignment horizontal="left" vertical="center" wrapText="1"/>
      <protection/>
    </xf>
    <xf numFmtId="0" fontId="32" fillId="0" borderId="27" xfId="0" applyFont="1" applyBorder="1" applyAlignment="1" applyProtection="1">
      <alignment horizontal="left" vertical="center" wrapText="1"/>
      <protection/>
    </xf>
    <xf numFmtId="0" fontId="32" fillId="0" borderId="27" xfId="0" applyFont="1" applyBorder="1" applyAlignment="1" applyProtection="1">
      <alignment horizontal="center" vertical="center" wrapText="1"/>
      <protection/>
    </xf>
    <xf numFmtId="167" fontId="32" fillId="0" borderId="27" xfId="0" applyNumberFormat="1" applyFont="1" applyBorder="1" applyAlignment="1" applyProtection="1">
      <alignment vertical="center"/>
      <protection/>
    </xf>
    <xf numFmtId="4" fontId="32" fillId="3" borderId="27" xfId="0" applyNumberFormat="1" applyFont="1" applyFill="1" applyBorder="1" applyAlignment="1" applyProtection="1">
      <alignment vertical="center"/>
      <protection locked="0"/>
    </xf>
    <xf numFmtId="4" fontId="32" fillId="0" borderId="27" xfId="0" applyNumberFormat="1" applyFont="1" applyBorder="1" applyAlignment="1" applyProtection="1">
      <alignment vertical="center"/>
      <protection/>
    </xf>
    <xf numFmtId="0" fontId="32" fillId="0" borderId="4" xfId="0" applyFont="1" applyBorder="1" applyAlignment="1">
      <alignment vertical="center"/>
    </xf>
    <xf numFmtId="0" fontId="32" fillId="3" borderId="27"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6"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6"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0"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6"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6"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6"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2" t="s">
        <v>0</v>
      </c>
      <c r="B1" s="13"/>
      <c r="C1" s="13"/>
      <c r="D1" s="14" t="s">
        <v>1</v>
      </c>
      <c r="E1" s="13"/>
      <c r="F1" s="13"/>
      <c r="G1" s="13"/>
      <c r="H1" s="13"/>
      <c r="I1" s="13"/>
      <c r="J1" s="13"/>
      <c r="K1" s="15" t="s">
        <v>2</v>
      </c>
      <c r="L1" s="15"/>
      <c r="M1" s="15"/>
      <c r="N1" s="15"/>
      <c r="O1" s="15"/>
      <c r="P1" s="15"/>
      <c r="Q1" s="15"/>
      <c r="R1" s="15"/>
      <c r="S1" s="15"/>
      <c r="T1" s="13"/>
      <c r="U1" s="13"/>
      <c r="V1" s="13"/>
      <c r="W1" s="15" t="s">
        <v>3</v>
      </c>
      <c r="X1" s="15"/>
      <c r="Y1" s="15"/>
      <c r="Z1" s="15"/>
      <c r="AA1" s="15"/>
      <c r="AB1" s="15"/>
      <c r="AC1" s="15"/>
      <c r="AD1" s="15"/>
      <c r="AE1" s="15"/>
      <c r="AF1" s="15"/>
      <c r="AG1" s="15"/>
      <c r="AH1" s="15"/>
      <c r="AI1" s="16"/>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c r="BV1" s="19" t="s">
        <v>7</v>
      </c>
    </row>
    <row r="2" spans="3:72" ht="36.95" customHeight="1">
      <c r="BS2" s="20" t="s">
        <v>8</v>
      </c>
      <c r="BT2" s="20" t="s">
        <v>9</v>
      </c>
    </row>
    <row r="3" spans="2:72"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8</v>
      </c>
      <c r="BT3" s="20" t="s">
        <v>10</v>
      </c>
    </row>
    <row r="4" spans="2:71" ht="36.95" customHeight="1">
      <c r="B4" s="24"/>
      <c r="C4" s="25"/>
      <c r="D4" s="26" t="s">
        <v>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12</v>
      </c>
      <c r="BE4" s="29" t="s">
        <v>13</v>
      </c>
      <c r="BS4" s="20" t="s">
        <v>14</v>
      </c>
    </row>
    <row r="5" spans="2:71" ht="14.4" customHeight="1">
      <c r="B5" s="24"/>
      <c r="C5" s="25"/>
      <c r="D5" s="30" t="s">
        <v>15</v>
      </c>
      <c r="E5" s="25"/>
      <c r="F5" s="25"/>
      <c r="G5" s="25"/>
      <c r="H5" s="25"/>
      <c r="I5" s="25"/>
      <c r="J5" s="25"/>
      <c r="K5" s="31" t="s">
        <v>16</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7"/>
      <c r="BE5" s="32" t="s">
        <v>17</v>
      </c>
      <c r="BS5" s="20" t="s">
        <v>8</v>
      </c>
    </row>
    <row r="6" spans="2:71" ht="36.95" customHeight="1">
      <c r="B6" s="24"/>
      <c r="C6" s="25"/>
      <c r="D6" s="33" t="s">
        <v>18</v>
      </c>
      <c r="E6" s="25"/>
      <c r="F6" s="25"/>
      <c r="G6" s="25"/>
      <c r="H6" s="25"/>
      <c r="I6" s="25"/>
      <c r="J6" s="25"/>
      <c r="K6" s="34" t="s">
        <v>19</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7"/>
      <c r="BE6" s="35"/>
      <c r="BS6" s="20" t="s">
        <v>8</v>
      </c>
    </row>
    <row r="7" spans="2:71" ht="14.4" customHeight="1">
      <c r="B7" s="24"/>
      <c r="C7" s="25"/>
      <c r="D7" s="36" t="s">
        <v>20</v>
      </c>
      <c r="E7" s="25"/>
      <c r="F7" s="25"/>
      <c r="G7" s="25"/>
      <c r="H7" s="25"/>
      <c r="I7" s="25"/>
      <c r="J7" s="25"/>
      <c r="K7" s="31" t="s">
        <v>21</v>
      </c>
      <c r="L7" s="25"/>
      <c r="M7" s="25"/>
      <c r="N7" s="25"/>
      <c r="O7" s="25"/>
      <c r="P7" s="25"/>
      <c r="Q7" s="25"/>
      <c r="R7" s="25"/>
      <c r="S7" s="25"/>
      <c r="T7" s="25"/>
      <c r="U7" s="25"/>
      <c r="V7" s="25"/>
      <c r="W7" s="25"/>
      <c r="X7" s="25"/>
      <c r="Y7" s="25"/>
      <c r="Z7" s="25"/>
      <c r="AA7" s="25"/>
      <c r="AB7" s="25"/>
      <c r="AC7" s="25"/>
      <c r="AD7" s="25"/>
      <c r="AE7" s="25"/>
      <c r="AF7" s="25"/>
      <c r="AG7" s="25"/>
      <c r="AH7" s="25"/>
      <c r="AI7" s="25"/>
      <c r="AJ7" s="25"/>
      <c r="AK7" s="36" t="s">
        <v>22</v>
      </c>
      <c r="AL7" s="25"/>
      <c r="AM7" s="25"/>
      <c r="AN7" s="31" t="s">
        <v>21</v>
      </c>
      <c r="AO7" s="25"/>
      <c r="AP7" s="25"/>
      <c r="AQ7" s="27"/>
      <c r="BE7" s="35"/>
      <c r="BS7" s="20" t="s">
        <v>8</v>
      </c>
    </row>
    <row r="8" spans="2:71" ht="14.4" customHeight="1">
      <c r="B8" s="24"/>
      <c r="C8" s="25"/>
      <c r="D8" s="36" t="s">
        <v>23</v>
      </c>
      <c r="E8" s="25"/>
      <c r="F8" s="25"/>
      <c r="G8" s="25"/>
      <c r="H8" s="25"/>
      <c r="I8" s="25"/>
      <c r="J8" s="25"/>
      <c r="K8" s="31" t="s">
        <v>24</v>
      </c>
      <c r="L8" s="25"/>
      <c r="M8" s="25"/>
      <c r="N8" s="25"/>
      <c r="O8" s="25"/>
      <c r="P8" s="25"/>
      <c r="Q8" s="25"/>
      <c r="R8" s="25"/>
      <c r="S8" s="25"/>
      <c r="T8" s="25"/>
      <c r="U8" s="25"/>
      <c r="V8" s="25"/>
      <c r="W8" s="25"/>
      <c r="X8" s="25"/>
      <c r="Y8" s="25"/>
      <c r="Z8" s="25"/>
      <c r="AA8" s="25"/>
      <c r="AB8" s="25"/>
      <c r="AC8" s="25"/>
      <c r="AD8" s="25"/>
      <c r="AE8" s="25"/>
      <c r="AF8" s="25"/>
      <c r="AG8" s="25"/>
      <c r="AH8" s="25"/>
      <c r="AI8" s="25"/>
      <c r="AJ8" s="25"/>
      <c r="AK8" s="36" t="s">
        <v>25</v>
      </c>
      <c r="AL8" s="25"/>
      <c r="AM8" s="25"/>
      <c r="AN8" s="37" t="s">
        <v>26</v>
      </c>
      <c r="AO8" s="25"/>
      <c r="AP8" s="25"/>
      <c r="AQ8" s="27"/>
      <c r="BE8" s="35"/>
      <c r="BS8" s="20" t="s">
        <v>8</v>
      </c>
    </row>
    <row r="9" spans="2:7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35"/>
      <c r="BS9" s="20" t="s">
        <v>8</v>
      </c>
    </row>
    <row r="10" spans="2:71" ht="14.4" customHeight="1">
      <c r="B10" s="24"/>
      <c r="C10" s="25"/>
      <c r="D10" s="36"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6" t="s">
        <v>28</v>
      </c>
      <c r="AL10" s="25"/>
      <c r="AM10" s="25"/>
      <c r="AN10" s="31" t="s">
        <v>21</v>
      </c>
      <c r="AO10" s="25"/>
      <c r="AP10" s="25"/>
      <c r="AQ10" s="27"/>
      <c r="BE10" s="35"/>
      <c r="BS10" s="20" t="s">
        <v>8</v>
      </c>
    </row>
    <row r="11" spans="2:71" ht="18.45" customHeight="1">
      <c r="B11" s="24"/>
      <c r="C11" s="25"/>
      <c r="D11" s="25"/>
      <c r="E11" s="31" t="s">
        <v>29</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6" t="s">
        <v>30</v>
      </c>
      <c r="AL11" s="25"/>
      <c r="AM11" s="25"/>
      <c r="AN11" s="31" t="s">
        <v>21</v>
      </c>
      <c r="AO11" s="25"/>
      <c r="AP11" s="25"/>
      <c r="AQ11" s="27"/>
      <c r="BE11" s="35"/>
      <c r="BS11" s="20" t="s">
        <v>8</v>
      </c>
    </row>
    <row r="12" spans="2:7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35"/>
      <c r="BS12" s="20" t="s">
        <v>8</v>
      </c>
    </row>
    <row r="13" spans="2:71" ht="14.4" customHeight="1">
      <c r="B13" s="24"/>
      <c r="C13" s="25"/>
      <c r="D13" s="36"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6" t="s">
        <v>28</v>
      </c>
      <c r="AL13" s="25"/>
      <c r="AM13" s="25"/>
      <c r="AN13" s="38" t="s">
        <v>32</v>
      </c>
      <c r="AO13" s="25"/>
      <c r="AP13" s="25"/>
      <c r="AQ13" s="27"/>
      <c r="BE13" s="35"/>
      <c r="BS13" s="20" t="s">
        <v>8</v>
      </c>
    </row>
    <row r="14" spans="2:71" ht="13.5">
      <c r="B14" s="24"/>
      <c r="C14" s="25"/>
      <c r="D14" s="25"/>
      <c r="E14" s="38" t="s">
        <v>32</v>
      </c>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6" t="s">
        <v>30</v>
      </c>
      <c r="AL14" s="25"/>
      <c r="AM14" s="25"/>
      <c r="AN14" s="38" t="s">
        <v>32</v>
      </c>
      <c r="AO14" s="25"/>
      <c r="AP14" s="25"/>
      <c r="AQ14" s="27"/>
      <c r="BE14" s="35"/>
      <c r="BS14" s="20" t="s">
        <v>8</v>
      </c>
    </row>
    <row r="15" spans="2:7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35"/>
      <c r="BS15" s="20" t="s">
        <v>6</v>
      </c>
    </row>
    <row r="16" spans="2:71" ht="14.4" customHeight="1">
      <c r="B16" s="24"/>
      <c r="C16" s="25"/>
      <c r="D16" s="36"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6" t="s">
        <v>28</v>
      </c>
      <c r="AL16" s="25"/>
      <c r="AM16" s="25"/>
      <c r="AN16" s="31" t="s">
        <v>21</v>
      </c>
      <c r="AO16" s="25"/>
      <c r="AP16" s="25"/>
      <c r="AQ16" s="27"/>
      <c r="BE16" s="35"/>
      <c r="BS16" s="20" t="s">
        <v>6</v>
      </c>
    </row>
    <row r="17" spans="2:71" ht="18.45" customHeight="1">
      <c r="B17" s="24"/>
      <c r="C17" s="25"/>
      <c r="D17" s="25"/>
      <c r="E17" s="31" t="s">
        <v>34</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6" t="s">
        <v>30</v>
      </c>
      <c r="AL17" s="25"/>
      <c r="AM17" s="25"/>
      <c r="AN17" s="31" t="s">
        <v>21</v>
      </c>
      <c r="AO17" s="25"/>
      <c r="AP17" s="25"/>
      <c r="AQ17" s="27"/>
      <c r="BE17" s="35"/>
      <c r="BS17" s="20" t="s">
        <v>35</v>
      </c>
    </row>
    <row r="18" spans="2:7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35"/>
      <c r="BS18" s="20" t="s">
        <v>8</v>
      </c>
    </row>
    <row r="19" spans="2:71" ht="14.4" customHeight="1">
      <c r="B19" s="24"/>
      <c r="C19" s="25"/>
      <c r="D19" s="36" t="s">
        <v>36</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35"/>
      <c r="BS19" s="20" t="s">
        <v>8</v>
      </c>
    </row>
    <row r="20" spans="2:71" ht="16.5" customHeight="1">
      <c r="B20" s="24"/>
      <c r="C20" s="25"/>
      <c r="D20" s="25"/>
      <c r="E20" s="40" t="s">
        <v>21</v>
      </c>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25"/>
      <c r="AP20" s="25"/>
      <c r="AQ20" s="27"/>
      <c r="BE20" s="35"/>
      <c r="BS20" s="20" t="s">
        <v>6</v>
      </c>
    </row>
    <row r="21" spans="2:57"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35"/>
    </row>
    <row r="22" spans="2:57" ht="6.95" customHeight="1">
      <c r="B22" s="24"/>
      <c r="C22" s="25"/>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5"/>
      <c r="AQ22" s="27"/>
      <c r="BE22" s="35"/>
    </row>
    <row r="23" spans="2:57" s="1" customFormat="1" ht="25.9" customHeight="1">
      <c r="B23" s="42"/>
      <c r="C23" s="43"/>
      <c r="D23" s="44" t="s">
        <v>37</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6">
        <f>ROUND(AG51,2)</f>
        <v>0</v>
      </c>
      <c r="AL23" s="45"/>
      <c r="AM23" s="45"/>
      <c r="AN23" s="45"/>
      <c r="AO23" s="45"/>
      <c r="AP23" s="43"/>
      <c r="AQ23" s="47"/>
      <c r="BE23" s="35"/>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7"/>
      <c r="BE24" s="35"/>
    </row>
    <row r="25" spans="2:57" s="1" customFormat="1" ht="13.5">
      <c r="B25" s="42"/>
      <c r="C25" s="43"/>
      <c r="D25" s="43"/>
      <c r="E25" s="43"/>
      <c r="F25" s="43"/>
      <c r="G25" s="43"/>
      <c r="H25" s="43"/>
      <c r="I25" s="43"/>
      <c r="J25" s="43"/>
      <c r="K25" s="43"/>
      <c r="L25" s="48" t="s">
        <v>38</v>
      </c>
      <c r="M25" s="48"/>
      <c r="N25" s="48"/>
      <c r="O25" s="48"/>
      <c r="P25" s="43"/>
      <c r="Q25" s="43"/>
      <c r="R25" s="43"/>
      <c r="S25" s="43"/>
      <c r="T25" s="43"/>
      <c r="U25" s="43"/>
      <c r="V25" s="43"/>
      <c r="W25" s="48" t="s">
        <v>39</v>
      </c>
      <c r="X25" s="48"/>
      <c r="Y25" s="48"/>
      <c r="Z25" s="48"/>
      <c r="AA25" s="48"/>
      <c r="AB25" s="48"/>
      <c r="AC25" s="48"/>
      <c r="AD25" s="48"/>
      <c r="AE25" s="48"/>
      <c r="AF25" s="43"/>
      <c r="AG25" s="43"/>
      <c r="AH25" s="43"/>
      <c r="AI25" s="43"/>
      <c r="AJ25" s="43"/>
      <c r="AK25" s="48" t="s">
        <v>40</v>
      </c>
      <c r="AL25" s="48"/>
      <c r="AM25" s="48"/>
      <c r="AN25" s="48"/>
      <c r="AO25" s="48"/>
      <c r="AP25" s="43"/>
      <c r="AQ25" s="47"/>
      <c r="BE25" s="35"/>
    </row>
    <row r="26" spans="2:57" s="2" customFormat="1" ht="14.4" customHeight="1">
      <c r="B26" s="49"/>
      <c r="C26" s="50"/>
      <c r="D26" s="51" t="s">
        <v>41</v>
      </c>
      <c r="E26" s="50"/>
      <c r="F26" s="51" t="s">
        <v>42</v>
      </c>
      <c r="G26" s="50"/>
      <c r="H26" s="50"/>
      <c r="I26" s="50"/>
      <c r="J26" s="50"/>
      <c r="K26" s="50"/>
      <c r="L26" s="52">
        <v>0.21</v>
      </c>
      <c r="M26" s="50"/>
      <c r="N26" s="50"/>
      <c r="O26" s="50"/>
      <c r="P26" s="50"/>
      <c r="Q26" s="50"/>
      <c r="R26" s="50"/>
      <c r="S26" s="50"/>
      <c r="T26" s="50"/>
      <c r="U26" s="50"/>
      <c r="V26" s="50"/>
      <c r="W26" s="53">
        <f>ROUND(AZ51,2)</f>
        <v>0</v>
      </c>
      <c r="X26" s="50"/>
      <c r="Y26" s="50"/>
      <c r="Z26" s="50"/>
      <c r="AA26" s="50"/>
      <c r="AB26" s="50"/>
      <c r="AC26" s="50"/>
      <c r="AD26" s="50"/>
      <c r="AE26" s="50"/>
      <c r="AF26" s="50"/>
      <c r="AG26" s="50"/>
      <c r="AH26" s="50"/>
      <c r="AI26" s="50"/>
      <c r="AJ26" s="50"/>
      <c r="AK26" s="53">
        <f>ROUND(AV51,2)</f>
        <v>0</v>
      </c>
      <c r="AL26" s="50"/>
      <c r="AM26" s="50"/>
      <c r="AN26" s="50"/>
      <c r="AO26" s="50"/>
      <c r="AP26" s="50"/>
      <c r="AQ26" s="54"/>
      <c r="BE26" s="35"/>
    </row>
    <row r="27" spans="2:57" s="2" customFormat="1" ht="14.4" customHeight="1">
      <c r="B27" s="49"/>
      <c r="C27" s="50"/>
      <c r="D27" s="50"/>
      <c r="E27" s="50"/>
      <c r="F27" s="51" t="s">
        <v>43</v>
      </c>
      <c r="G27" s="50"/>
      <c r="H27" s="50"/>
      <c r="I27" s="50"/>
      <c r="J27" s="50"/>
      <c r="K27" s="50"/>
      <c r="L27" s="52">
        <v>0.15</v>
      </c>
      <c r="M27" s="50"/>
      <c r="N27" s="50"/>
      <c r="O27" s="50"/>
      <c r="P27" s="50"/>
      <c r="Q27" s="50"/>
      <c r="R27" s="50"/>
      <c r="S27" s="50"/>
      <c r="T27" s="50"/>
      <c r="U27" s="50"/>
      <c r="V27" s="50"/>
      <c r="W27" s="53">
        <f>ROUND(BA51,2)</f>
        <v>0</v>
      </c>
      <c r="X27" s="50"/>
      <c r="Y27" s="50"/>
      <c r="Z27" s="50"/>
      <c r="AA27" s="50"/>
      <c r="AB27" s="50"/>
      <c r="AC27" s="50"/>
      <c r="AD27" s="50"/>
      <c r="AE27" s="50"/>
      <c r="AF27" s="50"/>
      <c r="AG27" s="50"/>
      <c r="AH27" s="50"/>
      <c r="AI27" s="50"/>
      <c r="AJ27" s="50"/>
      <c r="AK27" s="53">
        <f>ROUND(AW51,2)</f>
        <v>0</v>
      </c>
      <c r="AL27" s="50"/>
      <c r="AM27" s="50"/>
      <c r="AN27" s="50"/>
      <c r="AO27" s="50"/>
      <c r="AP27" s="50"/>
      <c r="AQ27" s="54"/>
      <c r="BE27" s="35"/>
    </row>
    <row r="28" spans="2:57" s="2" customFormat="1" ht="14.4" customHeight="1" hidden="1">
      <c r="B28" s="49"/>
      <c r="C28" s="50"/>
      <c r="D28" s="50"/>
      <c r="E28" s="50"/>
      <c r="F28" s="51" t="s">
        <v>44</v>
      </c>
      <c r="G28" s="50"/>
      <c r="H28" s="50"/>
      <c r="I28" s="50"/>
      <c r="J28" s="50"/>
      <c r="K28" s="50"/>
      <c r="L28" s="52">
        <v>0.21</v>
      </c>
      <c r="M28" s="50"/>
      <c r="N28" s="50"/>
      <c r="O28" s="50"/>
      <c r="P28" s="50"/>
      <c r="Q28" s="50"/>
      <c r="R28" s="50"/>
      <c r="S28" s="50"/>
      <c r="T28" s="50"/>
      <c r="U28" s="50"/>
      <c r="V28" s="50"/>
      <c r="W28" s="53">
        <f>ROUND(BB51,2)</f>
        <v>0</v>
      </c>
      <c r="X28" s="50"/>
      <c r="Y28" s="50"/>
      <c r="Z28" s="50"/>
      <c r="AA28" s="50"/>
      <c r="AB28" s="50"/>
      <c r="AC28" s="50"/>
      <c r="AD28" s="50"/>
      <c r="AE28" s="50"/>
      <c r="AF28" s="50"/>
      <c r="AG28" s="50"/>
      <c r="AH28" s="50"/>
      <c r="AI28" s="50"/>
      <c r="AJ28" s="50"/>
      <c r="AK28" s="53">
        <v>0</v>
      </c>
      <c r="AL28" s="50"/>
      <c r="AM28" s="50"/>
      <c r="AN28" s="50"/>
      <c r="AO28" s="50"/>
      <c r="AP28" s="50"/>
      <c r="AQ28" s="54"/>
      <c r="BE28" s="35"/>
    </row>
    <row r="29" spans="2:57" s="2" customFormat="1" ht="14.4" customHeight="1" hidden="1">
      <c r="B29" s="49"/>
      <c r="C29" s="50"/>
      <c r="D29" s="50"/>
      <c r="E29" s="50"/>
      <c r="F29" s="51" t="s">
        <v>45</v>
      </c>
      <c r="G29" s="50"/>
      <c r="H29" s="50"/>
      <c r="I29" s="50"/>
      <c r="J29" s="50"/>
      <c r="K29" s="50"/>
      <c r="L29" s="52">
        <v>0.15</v>
      </c>
      <c r="M29" s="50"/>
      <c r="N29" s="50"/>
      <c r="O29" s="50"/>
      <c r="P29" s="50"/>
      <c r="Q29" s="50"/>
      <c r="R29" s="50"/>
      <c r="S29" s="50"/>
      <c r="T29" s="50"/>
      <c r="U29" s="50"/>
      <c r="V29" s="50"/>
      <c r="W29" s="53">
        <f>ROUND(BC51,2)</f>
        <v>0</v>
      </c>
      <c r="X29" s="50"/>
      <c r="Y29" s="50"/>
      <c r="Z29" s="50"/>
      <c r="AA29" s="50"/>
      <c r="AB29" s="50"/>
      <c r="AC29" s="50"/>
      <c r="AD29" s="50"/>
      <c r="AE29" s="50"/>
      <c r="AF29" s="50"/>
      <c r="AG29" s="50"/>
      <c r="AH29" s="50"/>
      <c r="AI29" s="50"/>
      <c r="AJ29" s="50"/>
      <c r="AK29" s="53">
        <v>0</v>
      </c>
      <c r="AL29" s="50"/>
      <c r="AM29" s="50"/>
      <c r="AN29" s="50"/>
      <c r="AO29" s="50"/>
      <c r="AP29" s="50"/>
      <c r="AQ29" s="54"/>
      <c r="BE29" s="35"/>
    </row>
    <row r="30" spans="2:57" s="2" customFormat="1" ht="14.4" customHeight="1" hidden="1">
      <c r="B30" s="49"/>
      <c r="C30" s="50"/>
      <c r="D30" s="50"/>
      <c r="E30" s="50"/>
      <c r="F30" s="51" t="s">
        <v>46</v>
      </c>
      <c r="G30" s="50"/>
      <c r="H30" s="50"/>
      <c r="I30" s="50"/>
      <c r="J30" s="50"/>
      <c r="K30" s="50"/>
      <c r="L30" s="52">
        <v>0</v>
      </c>
      <c r="M30" s="50"/>
      <c r="N30" s="50"/>
      <c r="O30" s="50"/>
      <c r="P30" s="50"/>
      <c r="Q30" s="50"/>
      <c r="R30" s="50"/>
      <c r="S30" s="50"/>
      <c r="T30" s="50"/>
      <c r="U30" s="50"/>
      <c r="V30" s="50"/>
      <c r="W30" s="53">
        <f>ROUND(BD51,2)</f>
        <v>0</v>
      </c>
      <c r="X30" s="50"/>
      <c r="Y30" s="50"/>
      <c r="Z30" s="50"/>
      <c r="AA30" s="50"/>
      <c r="AB30" s="50"/>
      <c r="AC30" s="50"/>
      <c r="AD30" s="50"/>
      <c r="AE30" s="50"/>
      <c r="AF30" s="50"/>
      <c r="AG30" s="50"/>
      <c r="AH30" s="50"/>
      <c r="AI30" s="50"/>
      <c r="AJ30" s="50"/>
      <c r="AK30" s="53">
        <v>0</v>
      </c>
      <c r="AL30" s="50"/>
      <c r="AM30" s="50"/>
      <c r="AN30" s="50"/>
      <c r="AO30" s="50"/>
      <c r="AP30" s="50"/>
      <c r="AQ30" s="54"/>
      <c r="BE30" s="35"/>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7"/>
      <c r="BE31" s="35"/>
    </row>
    <row r="32" spans="2:57" s="1" customFormat="1" ht="25.9" customHeight="1">
      <c r="B32" s="42"/>
      <c r="C32" s="55"/>
      <c r="D32" s="56" t="s">
        <v>47</v>
      </c>
      <c r="E32" s="57"/>
      <c r="F32" s="57"/>
      <c r="G32" s="57"/>
      <c r="H32" s="57"/>
      <c r="I32" s="57"/>
      <c r="J32" s="57"/>
      <c r="K32" s="57"/>
      <c r="L32" s="57"/>
      <c r="M32" s="57"/>
      <c r="N32" s="57"/>
      <c r="O32" s="57"/>
      <c r="P32" s="57"/>
      <c r="Q32" s="57"/>
      <c r="R32" s="57"/>
      <c r="S32" s="57"/>
      <c r="T32" s="58" t="s">
        <v>48</v>
      </c>
      <c r="U32" s="57"/>
      <c r="V32" s="57"/>
      <c r="W32" s="57"/>
      <c r="X32" s="59" t="s">
        <v>49</v>
      </c>
      <c r="Y32" s="57"/>
      <c r="Z32" s="57"/>
      <c r="AA32" s="57"/>
      <c r="AB32" s="57"/>
      <c r="AC32" s="57"/>
      <c r="AD32" s="57"/>
      <c r="AE32" s="57"/>
      <c r="AF32" s="57"/>
      <c r="AG32" s="57"/>
      <c r="AH32" s="57"/>
      <c r="AI32" s="57"/>
      <c r="AJ32" s="57"/>
      <c r="AK32" s="60">
        <f>SUM(AK23:AK30)</f>
        <v>0</v>
      </c>
      <c r="AL32" s="57"/>
      <c r="AM32" s="57"/>
      <c r="AN32" s="57"/>
      <c r="AO32" s="61"/>
      <c r="AP32" s="55"/>
      <c r="AQ32" s="62"/>
      <c r="BE32" s="35"/>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7"/>
    </row>
    <row r="34" spans="2:43" s="1" customFormat="1" ht="6.95" customHeight="1">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5"/>
    </row>
    <row r="38" spans="2:44" s="1" customFormat="1" ht="6.95" customHeight="1">
      <c r="B38" s="66"/>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8"/>
    </row>
    <row r="39" spans="2:44" s="1" customFormat="1" ht="36.95" customHeight="1">
      <c r="B39" s="42"/>
      <c r="C39" s="69" t="s">
        <v>50</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68"/>
    </row>
    <row r="40" spans="2:44" s="1" customFormat="1" ht="6.95" customHeight="1">
      <c r="B40" s="42"/>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68"/>
    </row>
    <row r="41" spans="2:44" s="3" customFormat="1" ht="14.4" customHeight="1">
      <c r="B41" s="71"/>
      <c r="C41" s="72" t="s">
        <v>15</v>
      </c>
      <c r="D41" s="73"/>
      <c r="E41" s="73"/>
      <c r="F41" s="73"/>
      <c r="G41" s="73"/>
      <c r="H41" s="73"/>
      <c r="I41" s="73"/>
      <c r="J41" s="73"/>
      <c r="K41" s="73"/>
      <c r="L41" s="73" t="str">
        <f>K5</f>
        <v>2019_062</v>
      </c>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4"/>
    </row>
    <row r="42" spans="2:44" s="4" customFormat="1" ht="36.95" customHeight="1">
      <c r="B42" s="75"/>
      <c r="C42" s="76" t="s">
        <v>18</v>
      </c>
      <c r="D42" s="77"/>
      <c r="E42" s="77"/>
      <c r="F42" s="77"/>
      <c r="G42" s="77"/>
      <c r="H42" s="77"/>
      <c r="I42" s="77"/>
      <c r="J42" s="77"/>
      <c r="K42" s="77"/>
      <c r="L42" s="78" t="str">
        <f>K6</f>
        <v>Rekonstrukce plynové kotelny v Odrách DPS</v>
      </c>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9"/>
    </row>
    <row r="43" spans="2:44" s="1" customFormat="1" ht="6.95" customHeight="1">
      <c r="B43" s="42"/>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68"/>
    </row>
    <row r="44" spans="2:44" s="1" customFormat="1" ht="13.5">
      <c r="B44" s="42"/>
      <c r="C44" s="72" t="s">
        <v>23</v>
      </c>
      <c r="D44" s="70"/>
      <c r="E44" s="70"/>
      <c r="F44" s="70"/>
      <c r="G44" s="70"/>
      <c r="H44" s="70"/>
      <c r="I44" s="70"/>
      <c r="J44" s="70"/>
      <c r="K44" s="70"/>
      <c r="L44" s="80" t="str">
        <f>IF(K8="","",K8)</f>
        <v>ul. Vítkovská, parcelní číslo 1113/2</v>
      </c>
      <c r="M44" s="70"/>
      <c r="N44" s="70"/>
      <c r="O44" s="70"/>
      <c r="P44" s="70"/>
      <c r="Q44" s="70"/>
      <c r="R44" s="70"/>
      <c r="S44" s="70"/>
      <c r="T44" s="70"/>
      <c r="U44" s="70"/>
      <c r="V44" s="70"/>
      <c r="W44" s="70"/>
      <c r="X44" s="70"/>
      <c r="Y44" s="70"/>
      <c r="Z44" s="70"/>
      <c r="AA44" s="70"/>
      <c r="AB44" s="70"/>
      <c r="AC44" s="70"/>
      <c r="AD44" s="70"/>
      <c r="AE44" s="70"/>
      <c r="AF44" s="70"/>
      <c r="AG44" s="70"/>
      <c r="AH44" s="70"/>
      <c r="AI44" s="72" t="s">
        <v>25</v>
      </c>
      <c r="AJ44" s="70"/>
      <c r="AK44" s="70"/>
      <c r="AL44" s="70"/>
      <c r="AM44" s="81" t="str">
        <f>IF(AN8="","",AN8)</f>
        <v>26. 9. 2019</v>
      </c>
      <c r="AN44" s="81"/>
      <c r="AO44" s="70"/>
      <c r="AP44" s="70"/>
      <c r="AQ44" s="70"/>
      <c r="AR44" s="68"/>
    </row>
    <row r="45" spans="2:44" s="1" customFormat="1" ht="6.95" customHeight="1">
      <c r="B45" s="42"/>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68"/>
    </row>
    <row r="46" spans="2:56" s="1" customFormat="1" ht="13.5">
      <c r="B46" s="42"/>
      <c r="C46" s="72" t="s">
        <v>27</v>
      </c>
      <c r="D46" s="70"/>
      <c r="E46" s="70"/>
      <c r="F46" s="70"/>
      <c r="G46" s="70"/>
      <c r="H46" s="70"/>
      <c r="I46" s="70"/>
      <c r="J46" s="70"/>
      <c r="K46" s="70"/>
      <c r="L46" s="73" t="str">
        <f>IF(E11="","",E11)</f>
        <v>Oderská městská společnost s.r.o</v>
      </c>
      <c r="M46" s="70"/>
      <c r="N46" s="70"/>
      <c r="O46" s="70"/>
      <c r="P46" s="70"/>
      <c r="Q46" s="70"/>
      <c r="R46" s="70"/>
      <c r="S46" s="70"/>
      <c r="T46" s="70"/>
      <c r="U46" s="70"/>
      <c r="V46" s="70"/>
      <c r="W46" s="70"/>
      <c r="X46" s="70"/>
      <c r="Y46" s="70"/>
      <c r="Z46" s="70"/>
      <c r="AA46" s="70"/>
      <c r="AB46" s="70"/>
      <c r="AC46" s="70"/>
      <c r="AD46" s="70"/>
      <c r="AE46" s="70"/>
      <c r="AF46" s="70"/>
      <c r="AG46" s="70"/>
      <c r="AH46" s="70"/>
      <c r="AI46" s="72" t="s">
        <v>33</v>
      </c>
      <c r="AJ46" s="70"/>
      <c r="AK46" s="70"/>
      <c r="AL46" s="70"/>
      <c r="AM46" s="73" t="str">
        <f>IF(E17="","",E17)</f>
        <v xml:space="preserve"> </v>
      </c>
      <c r="AN46" s="73"/>
      <c r="AO46" s="73"/>
      <c r="AP46" s="73"/>
      <c r="AQ46" s="70"/>
      <c r="AR46" s="68"/>
      <c r="AS46" s="82" t="s">
        <v>51</v>
      </c>
      <c r="AT46" s="83"/>
      <c r="AU46" s="84"/>
      <c r="AV46" s="84"/>
      <c r="AW46" s="84"/>
      <c r="AX46" s="84"/>
      <c r="AY46" s="84"/>
      <c r="AZ46" s="84"/>
      <c r="BA46" s="84"/>
      <c r="BB46" s="84"/>
      <c r="BC46" s="84"/>
      <c r="BD46" s="85"/>
    </row>
    <row r="47" spans="2:56" s="1" customFormat="1" ht="13.5">
      <c r="B47" s="42"/>
      <c r="C47" s="72" t="s">
        <v>31</v>
      </c>
      <c r="D47" s="70"/>
      <c r="E47" s="70"/>
      <c r="F47" s="70"/>
      <c r="G47" s="70"/>
      <c r="H47" s="70"/>
      <c r="I47" s="70"/>
      <c r="J47" s="70"/>
      <c r="K47" s="70"/>
      <c r="L47" s="73" t="str">
        <f>IF(E14="Vyplň údaj","",E14)</f>
        <v/>
      </c>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68"/>
      <c r="AS47" s="86"/>
      <c r="AT47" s="87"/>
      <c r="AU47" s="88"/>
      <c r="AV47" s="88"/>
      <c r="AW47" s="88"/>
      <c r="AX47" s="88"/>
      <c r="AY47" s="88"/>
      <c r="AZ47" s="88"/>
      <c r="BA47" s="88"/>
      <c r="BB47" s="88"/>
      <c r="BC47" s="88"/>
      <c r="BD47" s="89"/>
    </row>
    <row r="48" spans="2:56" s="1" customFormat="1" ht="10.8" customHeight="1">
      <c r="B48" s="42"/>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68"/>
      <c r="AS48" s="90"/>
      <c r="AT48" s="51"/>
      <c r="AU48" s="43"/>
      <c r="AV48" s="43"/>
      <c r="AW48" s="43"/>
      <c r="AX48" s="43"/>
      <c r="AY48" s="43"/>
      <c r="AZ48" s="43"/>
      <c r="BA48" s="43"/>
      <c r="BB48" s="43"/>
      <c r="BC48" s="43"/>
      <c r="BD48" s="91"/>
    </row>
    <row r="49" spans="2:56" s="1" customFormat="1" ht="29.25" customHeight="1">
      <c r="B49" s="42"/>
      <c r="C49" s="92" t="s">
        <v>52</v>
      </c>
      <c r="D49" s="93"/>
      <c r="E49" s="93"/>
      <c r="F49" s="93"/>
      <c r="G49" s="93"/>
      <c r="H49" s="94"/>
      <c r="I49" s="95" t="s">
        <v>53</v>
      </c>
      <c r="J49" s="93"/>
      <c r="K49" s="93"/>
      <c r="L49" s="93"/>
      <c r="M49" s="93"/>
      <c r="N49" s="93"/>
      <c r="O49" s="93"/>
      <c r="P49" s="93"/>
      <c r="Q49" s="93"/>
      <c r="R49" s="93"/>
      <c r="S49" s="93"/>
      <c r="T49" s="93"/>
      <c r="U49" s="93"/>
      <c r="V49" s="93"/>
      <c r="W49" s="93"/>
      <c r="X49" s="93"/>
      <c r="Y49" s="93"/>
      <c r="Z49" s="93"/>
      <c r="AA49" s="93"/>
      <c r="AB49" s="93"/>
      <c r="AC49" s="93"/>
      <c r="AD49" s="93"/>
      <c r="AE49" s="93"/>
      <c r="AF49" s="93"/>
      <c r="AG49" s="96" t="s">
        <v>54</v>
      </c>
      <c r="AH49" s="93"/>
      <c r="AI49" s="93"/>
      <c r="AJ49" s="93"/>
      <c r="AK49" s="93"/>
      <c r="AL49" s="93"/>
      <c r="AM49" s="93"/>
      <c r="AN49" s="95" t="s">
        <v>55</v>
      </c>
      <c r="AO49" s="93"/>
      <c r="AP49" s="93"/>
      <c r="AQ49" s="97" t="s">
        <v>56</v>
      </c>
      <c r="AR49" s="68"/>
      <c r="AS49" s="98" t="s">
        <v>57</v>
      </c>
      <c r="AT49" s="99" t="s">
        <v>58</v>
      </c>
      <c r="AU49" s="99" t="s">
        <v>59</v>
      </c>
      <c r="AV49" s="99" t="s">
        <v>60</v>
      </c>
      <c r="AW49" s="99" t="s">
        <v>61</v>
      </c>
      <c r="AX49" s="99" t="s">
        <v>62</v>
      </c>
      <c r="AY49" s="99" t="s">
        <v>63</v>
      </c>
      <c r="AZ49" s="99" t="s">
        <v>64</v>
      </c>
      <c r="BA49" s="99" t="s">
        <v>65</v>
      </c>
      <c r="BB49" s="99" t="s">
        <v>66</v>
      </c>
      <c r="BC49" s="99" t="s">
        <v>67</v>
      </c>
      <c r="BD49" s="100" t="s">
        <v>68</v>
      </c>
    </row>
    <row r="50" spans="2:56" s="1" customFormat="1" ht="10.8" customHeight="1">
      <c r="B50" s="42"/>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68"/>
      <c r="AS50" s="101"/>
      <c r="AT50" s="102"/>
      <c r="AU50" s="102"/>
      <c r="AV50" s="102"/>
      <c r="AW50" s="102"/>
      <c r="AX50" s="102"/>
      <c r="AY50" s="102"/>
      <c r="AZ50" s="102"/>
      <c r="BA50" s="102"/>
      <c r="BB50" s="102"/>
      <c r="BC50" s="102"/>
      <c r="BD50" s="103"/>
    </row>
    <row r="51" spans="2:90" s="4" customFormat="1" ht="32.4" customHeight="1">
      <c r="B51" s="75"/>
      <c r="C51" s="104" t="s">
        <v>69</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6">
        <f>ROUND(AG52,2)</f>
        <v>0</v>
      </c>
      <c r="AH51" s="106"/>
      <c r="AI51" s="106"/>
      <c r="AJ51" s="106"/>
      <c r="AK51" s="106"/>
      <c r="AL51" s="106"/>
      <c r="AM51" s="106"/>
      <c r="AN51" s="107">
        <f>SUM(AG51,AT51)</f>
        <v>0</v>
      </c>
      <c r="AO51" s="107"/>
      <c r="AP51" s="107"/>
      <c r="AQ51" s="108" t="s">
        <v>21</v>
      </c>
      <c r="AR51" s="79"/>
      <c r="AS51" s="109">
        <f>ROUND(AS52,2)</f>
        <v>0</v>
      </c>
      <c r="AT51" s="110">
        <f>ROUND(SUM(AV51:AW51),2)</f>
        <v>0</v>
      </c>
      <c r="AU51" s="111">
        <f>ROUND(AU52,5)</f>
        <v>0</v>
      </c>
      <c r="AV51" s="110">
        <f>ROUND(AZ51*L26,2)</f>
        <v>0</v>
      </c>
      <c r="AW51" s="110">
        <f>ROUND(BA51*L27,2)</f>
        <v>0</v>
      </c>
      <c r="AX51" s="110">
        <f>ROUND(BB51*L26,2)</f>
        <v>0</v>
      </c>
      <c r="AY51" s="110">
        <f>ROUND(BC51*L27,2)</f>
        <v>0</v>
      </c>
      <c r="AZ51" s="110">
        <f>ROUND(AZ52,2)</f>
        <v>0</v>
      </c>
      <c r="BA51" s="110">
        <f>ROUND(BA52,2)</f>
        <v>0</v>
      </c>
      <c r="BB51" s="110">
        <f>ROUND(BB52,2)</f>
        <v>0</v>
      </c>
      <c r="BC51" s="110">
        <f>ROUND(BC52,2)</f>
        <v>0</v>
      </c>
      <c r="BD51" s="112">
        <f>ROUND(BD52,2)</f>
        <v>0</v>
      </c>
      <c r="BS51" s="113" t="s">
        <v>70</v>
      </c>
      <c r="BT51" s="113" t="s">
        <v>71</v>
      </c>
      <c r="BU51" s="114" t="s">
        <v>72</v>
      </c>
      <c r="BV51" s="113" t="s">
        <v>73</v>
      </c>
      <c r="BW51" s="113" t="s">
        <v>7</v>
      </c>
      <c r="BX51" s="113" t="s">
        <v>74</v>
      </c>
      <c r="CL51" s="113" t="s">
        <v>21</v>
      </c>
    </row>
    <row r="52" spans="1:91" s="5" customFormat="1" ht="16.5" customHeight="1">
      <c r="A52" s="115" t="s">
        <v>75</v>
      </c>
      <c r="B52" s="116"/>
      <c r="C52" s="117"/>
      <c r="D52" s="118" t="s">
        <v>76</v>
      </c>
      <c r="E52" s="118"/>
      <c r="F52" s="118"/>
      <c r="G52" s="118"/>
      <c r="H52" s="118"/>
      <c r="I52" s="119"/>
      <c r="J52" s="118" t="s">
        <v>77</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20">
        <f>'PS2 - Elektroinstalace a MaR'!J27</f>
        <v>0</v>
      </c>
      <c r="AH52" s="119"/>
      <c r="AI52" s="119"/>
      <c r="AJ52" s="119"/>
      <c r="AK52" s="119"/>
      <c r="AL52" s="119"/>
      <c r="AM52" s="119"/>
      <c r="AN52" s="120">
        <f>SUM(AG52,AT52)</f>
        <v>0</v>
      </c>
      <c r="AO52" s="119"/>
      <c r="AP52" s="119"/>
      <c r="AQ52" s="121" t="s">
        <v>78</v>
      </c>
      <c r="AR52" s="122"/>
      <c r="AS52" s="123">
        <v>0</v>
      </c>
      <c r="AT52" s="124">
        <f>ROUND(SUM(AV52:AW52),2)</f>
        <v>0</v>
      </c>
      <c r="AU52" s="125">
        <f>'PS2 - Elektroinstalace a MaR'!P89</f>
        <v>0</v>
      </c>
      <c r="AV52" s="124">
        <f>'PS2 - Elektroinstalace a MaR'!J30</f>
        <v>0</v>
      </c>
      <c r="AW52" s="124">
        <f>'PS2 - Elektroinstalace a MaR'!J31</f>
        <v>0</v>
      </c>
      <c r="AX52" s="124">
        <f>'PS2 - Elektroinstalace a MaR'!J32</f>
        <v>0</v>
      </c>
      <c r="AY52" s="124">
        <f>'PS2 - Elektroinstalace a MaR'!J33</f>
        <v>0</v>
      </c>
      <c r="AZ52" s="124">
        <f>'PS2 - Elektroinstalace a MaR'!F30</f>
        <v>0</v>
      </c>
      <c r="BA52" s="124">
        <f>'PS2 - Elektroinstalace a MaR'!F31</f>
        <v>0</v>
      </c>
      <c r="BB52" s="124">
        <f>'PS2 - Elektroinstalace a MaR'!F32</f>
        <v>0</v>
      </c>
      <c r="BC52" s="124">
        <f>'PS2 - Elektroinstalace a MaR'!F33</f>
        <v>0</v>
      </c>
      <c r="BD52" s="126">
        <f>'PS2 - Elektroinstalace a MaR'!F34</f>
        <v>0</v>
      </c>
      <c r="BT52" s="127" t="s">
        <v>79</v>
      </c>
      <c r="BV52" s="127" t="s">
        <v>73</v>
      </c>
      <c r="BW52" s="127" t="s">
        <v>80</v>
      </c>
      <c r="BX52" s="127" t="s">
        <v>7</v>
      </c>
      <c r="CL52" s="127" t="s">
        <v>21</v>
      </c>
      <c r="CM52" s="127" t="s">
        <v>81</v>
      </c>
    </row>
    <row r="53" spans="2:44" s="1" customFormat="1" ht="30" customHeight="1">
      <c r="B53" s="42"/>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68"/>
    </row>
    <row r="54" spans="2:44" s="1" customFormat="1" ht="6.95" customHeight="1">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8"/>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PS2 - Elektroinstalace a MaR'!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2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7"/>
      <c r="B1" s="129"/>
      <c r="C1" s="129"/>
      <c r="D1" s="130" t="s">
        <v>1</v>
      </c>
      <c r="E1" s="129"/>
      <c r="F1" s="131" t="s">
        <v>82</v>
      </c>
      <c r="G1" s="131" t="s">
        <v>83</v>
      </c>
      <c r="H1" s="131"/>
      <c r="I1" s="132"/>
      <c r="J1" s="131" t="s">
        <v>84</v>
      </c>
      <c r="K1" s="130" t="s">
        <v>85</v>
      </c>
      <c r="L1" s="131" t="s">
        <v>86</v>
      </c>
      <c r="M1" s="131"/>
      <c r="N1" s="131"/>
      <c r="O1" s="131"/>
      <c r="P1" s="131"/>
      <c r="Q1" s="131"/>
      <c r="R1" s="131"/>
      <c r="S1" s="131"/>
      <c r="T1" s="131"/>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AT2" s="20" t="s">
        <v>80</v>
      </c>
    </row>
    <row r="3" spans="2:46" ht="6.95" customHeight="1">
      <c r="B3" s="21"/>
      <c r="C3" s="22"/>
      <c r="D3" s="22"/>
      <c r="E3" s="22"/>
      <c r="F3" s="22"/>
      <c r="G3" s="22"/>
      <c r="H3" s="22"/>
      <c r="I3" s="133"/>
      <c r="J3" s="22"/>
      <c r="K3" s="23"/>
      <c r="AT3" s="20" t="s">
        <v>81</v>
      </c>
    </row>
    <row r="4" spans="2:46" ht="36.95" customHeight="1">
      <c r="B4" s="24"/>
      <c r="C4" s="25"/>
      <c r="D4" s="26" t="s">
        <v>87</v>
      </c>
      <c r="E4" s="25"/>
      <c r="F4" s="25"/>
      <c r="G4" s="25"/>
      <c r="H4" s="25"/>
      <c r="I4" s="134"/>
      <c r="J4" s="25"/>
      <c r="K4" s="27"/>
      <c r="M4" s="28" t="s">
        <v>12</v>
      </c>
      <c r="AT4" s="20" t="s">
        <v>6</v>
      </c>
    </row>
    <row r="5" spans="2:11" ht="6.95" customHeight="1">
      <c r="B5" s="24"/>
      <c r="C5" s="25"/>
      <c r="D5" s="25"/>
      <c r="E5" s="25"/>
      <c r="F5" s="25"/>
      <c r="G5" s="25"/>
      <c r="H5" s="25"/>
      <c r="I5" s="134"/>
      <c r="J5" s="25"/>
      <c r="K5" s="27"/>
    </row>
    <row r="6" spans="2:11" ht="13.5">
      <c r="B6" s="24"/>
      <c r="C6" s="25"/>
      <c r="D6" s="36" t="s">
        <v>18</v>
      </c>
      <c r="E6" s="25"/>
      <c r="F6" s="25"/>
      <c r="G6" s="25"/>
      <c r="H6" s="25"/>
      <c r="I6" s="134"/>
      <c r="J6" s="25"/>
      <c r="K6" s="27"/>
    </row>
    <row r="7" spans="2:11" ht="16.5" customHeight="1">
      <c r="B7" s="24"/>
      <c r="C7" s="25"/>
      <c r="D7" s="25"/>
      <c r="E7" s="135" t="str">
        <f>'Rekapitulace stavby'!K6</f>
        <v>Rekonstrukce plynové kotelny v Odrách DPS</v>
      </c>
      <c r="F7" s="36"/>
      <c r="G7" s="36"/>
      <c r="H7" s="36"/>
      <c r="I7" s="134"/>
      <c r="J7" s="25"/>
      <c r="K7" s="27"/>
    </row>
    <row r="8" spans="2:11" s="1" customFormat="1" ht="13.5">
      <c r="B8" s="42"/>
      <c r="C8" s="43"/>
      <c r="D8" s="36" t="s">
        <v>88</v>
      </c>
      <c r="E8" s="43"/>
      <c r="F8" s="43"/>
      <c r="G8" s="43"/>
      <c r="H8" s="43"/>
      <c r="I8" s="136"/>
      <c r="J8" s="43"/>
      <c r="K8" s="47"/>
    </row>
    <row r="9" spans="2:11" s="1" customFormat="1" ht="36.95" customHeight="1">
      <c r="B9" s="42"/>
      <c r="C9" s="43"/>
      <c r="D9" s="43"/>
      <c r="E9" s="137" t="s">
        <v>89</v>
      </c>
      <c r="F9" s="43"/>
      <c r="G9" s="43"/>
      <c r="H9" s="43"/>
      <c r="I9" s="136"/>
      <c r="J9" s="43"/>
      <c r="K9" s="47"/>
    </row>
    <row r="10" spans="2:11" s="1" customFormat="1" ht="13.5">
      <c r="B10" s="42"/>
      <c r="C10" s="43"/>
      <c r="D10" s="43"/>
      <c r="E10" s="43"/>
      <c r="F10" s="43"/>
      <c r="G10" s="43"/>
      <c r="H10" s="43"/>
      <c r="I10" s="136"/>
      <c r="J10" s="43"/>
      <c r="K10" s="47"/>
    </row>
    <row r="11" spans="2:11" s="1" customFormat="1" ht="14.4" customHeight="1">
      <c r="B11" s="42"/>
      <c r="C11" s="43"/>
      <c r="D11" s="36" t="s">
        <v>20</v>
      </c>
      <c r="E11" s="43"/>
      <c r="F11" s="31" t="s">
        <v>21</v>
      </c>
      <c r="G11" s="43"/>
      <c r="H11" s="43"/>
      <c r="I11" s="138" t="s">
        <v>22</v>
      </c>
      <c r="J11" s="31" t="s">
        <v>21</v>
      </c>
      <c r="K11" s="47"/>
    </row>
    <row r="12" spans="2:11" s="1" customFormat="1" ht="14.4" customHeight="1">
      <c r="B12" s="42"/>
      <c r="C12" s="43"/>
      <c r="D12" s="36" t="s">
        <v>23</v>
      </c>
      <c r="E12" s="43"/>
      <c r="F12" s="31" t="s">
        <v>24</v>
      </c>
      <c r="G12" s="43"/>
      <c r="H12" s="43"/>
      <c r="I12" s="138" t="s">
        <v>25</v>
      </c>
      <c r="J12" s="139" t="str">
        <f>'Rekapitulace stavby'!AN8</f>
        <v>26. 9. 2019</v>
      </c>
      <c r="K12" s="47"/>
    </row>
    <row r="13" spans="2:11" s="1" customFormat="1" ht="10.8" customHeight="1">
      <c r="B13" s="42"/>
      <c r="C13" s="43"/>
      <c r="D13" s="43"/>
      <c r="E13" s="43"/>
      <c r="F13" s="43"/>
      <c r="G13" s="43"/>
      <c r="H13" s="43"/>
      <c r="I13" s="136"/>
      <c r="J13" s="43"/>
      <c r="K13" s="47"/>
    </row>
    <row r="14" spans="2:11" s="1" customFormat="1" ht="14.4" customHeight="1">
      <c r="B14" s="42"/>
      <c r="C14" s="43"/>
      <c r="D14" s="36" t="s">
        <v>27</v>
      </c>
      <c r="E14" s="43"/>
      <c r="F14" s="43"/>
      <c r="G14" s="43"/>
      <c r="H14" s="43"/>
      <c r="I14" s="138" t="s">
        <v>28</v>
      </c>
      <c r="J14" s="31" t="s">
        <v>21</v>
      </c>
      <c r="K14" s="47"/>
    </row>
    <row r="15" spans="2:11" s="1" customFormat="1" ht="18" customHeight="1">
      <c r="B15" s="42"/>
      <c r="C15" s="43"/>
      <c r="D15" s="43"/>
      <c r="E15" s="31" t="s">
        <v>90</v>
      </c>
      <c r="F15" s="43"/>
      <c r="G15" s="43"/>
      <c r="H15" s="43"/>
      <c r="I15" s="138" t="s">
        <v>30</v>
      </c>
      <c r="J15" s="31" t="s">
        <v>21</v>
      </c>
      <c r="K15" s="47"/>
    </row>
    <row r="16" spans="2:11" s="1" customFormat="1" ht="6.95" customHeight="1">
      <c r="B16" s="42"/>
      <c r="C16" s="43"/>
      <c r="D16" s="43"/>
      <c r="E16" s="43"/>
      <c r="F16" s="43"/>
      <c r="G16" s="43"/>
      <c r="H16" s="43"/>
      <c r="I16" s="136"/>
      <c r="J16" s="43"/>
      <c r="K16" s="47"/>
    </row>
    <row r="17" spans="2:11" s="1" customFormat="1" ht="14.4" customHeight="1">
      <c r="B17" s="42"/>
      <c r="C17" s="43"/>
      <c r="D17" s="36" t="s">
        <v>31</v>
      </c>
      <c r="E17" s="43"/>
      <c r="F17" s="43"/>
      <c r="G17" s="43"/>
      <c r="H17" s="43"/>
      <c r="I17" s="138" t="s">
        <v>28</v>
      </c>
      <c r="J17" s="31" t="str">
        <f>IF('Rekapitulace stavby'!AN13="Vyplň údaj","",IF('Rekapitulace stavby'!AN13="","",'Rekapitulace stavby'!AN13))</f>
        <v/>
      </c>
      <c r="K17" s="47"/>
    </row>
    <row r="18" spans="2:11" s="1" customFormat="1" ht="18" customHeight="1">
      <c r="B18" s="42"/>
      <c r="C18" s="43"/>
      <c r="D18" s="43"/>
      <c r="E18" s="31" t="str">
        <f>IF('Rekapitulace stavby'!E14="Vyplň údaj","",IF('Rekapitulace stavby'!E14="","",'Rekapitulace stavby'!E14))</f>
        <v/>
      </c>
      <c r="F18" s="43"/>
      <c r="G18" s="43"/>
      <c r="H18" s="43"/>
      <c r="I18" s="138" t="s">
        <v>30</v>
      </c>
      <c r="J18" s="31" t="str">
        <f>IF('Rekapitulace stavby'!AN14="Vyplň údaj","",IF('Rekapitulace stavby'!AN14="","",'Rekapitulace stavby'!AN14))</f>
        <v/>
      </c>
      <c r="K18" s="47"/>
    </row>
    <row r="19" spans="2:11" s="1" customFormat="1" ht="6.95" customHeight="1">
      <c r="B19" s="42"/>
      <c r="C19" s="43"/>
      <c r="D19" s="43"/>
      <c r="E19" s="43"/>
      <c r="F19" s="43"/>
      <c r="G19" s="43"/>
      <c r="H19" s="43"/>
      <c r="I19" s="136"/>
      <c r="J19" s="43"/>
      <c r="K19" s="47"/>
    </row>
    <row r="20" spans="2:11" s="1" customFormat="1" ht="14.4" customHeight="1">
      <c r="B20" s="42"/>
      <c r="C20" s="43"/>
      <c r="D20" s="36" t="s">
        <v>33</v>
      </c>
      <c r="E20" s="43"/>
      <c r="F20" s="43"/>
      <c r="G20" s="43"/>
      <c r="H20" s="43"/>
      <c r="I20" s="138" t="s">
        <v>28</v>
      </c>
      <c r="J20" s="31" t="s">
        <v>91</v>
      </c>
      <c r="K20" s="47"/>
    </row>
    <row r="21" spans="2:11" s="1" customFormat="1" ht="18" customHeight="1">
      <c r="B21" s="42"/>
      <c r="C21" s="43"/>
      <c r="D21" s="43"/>
      <c r="E21" s="31" t="s">
        <v>21</v>
      </c>
      <c r="F21" s="43"/>
      <c r="G21" s="43"/>
      <c r="H21" s="43"/>
      <c r="I21" s="138" t="s">
        <v>30</v>
      </c>
      <c r="J21" s="31" t="s">
        <v>92</v>
      </c>
      <c r="K21" s="47"/>
    </row>
    <row r="22" spans="2:11" s="1" customFormat="1" ht="6.95" customHeight="1">
      <c r="B22" s="42"/>
      <c r="C22" s="43"/>
      <c r="D22" s="43"/>
      <c r="E22" s="43"/>
      <c r="F22" s="43"/>
      <c r="G22" s="43"/>
      <c r="H22" s="43"/>
      <c r="I22" s="136"/>
      <c r="J22" s="43"/>
      <c r="K22" s="47"/>
    </row>
    <row r="23" spans="2:11" s="1" customFormat="1" ht="14.4" customHeight="1">
      <c r="B23" s="42"/>
      <c r="C23" s="43"/>
      <c r="D23" s="36" t="s">
        <v>36</v>
      </c>
      <c r="E23" s="43"/>
      <c r="F23" s="43"/>
      <c r="G23" s="43"/>
      <c r="H23" s="43"/>
      <c r="I23" s="136"/>
      <c r="J23" s="43"/>
      <c r="K23" s="47"/>
    </row>
    <row r="24" spans="2:11" s="6" customFormat="1" ht="85.5" customHeight="1">
      <c r="B24" s="140"/>
      <c r="C24" s="141"/>
      <c r="D24" s="141"/>
      <c r="E24" s="40" t="s">
        <v>93</v>
      </c>
      <c r="F24" s="40"/>
      <c r="G24" s="40"/>
      <c r="H24" s="40"/>
      <c r="I24" s="142"/>
      <c r="J24" s="141"/>
      <c r="K24" s="143"/>
    </row>
    <row r="25" spans="2:11" s="1" customFormat="1" ht="6.95" customHeight="1">
      <c r="B25" s="42"/>
      <c r="C25" s="43"/>
      <c r="D25" s="43"/>
      <c r="E25" s="43"/>
      <c r="F25" s="43"/>
      <c r="G25" s="43"/>
      <c r="H25" s="43"/>
      <c r="I25" s="136"/>
      <c r="J25" s="43"/>
      <c r="K25" s="47"/>
    </row>
    <row r="26" spans="2:11" s="1" customFormat="1" ht="6.95" customHeight="1">
      <c r="B26" s="42"/>
      <c r="C26" s="43"/>
      <c r="D26" s="102"/>
      <c r="E26" s="102"/>
      <c r="F26" s="102"/>
      <c r="G26" s="102"/>
      <c r="H26" s="102"/>
      <c r="I26" s="144"/>
      <c r="J26" s="102"/>
      <c r="K26" s="145"/>
    </row>
    <row r="27" spans="2:11" s="1" customFormat="1" ht="25.4" customHeight="1">
      <c r="B27" s="42"/>
      <c r="C27" s="43"/>
      <c r="D27" s="146" t="s">
        <v>37</v>
      </c>
      <c r="E27" s="43"/>
      <c r="F27" s="43"/>
      <c r="G27" s="43"/>
      <c r="H27" s="43"/>
      <c r="I27" s="136"/>
      <c r="J27" s="147">
        <f>ROUND(J89,2)</f>
        <v>0</v>
      </c>
      <c r="K27" s="47"/>
    </row>
    <row r="28" spans="2:11" s="1" customFormat="1" ht="6.95" customHeight="1">
      <c r="B28" s="42"/>
      <c r="C28" s="43"/>
      <c r="D28" s="102"/>
      <c r="E28" s="102"/>
      <c r="F28" s="102"/>
      <c r="G28" s="102"/>
      <c r="H28" s="102"/>
      <c r="I28" s="144"/>
      <c r="J28" s="102"/>
      <c r="K28" s="145"/>
    </row>
    <row r="29" spans="2:11" s="1" customFormat="1" ht="14.4" customHeight="1">
      <c r="B29" s="42"/>
      <c r="C29" s="43"/>
      <c r="D29" s="43"/>
      <c r="E29" s="43"/>
      <c r="F29" s="48" t="s">
        <v>39</v>
      </c>
      <c r="G29" s="43"/>
      <c r="H29" s="43"/>
      <c r="I29" s="148" t="s">
        <v>38</v>
      </c>
      <c r="J29" s="48" t="s">
        <v>40</v>
      </c>
      <c r="K29" s="47"/>
    </row>
    <row r="30" spans="2:11" s="1" customFormat="1" ht="14.4" customHeight="1">
      <c r="B30" s="42"/>
      <c r="C30" s="43"/>
      <c r="D30" s="51" t="s">
        <v>41</v>
      </c>
      <c r="E30" s="51" t="s">
        <v>42</v>
      </c>
      <c r="F30" s="149">
        <f>ROUND(SUM(BE89:BE222),2)</f>
        <v>0</v>
      </c>
      <c r="G30" s="43"/>
      <c r="H30" s="43"/>
      <c r="I30" s="150">
        <v>0.21</v>
      </c>
      <c r="J30" s="149">
        <f>ROUND(ROUND((SUM(BE89:BE222)),2)*I30,2)</f>
        <v>0</v>
      </c>
      <c r="K30" s="47"/>
    </row>
    <row r="31" spans="2:11" s="1" customFormat="1" ht="14.4" customHeight="1">
      <c r="B31" s="42"/>
      <c r="C31" s="43"/>
      <c r="D31" s="43"/>
      <c r="E31" s="51" t="s">
        <v>43</v>
      </c>
      <c r="F31" s="149">
        <f>ROUND(SUM(BF89:BF222),2)</f>
        <v>0</v>
      </c>
      <c r="G31" s="43"/>
      <c r="H31" s="43"/>
      <c r="I31" s="150">
        <v>0.15</v>
      </c>
      <c r="J31" s="149">
        <f>ROUND(ROUND((SUM(BF89:BF222)),2)*I31,2)</f>
        <v>0</v>
      </c>
      <c r="K31" s="47"/>
    </row>
    <row r="32" spans="2:11" s="1" customFormat="1" ht="14.4" customHeight="1" hidden="1">
      <c r="B32" s="42"/>
      <c r="C32" s="43"/>
      <c r="D32" s="43"/>
      <c r="E32" s="51" t="s">
        <v>44</v>
      </c>
      <c r="F32" s="149">
        <f>ROUND(SUM(BG89:BG222),2)</f>
        <v>0</v>
      </c>
      <c r="G32" s="43"/>
      <c r="H32" s="43"/>
      <c r="I32" s="150">
        <v>0.21</v>
      </c>
      <c r="J32" s="149">
        <v>0</v>
      </c>
      <c r="K32" s="47"/>
    </row>
    <row r="33" spans="2:11" s="1" customFormat="1" ht="14.4" customHeight="1" hidden="1">
      <c r="B33" s="42"/>
      <c r="C33" s="43"/>
      <c r="D33" s="43"/>
      <c r="E33" s="51" t="s">
        <v>45</v>
      </c>
      <c r="F33" s="149">
        <f>ROUND(SUM(BH89:BH222),2)</f>
        <v>0</v>
      </c>
      <c r="G33" s="43"/>
      <c r="H33" s="43"/>
      <c r="I33" s="150">
        <v>0.15</v>
      </c>
      <c r="J33" s="149">
        <v>0</v>
      </c>
      <c r="K33" s="47"/>
    </row>
    <row r="34" spans="2:11" s="1" customFormat="1" ht="14.4" customHeight="1" hidden="1">
      <c r="B34" s="42"/>
      <c r="C34" s="43"/>
      <c r="D34" s="43"/>
      <c r="E34" s="51" t="s">
        <v>46</v>
      </c>
      <c r="F34" s="149">
        <f>ROUND(SUM(BI89:BI222),2)</f>
        <v>0</v>
      </c>
      <c r="G34" s="43"/>
      <c r="H34" s="43"/>
      <c r="I34" s="150">
        <v>0</v>
      </c>
      <c r="J34" s="149">
        <v>0</v>
      </c>
      <c r="K34" s="47"/>
    </row>
    <row r="35" spans="2:11" s="1" customFormat="1" ht="6.95" customHeight="1">
      <c r="B35" s="42"/>
      <c r="C35" s="43"/>
      <c r="D35" s="43"/>
      <c r="E35" s="43"/>
      <c r="F35" s="43"/>
      <c r="G35" s="43"/>
      <c r="H35" s="43"/>
      <c r="I35" s="136"/>
      <c r="J35" s="43"/>
      <c r="K35" s="47"/>
    </row>
    <row r="36" spans="2:11" s="1" customFormat="1" ht="25.4" customHeight="1">
      <c r="B36" s="42"/>
      <c r="C36" s="151"/>
      <c r="D36" s="152" t="s">
        <v>47</v>
      </c>
      <c r="E36" s="94"/>
      <c r="F36" s="94"/>
      <c r="G36" s="153" t="s">
        <v>48</v>
      </c>
      <c r="H36" s="154" t="s">
        <v>49</v>
      </c>
      <c r="I36" s="155"/>
      <c r="J36" s="156">
        <f>SUM(J27:J34)</f>
        <v>0</v>
      </c>
      <c r="K36" s="157"/>
    </row>
    <row r="37" spans="2:11" s="1" customFormat="1" ht="14.4" customHeight="1">
      <c r="B37" s="63"/>
      <c r="C37" s="64"/>
      <c r="D37" s="64"/>
      <c r="E37" s="64"/>
      <c r="F37" s="64"/>
      <c r="G37" s="64"/>
      <c r="H37" s="64"/>
      <c r="I37" s="158"/>
      <c r="J37" s="64"/>
      <c r="K37" s="65"/>
    </row>
    <row r="41" spans="2:11" s="1" customFormat="1" ht="6.95" customHeight="1">
      <c r="B41" s="159"/>
      <c r="C41" s="160"/>
      <c r="D41" s="160"/>
      <c r="E41" s="160"/>
      <c r="F41" s="160"/>
      <c r="G41" s="160"/>
      <c r="H41" s="160"/>
      <c r="I41" s="161"/>
      <c r="J41" s="160"/>
      <c r="K41" s="162"/>
    </row>
    <row r="42" spans="2:11" s="1" customFormat="1" ht="36.95" customHeight="1">
      <c r="B42" s="42"/>
      <c r="C42" s="26" t="s">
        <v>94</v>
      </c>
      <c r="D42" s="43"/>
      <c r="E42" s="43"/>
      <c r="F42" s="43"/>
      <c r="G42" s="43"/>
      <c r="H42" s="43"/>
      <c r="I42" s="136"/>
      <c r="J42" s="43"/>
      <c r="K42" s="47"/>
    </row>
    <row r="43" spans="2:11" s="1" customFormat="1" ht="6.95" customHeight="1">
      <c r="B43" s="42"/>
      <c r="C43" s="43"/>
      <c r="D43" s="43"/>
      <c r="E43" s="43"/>
      <c r="F43" s="43"/>
      <c r="G43" s="43"/>
      <c r="H43" s="43"/>
      <c r="I43" s="136"/>
      <c r="J43" s="43"/>
      <c r="K43" s="47"/>
    </row>
    <row r="44" spans="2:11" s="1" customFormat="1" ht="14.4" customHeight="1">
      <c r="B44" s="42"/>
      <c r="C44" s="36" t="s">
        <v>18</v>
      </c>
      <c r="D44" s="43"/>
      <c r="E44" s="43"/>
      <c r="F44" s="43"/>
      <c r="G44" s="43"/>
      <c r="H44" s="43"/>
      <c r="I44" s="136"/>
      <c r="J44" s="43"/>
      <c r="K44" s="47"/>
    </row>
    <row r="45" spans="2:11" s="1" customFormat="1" ht="16.5" customHeight="1">
      <c r="B45" s="42"/>
      <c r="C45" s="43"/>
      <c r="D45" s="43"/>
      <c r="E45" s="135" t="str">
        <f>E7</f>
        <v>Rekonstrukce plynové kotelny v Odrách DPS</v>
      </c>
      <c r="F45" s="36"/>
      <c r="G45" s="36"/>
      <c r="H45" s="36"/>
      <c r="I45" s="136"/>
      <c r="J45" s="43"/>
      <c r="K45" s="47"/>
    </row>
    <row r="46" spans="2:11" s="1" customFormat="1" ht="14.4" customHeight="1">
      <c r="B46" s="42"/>
      <c r="C46" s="36" t="s">
        <v>88</v>
      </c>
      <c r="D46" s="43"/>
      <c r="E46" s="43"/>
      <c r="F46" s="43"/>
      <c r="G46" s="43"/>
      <c r="H46" s="43"/>
      <c r="I46" s="136"/>
      <c r="J46" s="43"/>
      <c r="K46" s="47"/>
    </row>
    <row r="47" spans="2:11" s="1" customFormat="1" ht="17.25" customHeight="1">
      <c r="B47" s="42"/>
      <c r="C47" s="43"/>
      <c r="D47" s="43"/>
      <c r="E47" s="137" t="str">
        <f>E9</f>
        <v>PS2 - Elektroinstalace a MaR</v>
      </c>
      <c r="F47" s="43"/>
      <c r="G47" s="43"/>
      <c r="H47" s="43"/>
      <c r="I47" s="136"/>
      <c r="J47" s="43"/>
      <c r="K47" s="47"/>
    </row>
    <row r="48" spans="2:11" s="1" customFormat="1" ht="6.95" customHeight="1">
      <c r="B48" s="42"/>
      <c r="C48" s="43"/>
      <c r="D48" s="43"/>
      <c r="E48" s="43"/>
      <c r="F48" s="43"/>
      <c r="G48" s="43"/>
      <c r="H48" s="43"/>
      <c r="I48" s="136"/>
      <c r="J48" s="43"/>
      <c r="K48" s="47"/>
    </row>
    <row r="49" spans="2:11" s="1" customFormat="1" ht="18" customHeight="1">
      <c r="B49" s="42"/>
      <c r="C49" s="36" t="s">
        <v>23</v>
      </c>
      <c r="D49" s="43"/>
      <c r="E49" s="43"/>
      <c r="F49" s="31" t="str">
        <f>F12</f>
        <v>ul. Vítkovská, parcelní číslo 1113/2</v>
      </c>
      <c r="G49" s="43"/>
      <c r="H49" s="43"/>
      <c r="I49" s="138" t="s">
        <v>25</v>
      </c>
      <c r="J49" s="139" t="str">
        <f>IF(J12="","",J12)</f>
        <v>26. 9. 2019</v>
      </c>
      <c r="K49" s="47"/>
    </row>
    <row r="50" spans="2:11" s="1" customFormat="1" ht="6.95" customHeight="1">
      <c r="B50" s="42"/>
      <c r="C50" s="43"/>
      <c r="D50" s="43"/>
      <c r="E50" s="43"/>
      <c r="F50" s="43"/>
      <c r="G50" s="43"/>
      <c r="H50" s="43"/>
      <c r="I50" s="136"/>
      <c r="J50" s="43"/>
      <c r="K50" s="47"/>
    </row>
    <row r="51" spans="2:11" s="1" customFormat="1" ht="13.5">
      <c r="B51" s="42"/>
      <c r="C51" s="36" t="s">
        <v>27</v>
      </c>
      <c r="D51" s="43"/>
      <c r="E51" s="43"/>
      <c r="F51" s="31" t="str">
        <f>E15</f>
        <v>Oderská městská společnost s.r.o.</v>
      </c>
      <c r="G51" s="43"/>
      <c r="H51" s="43"/>
      <c r="I51" s="138" t="s">
        <v>33</v>
      </c>
      <c r="J51" s="40" t="str">
        <f>E21</f>
        <v/>
      </c>
      <c r="K51" s="47"/>
    </row>
    <row r="52" spans="2:11" s="1" customFormat="1" ht="14.4" customHeight="1">
      <c r="B52" s="42"/>
      <c r="C52" s="36" t="s">
        <v>31</v>
      </c>
      <c r="D52" s="43"/>
      <c r="E52" s="43"/>
      <c r="F52" s="31" t="str">
        <f>IF(E18="","",E18)</f>
        <v/>
      </c>
      <c r="G52" s="43"/>
      <c r="H52" s="43"/>
      <c r="I52" s="136"/>
      <c r="J52" s="163"/>
      <c r="K52" s="47"/>
    </row>
    <row r="53" spans="2:11" s="1" customFormat="1" ht="10.3" customHeight="1">
      <c r="B53" s="42"/>
      <c r="C53" s="43"/>
      <c r="D53" s="43"/>
      <c r="E53" s="43"/>
      <c r="F53" s="43"/>
      <c r="G53" s="43"/>
      <c r="H53" s="43"/>
      <c r="I53" s="136"/>
      <c r="J53" s="43"/>
      <c r="K53" s="47"/>
    </row>
    <row r="54" spans="2:11" s="1" customFormat="1" ht="29.25" customHeight="1">
      <c r="B54" s="42"/>
      <c r="C54" s="164" t="s">
        <v>95</v>
      </c>
      <c r="D54" s="151"/>
      <c r="E54" s="151"/>
      <c r="F54" s="151"/>
      <c r="G54" s="151"/>
      <c r="H54" s="151"/>
      <c r="I54" s="165"/>
      <c r="J54" s="166" t="s">
        <v>96</v>
      </c>
      <c r="K54" s="167"/>
    </row>
    <row r="55" spans="2:11" s="1" customFormat="1" ht="10.3" customHeight="1">
      <c r="B55" s="42"/>
      <c r="C55" s="43"/>
      <c r="D55" s="43"/>
      <c r="E55" s="43"/>
      <c r="F55" s="43"/>
      <c r="G55" s="43"/>
      <c r="H55" s="43"/>
      <c r="I55" s="136"/>
      <c r="J55" s="43"/>
      <c r="K55" s="47"/>
    </row>
    <row r="56" spans="2:47" s="1" customFormat="1" ht="29.25" customHeight="1">
      <c r="B56" s="42"/>
      <c r="C56" s="168" t="s">
        <v>97</v>
      </c>
      <c r="D56" s="43"/>
      <c r="E56" s="43"/>
      <c r="F56" s="43"/>
      <c r="G56" s="43"/>
      <c r="H56" s="43"/>
      <c r="I56" s="136"/>
      <c r="J56" s="147">
        <f>J89</f>
        <v>0</v>
      </c>
      <c r="K56" s="47"/>
      <c r="AU56" s="20" t="s">
        <v>98</v>
      </c>
    </row>
    <row r="57" spans="2:11" s="7" customFormat="1" ht="24.95" customHeight="1">
      <c r="B57" s="169"/>
      <c r="C57" s="170"/>
      <c r="D57" s="171" t="s">
        <v>99</v>
      </c>
      <c r="E57" s="172"/>
      <c r="F57" s="172"/>
      <c r="G57" s="172"/>
      <c r="H57" s="172"/>
      <c r="I57" s="173"/>
      <c r="J57" s="174">
        <f>J90</f>
        <v>0</v>
      </c>
      <c r="K57" s="175"/>
    </row>
    <row r="58" spans="2:11" s="8" customFormat="1" ht="19.9" customHeight="1">
      <c r="B58" s="176"/>
      <c r="C58" s="177"/>
      <c r="D58" s="178" t="s">
        <v>100</v>
      </c>
      <c r="E58" s="179"/>
      <c r="F58" s="179"/>
      <c r="G58" s="179"/>
      <c r="H58" s="179"/>
      <c r="I58" s="180"/>
      <c r="J58" s="181">
        <f>J91</f>
        <v>0</v>
      </c>
      <c r="K58" s="182"/>
    </row>
    <row r="59" spans="2:11" s="8" customFormat="1" ht="14.85" customHeight="1">
      <c r="B59" s="176"/>
      <c r="C59" s="177"/>
      <c r="D59" s="178" t="s">
        <v>101</v>
      </c>
      <c r="E59" s="179"/>
      <c r="F59" s="179"/>
      <c r="G59" s="179"/>
      <c r="H59" s="179"/>
      <c r="I59" s="180"/>
      <c r="J59" s="181">
        <f>J92</f>
        <v>0</v>
      </c>
      <c r="K59" s="182"/>
    </row>
    <row r="60" spans="2:11" s="8" customFormat="1" ht="19.9" customHeight="1">
      <c r="B60" s="176"/>
      <c r="C60" s="177"/>
      <c r="D60" s="178" t="s">
        <v>102</v>
      </c>
      <c r="E60" s="179"/>
      <c r="F60" s="179"/>
      <c r="G60" s="179"/>
      <c r="H60" s="179"/>
      <c r="I60" s="180"/>
      <c r="J60" s="181">
        <f>J97</f>
        <v>0</v>
      </c>
      <c r="K60" s="182"/>
    </row>
    <row r="61" spans="2:11" s="8" customFormat="1" ht="14.85" customHeight="1">
      <c r="B61" s="176"/>
      <c r="C61" s="177"/>
      <c r="D61" s="178" t="s">
        <v>103</v>
      </c>
      <c r="E61" s="179"/>
      <c r="F61" s="179"/>
      <c r="G61" s="179"/>
      <c r="H61" s="179"/>
      <c r="I61" s="180"/>
      <c r="J61" s="181">
        <f>J98</f>
        <v>0</v>
      </c>
      <c r="K61" s="182"/>
    </row>
    <row r="62" spans="2:11" s="8" customFormat="1" ht="14.85" customHeight="1">
      <c r="B62" s="176"/>
      <c r="C62" s="177"/>
      <c r="D62" s="178" t="s">
        <v>104</v>
      </c>
      <c r="E62" s="179"/>
      <c r="F62" s="179"/>
      <c r="G62" s="179"/>
      <c r="H62" s="179"/>
      <c r="I62" s="180"/>
      <c r="J62" s="181">
        <f>J103</f>
        <v>0</v>
      </c>
      <c r="K62" s="182"/>
    </row>
    <row r="63" spans="2:11" s="8" customFormat="1" ht="19.9" customHeight="1">
      <c r="B63" s="176"/>
      <c r="C63" s="177"/>
      <c r="D63" s="178" t="s">
        <v>105</v>
      </c>
      <c r="E63" s="179"/>
      <c r="F63" s="179"/>
      <c r="G63" s="179"/>
      <c r="H63" s="179"/>
      <c r="I63" s="180"/>
      <c r="J63" s="181">
        <f>J110</f>
        <v>0</v>
      </c>
      <c r="K63" s="182"/>
    </row>
    <row r="64" spans="2:11" s="8" customFormat="1" ht="19.9" customHeight="1">
      <c r="B64" s="176"/>
      <c r="C64" s="177"/>
      <c r="D64" s="178" t="s">
        <v>106</v>
      </c>
      <c r="E64" s="179"/>
      <c r="F64" s="179"/>
      <c r="G64" s="179"/>
      <c r="H64" s="179"/>
      <c r="I64" s="180"/>
      <c r="J64" s="181">
        <f>J141</f>
        <v>0</v>
      </c>
      <c r="K64" s="182"/>
    </row>
    <row r="65" spans="2:11" s="8" customFormat="1" ht="19.9" customHeight="1">
      <c r="B65" s="176"/>
      <c r="C65" s="177"/>
      <c r="D65" s="178" t="s">
        <v>107</v>
      </c>
      <c r="E65" s="179"/>
      <c r="F65" s="179"/>
      <c r="G65" s="179"/>
      <c r="H65" s="179"/>
      <c r="I65" s="180"/>
      <c r="J65" s="181">
        <f>J151</f>
        <v>0</v>
      </c>
      <c r="K65" s="182"/>
    </row>
    <row r="66" spans="2:11" s="8" customFormat="1" ht="19.9" customHeight="1">
      <c r="B66" s="176"/>
      <c r="C66" s="177"/>
      <c r="D66" s="178" t="s">
        <v>108</v>
      </c>
      <c r="E66" s="179"/>
      <c r="F66" s="179"/>
      <c r="G66" s="179"/>
      <c r="H66" s="179"/>
      <c r="I66" s="180"/>
      <c r="J66" s="181">
        <f>J161</f>
        <v>0</v>
      </c>
      <c r="K66" s="182"/>
    </row>
    <row r="67" spans="2:11" s="8" customFormat="1" ht="19.9" customHeight="1">
      <c r="B67" s="176"/>
      <c r="C67" s="177"/>
      <c r="D67" s="178" t="s">
        <v>109</v>
      </c>
      <c r="E67" s="179"/>
      <c r="F67" s="179"/>
      <c r="G67" s="179"/>
      <c r="H67" s="179"/>
      <c r="I67" s="180"/>
      <c r="J67" s="181">
        <f>J167</f>
        <v>0</v>
      </c>
      <c r="K67" s="182"/>
    </row>
    <row r="68" spans="2:11" s="8" customFormat="1" ht="19.9" customHeight="1">
      <c r="B68" s="176"/>
      <c r="C68" s="177"/>
      <c r="D68" s="178" t="s">
        <v>110</v>
      </c>
      <c r="E68" s="179"/>
      <c r="F68" s="179"/>
      <c r="G68" s="179"/>
      <c r="H68" s="179"/>
      <c r="I68" s="180"/>
      <c r="J68" s="181">
        <f>J206</f>
        <v>0</v>
      </c>
      <c r="K68" s="182"/>
    </row>
    <row r="69" spans="2:11" s="8" customFormat="1" ht="19.9" customHeight="1">
      <c r="B69" s="176"/>
      <c r="C69" s="177"/>
      <c r="D69" s="178" t="s">
        <v>111</v>
      </c>
      <c r="E69" s="179"/>
      <c r="F69" s="179"/>
      <c r="G69" s="179"/>
      <c r="H69" s="179"/>
      <c r="I69" s="180"/>
      <c r="J69" s="181">
        <f>J210</f>
        <v>0</v>
      </c>
      <c r="K69" s="182"/>
    </row>
    <row r="70" spans="2:11" s="1" customFormat="1" ht="21.8" customHeight="1">
      <c r="B70" s="42"/>
      <c r="C70" s="43"/>
      <c r="D70" s="43"/>
      <c r="E70" s="43"/>
      <c r="F70" s="43"/>
      <c r="G70" s="43"/>
      <c r="H70" s="43"/>
      <c r="I70" s="136"/>
      <c r="J70" s="43"/>
      <c r="K70" s="47"/>
    </row>
    <row r="71" spans="2:11" s="1" customFormat="1" ht="6.95" customHeight="1">
      <c r="B71" s="63"/>
      <c r="C71" s="64"/>
      <c r="D71" s="64"/>
      <c r="E71" s="64"/>
      <c r="F71" s="64"/>
      <c r="G71" s="64"/>
      <c r="H71" s="64"/>
      <c r="I71" s="158"/>
      <c r="J71" s="64"/>
      <c r="K71" s="65"/>
    </row>
    <row r="75" spans="2:12" s="1" customFormat="1" ht="6.95" customHeight="1">
      <c r="B75" s="66"/>
      <c r="C75" s="67"/>
      <c r="D75" s="67"/>
      <c r="E75" s="67"/>
      <c r="F75" s="67"/>
      <c r="G75" s="67"/>
      <c r="H75" s="67"/>
      <c r="I75" s="161"/>
      <c r="J75" s="67"/>
      <c r="K75" s="67"/>
      <c r="L75" s="68"/>
    </row>
    <row r="76" spans="2:12" s="1" customFormat="1" ht="36.95" customHeight="1">
      <c r="B76" s="42"/>
      <c r="C76" s="69" t="s">
        <v>112</v>
      </c>
      <c r="D76" s="70"/>
      <c r="E76" s="70"/>
      <c r="F76" s="70"/>
      <c r="G76" s="70"/>
      <c r="H76" s="70"/>
      <c r="I76" s="183"/>
      <c r="J76" s="70"/>
      <c r="K76" s="70"/>
      <c r="L76" s="68"/>
    </row>
    <row r="77" spans="2:12" s="1" customFormat="1" ht="6.95" customHeight="1">
      <c r="B77" s="42"/>
      <c r="C77" s="70"/>
      <c r="D77" s="70"/>
      <c r="E77" s="70"/>
      <c r="F77" s="70"/>
      <c r="G77" s="70"/>
      <c r="H77" s="70"/>
      <c r="I77" s="183"/>
      <c r="J77" s="70"/>
      <c r="K77" s="70"/>
      <c r="L77" s="68"/>
    </row>
    <row r="78" spans="2:12" s="1" customFormat="1" ht="14.4" customHeight="1">
      <c r="B78" s="42"/>
      <c r="C78" s="72" t="s">
        <v>18</v>
      </c>
      <c r="D78" s="70"/>
      <c r="E78" s="70"/>
      <c r="F78" s="70"/>
      <c r="G78" s="70"/>
      <c r="H78" s="70"/>
      <c r="I78" s="183"/>
      <c r="J78" s="70"/>
      <c r="K78" s="70"/>
      <c r="L78" s="68"/>
    </row>
    <row r="79" spans="2:12" s="1" customFormat="1" ht="16.5" customHeight="1">
      <c r="B79" s="42"/>
      <c r="C79" s="70"/>
      <c r="D79" s="70"/>
      <c r="E79" s="184" t="str">
        <f>E7</f>
        <v>Rekonstrukce plynové kotelny v Odrách DPS</v>
      </c>
      <c r="F79" s="72"/>
      <c r="G79" s="72"/>
      <c r="H79" s="72"/>
      <c r="I79" s="183"/>
      <c r="J79" s="70"/>
      <c r="K79" s="70"/>
      <c r="L79" s="68"/>
    </row>
    <row r="80" spans="2:12" s="1" customFormat="1" ht="14.4" customHeight="1">
      <c r="B80" s="42"/>
      <c r="C80" s="72" t="s">
        <v>88</v>
      </c>
      <c r="D80" s="70"/>
      <c r="E80" s="70"/>
      <c r="F80" s="70"/>
      <c r="G80" s="70"/>
      <c r="H80" s="70"/>
      <c r="I80" s="183"/>
      <c r="J80" s="70"/>
      <c r="K80" s="70"/>
      <c r="L80" s="68"/>
    </row>
    <row r="81" spans="2:12" s="1" customFormat="1" ht="17.25" customHeight="1">
      <c r="B81" s="42"/>
      <c r="C81" s="70"/>
      <c r="D81" s="70"/>
      <c r="E81" s="78" t="str">
        <f>E9</f>
        <v>PS2 - Elektroinstalace a MaR</v>
      </c>
      <c r="F81" s="70"/>
      <c r="G81" s="70"/>
      <c r="H81" s="70"/>
      <c r="I81" s="183"/>
      <c r="J81" s="70"/>
      <c r="K81" s="70"/>
      <c r="L81" s="68"/>
    </row>
    <row r="82" spans="2:12" s="1" customFormat="1" ht="6.95" customHeight="1">
      <c r="B82" s="42"/>
      <c r="C82" s="70"/>
      <c r="D82" s="70"/>
      <c r="E82" s="70"/>
      <c r="F82" s="70"/>
      <c r="G82" s="70"/>
      <c r="H82" s="70"/>
      <c r="I82" s="183"/>
      <c r="J82" s="70"/>
      <c r="K82" s="70"/>
      <c r="L82" s="68"/>
    </row>
    <row r="83" spans="2:12" s="1" customFormat="1" ht="18" customHeight="1">
      <c r="B83" s="42"/>
      <c r="C83" s="72" t="s">
        <v>23</v>
      </c>
      <c r="D83" s="70"/>
      <c r="E83" s="70"/>
      <c r="F83" s="185" t="str">
        <f>F12</f>
        <v>ul. Vítkovská, parcelní číslo 1113/2</v>
      </c>
      <c r="G83" s="70"/>
      <c r="H83" s="70"/>
      <c r="I83" s="186" t="s">
        <v>25</v>
      </c>
      <c r="J83" s="81" t="str">
        <f>IF(J12="","",J12)</f>
        <v>26. 9. 2019</v>
      </c>
      <c r="K83" s="70"/>
      <c r="L83" s="68"/>
    </row>
    <row r="84" spans="2:12" s="1" customFormat="1" ht="6.95" customHeight="1">
      <c r="B84" s="42"/>
      <c r="C84" s="70"/>
      <c r="D84" s="70"/>
      <c r="E84" s="70"/>
      <c r="F84" s="70"/>
      <c r="G84" s="70"/>
      <c r="H84" s="70"/>
      <c r="I84" s="183"/>
      <c r="J84" s="70"/>
      <c r="K84" s="70"/>
      <c r="L84" s="68"/>
    </row>
    <row r="85" spans="2:12" s="1" customFormat="1" ht="13.5">
      <c r="B85" s="42"/>
      <c r="C85" s="72" t="s">
        <v>27</v>
      </c>
      <c r="D85" s="70"/>
      <c r="E85" s="70"/>
      <c r="F85" s="185" t="str">
        <f>E15</f>
        <v>Oderská městská společnost s.r.o.</v>
      </c>
      <c r="G85" s="70"/>
      <c r="H85" s="70"/>
      <c r="I85" s="186" t="s">
        <v>33</v>
      </c>
      <c r="J85" s="185" t="str">
        <f>E21</f>
        <v/>
      </c>
      <c r="K85" s="70"/>
      <c r="L85" s="68"/>
    </row>
    <row r="86" spans="2:12" s="1" customFormat="1" ht="14.4" customHeight="1">
      <c r="B86" s="42"/>
      <c r="C86" s="72" t="s">
        <v>31</v>
      </c>
      <c r="D86" s="70"/>
      <c r="E86" s="70"/>
      <c r="F86" s="185" t="str">
        <f>IF(E18="","",E18)</f>
        <v/>
      </c>
      <c r="G86" s="70"/>
      <c r="H86" s="70"/>
      <c r="I86" s="183"/>
      <c r="J86" s="70"/>
      <c r="K86" s="70"/>
      <c r="L86" s="68"/>
    </row>
    <row r="87" spans="2:12" s="1" customFormat="1" ht="10.3" customHeight="1">
      <c r="B87" s="42"/>
      <c r="C87" s="70"/>
      <c r="D87" s="70"/>
      <c r="E87" s="70"/>
      <c r="F87" s="70"/>
      <c r="G87" s="70"/>
      <c r="H87" s="70"/>
      <c r="I87" s="183"/>
      <c r="J87" s="70"/>
      <c r="K87" s="70"/>
      <c r="L87" s="68"/>
    </row>
    <row r="88" spans="2:20" s="9" customFormat="1" ht="29.25" customHeight="1">
      <c r="B88" s="187"/>
      <c r="C88" s="188" t="s">
        <v>113</v>
      </c>
      <c r="D88" s="189" t="s">
        <v>56</v>
      </c>
      <c r="E88" s="189" t="s">
        <v>52</v>
      </c>
      <c r="F88" s="189" t="s">
        <v>114</v>
      </c>
      <c r="G88" s="189" t="s">
        <v>115</v>
      </c>
      <c r="H88" s="189" t="s">
        <v>116</v>
      </c>
      <c r="I88" s="190" t="s">
        <v>117</v>
      </c>
      <c r="J88" s="189" t="s">
        <v>96</v>
      </c>
      <c r="K88" s="191" t="s">
        <v>118</v>
      </c>
      <c r="L88" s="192"/>
      <c r="M88" s="98" t="s">
        <v>119</v>
      </c>
      <c r="N88" s="99" t="s">
        <v>41</v>
      </c>
      <c r="O88" s="99" t="s">
        <v>120</v>
      </c>
      <c r="P88" s="99" t="s">
        <v>121</v>
      </c>
      <c r="Q88" s="99" t="s">
        <v>122</v>
      </c>
      <c r="R88" s="99" t="s">
        <v>123</v>
      </c>
      <c r="S88" s="99" t="s">
        <v>124</v>
      </c>
      <c r="T88" s="100" t="s">
        <v>125</v>
      </c>
    </row>
    <row r="89" spans="2:63" s="1" customFormat="1" ht="29.25" customHeight="1">
      <c r="B89" s="42"/>
      <c r="C89" s="104" t="s">
        <v>97</v>
      </c>
      <c r="D89" s="70"/>
      <c r="E89" s="70"/>
      <c r="F89" s="70"/>
      <c r="G89" s="70"/>
      <c r="H89" s="70"/>
      <c r="I89" s="183"/>
      <c r="J89" s="193">
        <f>BK89</f>
        <v>0</v>
      </c>
      <c r="K89" s="70"/>
      <c r="L89" s="68"/>
      <c r="M89" s="101"/>
      <c r="N89" s="102"/>
      <c r="O89" s="102"/>
      <c r="P89" s="194">
        <f>P90</f>
        <v>0</v>
      </c>
      <c r="Q89" s="102"/>
      <c r="R89" s="194">
        <f>R90</f>
        <v>0.07989</v>
      </c>
      <c r="S89" s="102"/>
      <c r="T89" s="195">
        <f>T90</f>
        <v>0</v>
      </c>
      <c r="AT89" s="20" t="s">
        <v>70</v>
      </c>
      <c r="AU89" s="20" t="s">
        <v>98</v>
      </c>
      <c r="BK89" s="196">
        <f>BK90</f>
        <v>0</v>
      </c>
    </row>
    <row r="90" spans="2:63" s="10" customFormat="1" ht="37.4" customHeight="1">
      <c r="B90" s="197"/>
      <c r="C90" s="198"/>
      <c r="D90" s="199" t="s">
        <v>70</v>
      </c>
      <c r="E90" s="200" t="s">
        <v>126</v>
      </c>
      <c r="F90" s="200" t="s">
        <v>127</v>
      </c>
      <c r="G90" s="198"/>
      <c r="H90" s="198"/>
      <c r="I90" s="201"/>
      <c r="J90" s="202">
        <f>BK90</f>
        <v>0</v>
      </c>
      <c r="K90" s="198"/>
      <c r="L90" s="203"/>
      <c r="M90" s="204"/>
      <c r="N90" s="205"/>
      <c r="O90" s="205"/>
      <c r="P90" s="206">
        <f>P91+P97+P110+P141+P151+P161+P167+P206+P210</f>
        <v>0</v>
      </c>
      <c r="Q90" s="205"/>
      <c r="R90" s="206">
        <f>R91+R97+R110+R141+R151+R161+R167+R206+R210</f>
        <v>0.07989</v>
      </c>
      <c r="S90" s="205"/>
      <c r="T90" s="207">
        <f>T91+T97+T110+T141+T151+T161+T167+T206+T210</f>
        <v>0</v>
      </c>
      <c r="AR90" s="208" t="s">
        <v>81</v>
      </c>
      <c r="AT90" s="209" t="s">
        <v>70</v>
      </c>
      <c r="AU90" s="209" t="s">
        <v>71</v>
      </c>
      <c r="AY90" s="208" t="s">
        <v>128</v>
      </c>
      <c r="BK90" s="210">
        <f>BK91+BK97+BK110+BK141+BK151+BK161+BK167+BK206+BK210</f>
        <v>0</v>
      </c>
    </row>
    <row r="91" spans="2:63" s="10" customFormat="1" ht="19.9" customHeight="1">
      <c r="B91" s="197"/>
      <c r="C91" s="198"/>
      <c r="D91" s="199" t="s">
        <v>70</v>
      </c>
      <c r="E91" s="211" t="s">
        <v>129</v>
      </c>
      <c r="F91" s="211" t="s">
        <v>130</v>
      </c>
      <c r="G91" s="198"/>
      <c r="H91" s="198"/>
      <c r="I91" s="201"/>
      <c r="J91" s="212">
        <f>BK91</f>
        <v>0</v>
      </c>
      <c r="K91" s="198"/>
      <c r="L91" s="203"/>
      <c r="M91" s="204"/>
      <c r="N91" s="205"/>
      <c r="O91" s="205"/>
      <c r="P91" s="206">
        <f>P92</f>
        <v>0</v>
      </c>
      <c r="Q91" s="205"/>
      <c r="R91" s="206">
        <f>R92</f>
        <v>0</v>
      </c>
      <c r="S91" s="205"/>
      <c r="T91" s="207">
        <f>T92</f>
        <v>0</v>
      </c>
      <c r="AR91" s="208" t="s">
        <v>81</v>
      </c>
      <c r="AT91" s="209" t="s">
        <v>70</v>
      </c>
      <c r="AU91" s="209" t="s">
        <v>79</v>
      </c>
      <c r="AY91" s="208" t="s">
        <v>128</v>
      </c>
      <c r="BK91" s="210">
        <f>BK92</f>
        <v>0</v>
      </c>
    </row>
    <row r="92" spans="2:63" s="10" customFormat="1" ht="14.85" customHeight="1">
      <c r="B92" s="197"/>
      <c r="C92" s="198"/>
      <c r="D92" s="199" t="s">
        <v>70</v>
      </c>
      <c r="E92" s="211" t="s">
        <v>131</v>
      </c>
      <c r="F92" s="211" t="s">
        <v>132</v>
      </c>
      <c r="G92" s="198"/>
      <c r="H92" s="198"/>
      <c r="I92" s="201"/>
      <c r="J92" s="212">
        <f>BK92</f>
        <v>0</v>
      </c>
      <c r="K92" s="198"/>
      <c r="L92" s="203"/>
      <c r="M92" s="204"/>
      <c r="N92" s="205"/>
      <c r="O92" s="205"/>
      <c r="P92" s="206">
        <f>SUM(P93:P96)</f>
        <v>0</v>
      </c>
      <c r="Q92" s="205"/>
      <c r="R92" s="206">
        <f>SUM(R93:R96)</f>
        <v>0</v>
      </c>
      <c r="S92" s="205"/>
      <c r="T92" s="207">
        <f>SUM(T93:T96)</f>
        <v>0</v>
      </c>
      <c r="AR92" s="208" t="s">
        <v>81</v>
      </c>
      <c r="AT92" s="209" t="s">
        <v>70</v>
      </c>
      <c r="AU92" s="209" t="s">
        <v>81</v>
      </c>
      <c r="AY92" s="208" t="s">
        <v>128</v>
      </c>
      <c r="BK92" s="210">
        <f>SUM(BK93:BK96)</f>
        <v>0</v>
      </c>
    </row>
    <row r="93" spans="2:65" s="1" customFormat="1" ht="16.5" customHeight="1">
      <c r="B93" s="42"/>
      <c r="C93" s="213" t="s">
        <v>79</v>
      </c>
      <c r="D93" s="213" t="s">
        <v>133</v>
      </c>
      <c r="E93" s="214" t="s">
        <v>134</v>
      </c>
      <c r="F93" s="215" t="s">
        <v>135</v>
      </c>
      <c r="G93" s="216" t="s">
        <v>136</v>
      </c>
      <c r="H93" s="217">
        <v>1</v>
      </c>
      <c r="I93" s="218"/>
      <c r="J93" s="219">
        <f>ROUND(I93*H93,2)</f>
        <v>0</v>
      </c>
      <c r="K93" s="215" t="s">
        <v>21</v>
      </c>
      <c r="L93" s="220"/>
      <c r="M93" s="221" t="s">
        <v>21</v>
      </c>
      <c r="N93" s="222" t="s">
        <v>42</v>
      </c>
      <c r="O93" s="43"/>
      <c r="P93" s="223">
        <f>O93*H93</f>
        <v>0</v>
      </c>
      <c r="Q93" s="223">
        <v>0</v>
      </c>
      <c r="R93" s="223">
        <f>Q93*H93</f>
        <v>0</v>
      </c>
      <c r="S93" s="223">
        <v>0</v>
      </c>
      <c r="T93" s="224">
        <f>S93*H93</f>
        <v>0</v>
      </c>
      <c r="AR93" s="20" t="s">
        <v>137</v>
      </c>
      <c r="AT93" s="20" t="s">
        <v>133</v>
      </c>
      <c r="AU93" s="20" t="s">
        <v>138</v>
      </c>
      <c r="AY93" s="20" t="s">
        <v>128</v>
      </c>
      <c r="BE93" s="225">
        <f>IF(N93="základní",J93,0)</f>
        <v>0</v>
      </c>
      <c r="BF93" s="225">
        <f>IF(N93="snížená",J93,0)</f>
        <v>0</v>
      </c>
      <c r="BG93" s="225">
        <f>IF(N93="zákl. přenesená",J93,0)</f>
        <v>0</v>
      </c>
      <c r="BH93" s="225">
        <f>IF(N93="sníž. přenesená",J93,0)</f>
        <v>0</v>
      </c>
      <c r="BI93" s="225">
        <f>IF(N93="nulová",J93,0)</f>
        <v>0</v>
      </c>
      <c r="BJ93" s="20" t="s">
        <v>79</v>
      </c>
      <c r="BK93" s="225">
        <f>ROUND(I93*H93,2)</f>
        <v>0</v>
      </c>
      <c r="BL93" s="20" t="s">
        <v>139</v>
      </c>
      <c r="BM93" s="20" t="s">
        <v>140</v>
      </c>
    </row>
    <row r="94" spans="2:47" s="1" customFormat="1" ht="13.5">
      <c r="B94" s="42"/>
      <c r="C94" s="70"/>
      <c r="D94" s="226" t="s">
        <v>141</v>
      </c>
      <c r="E94" s="70"/>
      <c r="F94" s="227" t="s">
        <v>142</v>
      </c>
      <c r="G94" s="70"/>
      <c r="H94" s="70"/>
      <c r="I94" s="183"/>
      <c r="J94" s="70"/>
      <c r="K94" s="70"/>
      <c r="L94" s="68"/>
      <c r="M94" s="228"/>
      <c r="N94" s="43"/>
      <c r="O94" s="43"/>
      <c r="P94" s="43"/>
      <c r="Q94" s="43"/>
      <c r="R94" s="43"/>
      <c r="S94" s="43"/>
      <c r="T94" s="91"/>
      <c r="AT94" s="20" t="s">
        <v>141</v>
      </c>
      <c r="AU94" s="20" t="s">
        <v>138</v>
      </c>
    </row>
    <row r="95" spans="2:65" s="1" customFormat="1" ht="16.5" customHeight="1">
      <c r="B95" s="42"/>
      <c r="C95" s="213" t="s">
        <v>81</v>
      </c>
      <c r="D95" s="213" t="s">
        <v>133</v>
      </c>
      <c r="E95" s="214" t="s">
        <v>143</v>
      </c>
      <c r="F95" s="215" t="s">
        <v>144</v>
      </c>
      <c r="G95" s="216" t="s">
        <v>136</v>
      </c>
      <c r="H95" s="217">
        <v>1</v>
      </c>
      <c r="I95" s="218"/>
      <c r="J95" s="219">
        <f>ROUND(I95*H95,2)</f>
        <v>0</v>
      </c>
      <c r="K95" s="215" t="s">
        <v>21</v>
      </c>
      <c r="L95" s="220"/>
      <c r="M95" s="221" t="s">
        <v>21</v>
      </c>
      <c r="N95" s="222" t="s">
        <v>42</v>
      </c>
      <c r="O95" s="43"/>
      <c r="P95" s="223">
        <f>O95*H95</f>
        <v>0</v>
      </c>
      <c r="Q95" s="223">
        <v>0</v>
      </c>
      <c r="R95" s="223">
        <f>Q95*H95</f>
        <v>0</v>
      </c>
      <c r="S95" s="223">
        <v>0</v>
      </c>
      <c r="T95" s="224">
        <f>S95*H95</f>
        <v>0</v>
      </c>
      <c r="AR95" s="20" t="s">
        <v>137</v>
      </c>
      <c r="AT95" s="20" t="s">
        <v>133</v>
      </c>
      <c r="AU95" s="20" t="s">
        <v>138</v>
      </c>
      <c r="AY95" s="20" t="s">
        <v>128</v>
      </c>
      <c r="BE95" s="225">
        <f>IF(N95="základní",J95,0)</f>
        <v>0</v>
      </c>
      <c r="BF95" s="225">
        <f>IF(N95="snížená",J95,0)</f>
        <v>0</v>
      </c>
      <c r="BG95" s="225">
        <f>IF(N95="zákl. přenesená",J95,0)</f>
        <v>0</v>
      </c>
      <c r="BH95" s="225">
        <f>IF(N95="sníž. přenesená",J95,0)</f>
        <v>0</v>
      </c>
      <c r="BI95" s="225">
        <f>IF(N95="nulová",J95,0)</f>
        <v>0</v>
      </c>
      <c r="BJ95" s="20" t="s">
        <v>79</v>
      </c>
      <c r="BK95" s="225">
        <f>ROUND(I95*H95,2)</f>
        <v>0</v>
      </c>
      <c r="BL95" s="20" t="s">
        <v>139</v>
      </c>
      <c r="BM95" s="20" t="s">
        <v>145</v>
      </c>
    </row>
    <row r="96" spans="2:47" s="1" customFormat="1" ht="13.5">
      <c r="B96" s="42"/>
      <c r="C96" s="70"/>
      <c r="D96" s="226" t="s">
        <v>141</v>
      </c>
      <c r="E96" s="70"/>
      <c r="F96" s="227" t="s">
        <v>146</v>
      </c>
      <c r="G96" s="70"/>
      <c r="H96" s="70"/>
      <c r="I96" s="183"/>
      <c r="J96" s="70"/>
      <c r="K96" s="70"/>
      <c r="L96" s="68"/>
      <c r="M96" s="228"/>
      <c r="N96" s="43"/>
      <c r="O96" s="43"/>
      <c r="P96" s="43"/>
      <c r="Q96" s="43"/>
      <c r="R96" s="43"/>
      <c r="S96" s="43"/>
      <c r="T96" s="91"/>
      <c r="AT96" s="20" t="s">
        <v>141</v>
      </c>
      <c r="AU96" s="20" t="s">
        <v>138</v>
      </c>
    </row>
    <row r="97" spans="2:63" s="10" customFormat="1" ht="29.85" customHeight="1">
      <c r="B97" s="197"/>
      <c r="C97" s="198"/>
      <c r="D97" s="199" t="s">
        <v>70</v>
      </c>
      <c r="E97" s="211" t="s">
        <v>147</v>
      </c>
      <c r="F97" s="211" t="s">
        <v>148</v>
      </c>
      <c r="G97" s="198"/>
      <c r="H97" s="198"/>
      <c r="I97" s="201"/>
      <c r="J97" s="212">
        <f>BK97</f>
        <v>0</v>
      </c>
      <c r="K97" s="198"/>
      <c r="L97" s="203"/>
      <c r="M97" s="204"/>
      <c r="N97" s="205"/>
      <c r="O97" s="205"/>
      <c r="P97" s="206">
        <f>P98+P103</f>
        <v>0</v>
      </c>
      <c r="Q97" s="205"/>
      <c r="R97" s="206">
        <f>R98+R103</f>
        <v>0</v>
      </c>
      <c r="S97" s="205"/>
      <c r="T97" s="207">
        <f>T98+T103</f>
        <v>0</v>
      </c>
      <c r="AR97" s="208" t="s">
        <v>81</v>
      </c>
      <c r="AT97" s="209" t="s">
        <v>70</v>
      </c>
      <c r="AU97" s="209" t="s">
        <v>79</v>
      </c>
      <c r="AY97" s="208" t="s">
        <v>128</v>
      </c>
      <c r="BK97" s="210">
        <f>BK98+BK103</f>
        <v>0</v>
      </c>
    </row>
    <row r="98" spans="2:63" s="10" customFormat="1" ht="14.85" customHeight="1">
      <c r="B98" s="197"/>
      <c r="C98" s="198"/>
      <c r="D98" s="199" t="s">
        <v>70</v>
      </c>
      <c r="E98" s="211" t="s">
        <v>149</v>
      </c>
      <c r="F98" s="211" t="s">
        <v>150</v>
      </c>
      <c r="G98" s="198"/>
      <c r="H98" s="198"/>
      <c r="I98" s="201"/>
      <c r="J98" s="212">
        <f>BK98</f>
        <v>0</v>
      </c>
      <c r="K98" s="198"/>
      <c r="L98" s="203"/>
      <c r="M98" s="204"/>
      <c r="N98" s="205"/>
      <c r="O98" s="205"/>
      <c r="P98" s="206">
        <f>SUM(P99:P102)</f>
        <v>0</v>
      </c>
      <c r="Q98" s="205"/>
      <c r="R98" s="206">
        <f>SUM(R99:R102)</f>
        <v>0</v>
      </c>
      <c r="S98" s="205"/>
      <c r="T98" s="207">
        <f>SUM(T99:T102)</f>
        <v>0</v>
      </c>
      <c r="AR98" s="208" t="s">
        <v>81</v>
      </c>
      <c r="AT98" s="209" t="s">
        <v>70</v>
      </c>
      <c r="AU98" s="209" t="s">
        <v>81</v>
      </c>
      <c r="AY98" s="208" t="s">
        <v>128</v>
      </c>
      <c r="BK98" s="210">
        <f>SUM(BK99:BK102)</f>
        <v>0</v>
      </c>
    </row>
    <row r="99" spans="2:65" s="1" customFormat="1" ht="16.5" customHeight="1">
      <c r="B99" s="42"/>
      <c r="C99" s="229" t="s">
        <v>138</v>
      </c>
      <c r="D99" s="229" t="s">
        <v>151</v>
      </c>
      <c r="E99" s="230" t="s">
        <v>152</v>
      </c>
      <c r="F99" s="231" t="s">
        <v>153</v>
      </c>
      <c r="G99" s="232" t="s">
        <v>136</v>
      </c>
      <c r="H99" s="233">
        <v>1</v>
      </c>
      <c r="I99" s="234"/>
      <c r="J99" s="235">
        <f>ROUND(I99*H99,2)</f>
        <v>0</v>
      </c>
      <c r="K99" s="231" t="s">
        <v>21</v>
      </c>
      <c r="L99" s="68"/>
      <c r="M99" s="236" t="s">
        <v>21</v>
      </c>
      <c r="N99" s="237" t="s">
        <v>42</v>
      </c>
      <c r="O99" s="43"/>
      <c r="P99" s="223">
        <f>O99*H99</f>
        <v>0</v>
      </c>
      <c r="Q99" s="223">
        <v>0</v>
      </c>
      <c r="R99" s="223">
        <f>Q99*H99</f>
        <v>0</v>
      </c>
      <c r="S99" s="223">
        <v>0</v>
      </c>
      <c r="T99" s="224">
        <f>S99*H99</f>
        <v>0</v>
      </c>
      <c r="AR99" s="20" t="s">
        <v>139</v>
      </c>
      <c r="AT99" s="20" t="s">
        <v>151</v>
      </c>
      <c r="AU99" s="20" t="s">
        <v>138</v>
      </c>
      <c r="AY99" s="20" t="s">
        <v>128</v>
      </c>
      <c r="BE99" s="225">
        <f>IF(N99="základní",J99,0)</f>
        <v>0</v>
      </c>
      <c r="BF99" s="225">
        <f>IF(N99="snížená",J99,0)</f>
        <v>0</v>
      </c>
      <c r="BG99" s="225">
        <f>IF(N99="zákl. přenesená",J99,0)</f>
        <v>0</v>
      </c>
      <c r="BH99" s="225">
        <f>IF(N99="sníž. přenesená",J99,0)</f>
        <v>0</v>
      </c>
      <c r="BI99" s="225">
        <f>IF(N99="nulová",J99,0)</f>
        <v>0</v>
      </c>
      <c r="BJ99" s="20" t="s">
        <v>79</v>
      </c>
      <c r="BK99" s="225">
        <f>ROUND(I99*H99,2)</f>
        <v>0</v>
      </c>
      <c r="BL99" s="20" t="s">
        <v>139</v>
      </c>
      <c r="BM99" s="20" t="s">
        <v>154</v>
      </c>
    </row>
    <row r="100" spans="2:65" s="1" customFormat="1" ht="16.5" customHeight="1">
      <c r="B100" s="42"/>
      <c r="C100" s="229" t="s">
        <v>155</v>
      </c>
      <c r="D100" s="229" t="s">
        <v>151</v>
      </c>
      <c r="E100" s="230" t="s">
        <v>156</v>
      </c>
      <c r="F100" s="231" t="s">
        <v>157</v>
      </c>
      <c r="G100" s="232" t="s">
        <v>136</v>
      </c>
      <c r="H100" s="233">
        <v>1</v>
      </c>
      <c r="I100" s="234"/>
      <c r="J100" s="235">
        <f>ROUND(I100*H100,2)</f>
        <v>0</v>
      </c>
      <c r="K100" s="231" t="s">
        <v>21</v>
      </c>
      <c r="L100" s="68"/>
      <c r="M100" s="236" t="s">
        <v>21</v>
      </c>
      <c r="N100" s="237" t="s">
        <v>42</v>
      </c>
      <c r="O100" s="43"/>
      <c r="P100" s="223">
        <f>O100*H100</f>
        <v>0</v>
      </c>
      <c r="Q100" s="223">
        <v>0</v>
      </c>
      <c r="R100" s="223">
        <f>Q100*H100</f>
        <v>0</v>
      </c>
      <c r="S100" s="223">
        <v>0</v>
      </c>
      <c r="T100" s="224">
        <f>S100*H100</f>
        <v>0</v>
      </c>
      <c r="AR100" s="20" t="s">
        <v>139</v>
      </c>
      <c r="AT100" s="20" t="s">
        <v>151</v>
      </c>
      <c r="AU100" s="20" t="s">
        <v>138</v>
      </c>
      <c r="AY100" s="20" t="s">
        <v>128</v>
      </c>
      <c r="BE100" s="225">
        <f>IF(N100="základní",J100,0)</f>
        <v>0</v>
      </c>
      <c r="BF100" s="225">
        <f>IF(N100="snížená",J100,0)</f>
        <v>0</v>
      </c>
      <c r="BG100" s="225">
        <f>IF(N100="zákl. přenesená",J100,0)</f>
        <v>0</v>
      </c>
      <c r="BH100" s="225">
        <f>IF(N100="sníž. přenesená",J100,0)</f>
        <v>0</v>
      </c>
      <c r="BI100" s="225">
        <f>IF(N100="nulová",J100,0)</f>
        <v>0</v>
      </c>
      <c r="BJ100" s="20" t="s">
        <v>79</v>
      </c>
      <c r="BK100" s="225">
        <f>ROUND(I100*H100,2)</f>
        <v>0</v>
      </c>
      <c r="BL100" s="20" t="s">
        <v>139</v>
      </c>
      <c r="BM100" s="20" t="s">
        <v>158</v>
      </c>
    </row>
    <row r="101" spans="2:65" s="1" customFormat="1" ht="16.5" customHeight="1">
      <c r="B101" s="42"/>
      <c r="C101" s="229" t="s">
        <v>159</v>
      </c>
      <c r="D101" s="229" t="s">
        <v>151</v>
      </c>
      <c r="E101" s="230" t="s">
        <v>160</v>
      </c>
      <c r="F101" s="231" t="s">
        <v>161</v>
      </c>
      <c r="G101" s="232" t="s">
        <v>136</v>
      </c>
      <c r="H101" s="233">
        <v>1</v>
      </c>
      <c r="I101" s="234"/>
      <c r="J101" s="235">
        <f>ROUND(I101*H101,2)</f>
        <v>0</v>
      </c>
      <c r="K101" s="231" t="s">
        <v>21</v>
      </c>
      <c r="L101" s="68"/>
      <c r="M101" s="236" t="s">
        <v>21</v>
      </c>
      <c r="N101" s="237" t="s">
        <v>42</v>
      </c>
      <c r="O101" s="43"/>
      <c r="P101" s="223">
        <f>O101*H101</f>
        <v>0</v>
      </c>
      <c r="Q101" s="223">
        <v>0</v>
      </c>
      <c r="R101" s="223">
        <f>Q101*H101</f>
        <v>0</v>
      </c>
      <c r="S101" s="223">
        <v>0</v>
      </c>
      <c r="T101" s="224">
        <f>S101*H101</f>
        <v>0</v>
      </c>
      <c r="AR101" s="20" t="s">
        <v>139</v>
      </c>
      <c r="AT101" s="20" t="s">
        <v>151</v>
      </c>
      <c r="AU101" s="20" t="s">
        <v>138</v>
      </c>
      <c r="AY101" s="20" t="s">
        <v>128</v>
      </c>
      <c r="BE101" s="225">
        <f>IF(N101="základní",J101,0)</f>
        <v>0</v>
      </c>
      <c r="BF101" s="225">
        <f>IF(N101="snížená",J101,0)</f>
        <v>0</v>
      </c>
      <c r="BG101" s="225">
        <f>IF(N101="zákl. přenesená",J101,0)</f>
        <v>0</v>
      </c>
      <c r="BH101" s="225">
        <f>IF(N101="sníž. přenesená",J101,0)</f>
        <v>0</v>
      </c>
      <c r="BI101" s="225">
        <f>IF(N101="nulová",J101,0)</f>
        <v>0</v>
      </c>
      <c r="BJ101" s="20" t="s">
        <v>79</v>
      </c>
      <c r="BK101" s="225">
        <f>ROUND(I101*H101,2)</f>
        <v>0</v>
      </c>
      <c r="BL101" s="20" t="s">
        <v>139</v>
      </c>
      <c r="BM101" s="20" t="s">
        <v>162</v>
      </c>
    </row>
    <row r="102" spans="2:65" s="1" customFormat="1" ht="16.5" customHeight="1">
      <c r="B102" s="42"/>
      <c r="C102" s="229" t="s">
        <v>163</v>
      </c>
      <c r="D102" s="229" t="s">
        <v>151</v>
      </c>
      <c r="E102" s="230" t="s">
        <v>164</v>
      </c>
      <c r="F102" s="231" t="s">
        <v>165</v>
      </c>
      <c r="G102" s="232" t="s">
        <v>136</v>
      </c>
      <c r="H102" s="233">
        <v>1</v>
      </c>
      <c r="I102" s="234"/>
      <c r="J102" s="235">
        <f>ROUND(I102*H102,2)</f>
        <v>0</v>
      </c>
      <c r="K102" s="231" t="s">
        <v>21</v>
      </c>
      <c r="L102" s="68"/>
      <c r="M102" s="236" t="s">
        <v>21</v>
      </c>
      <c r="N102" s="237" t="s">
        <v>42</v>
      </c>
      <c r="O102" s="43"/>
      <c r="P102" s="223">
        <f>O102*H102</f>
        <v>0</v>
      </c>
      <c r="Q102" s="223">
        <v>0</v>
      </c>
      <c r="R102" s="223">
        <f>Q102*H102</f>
        <v>0</v>
      </c>
      <c r="S102" s="223">
        <v>0</v>
      </c>
      <c r="T102" s="224">
        <f>S102*H102</f>
        <v>0</v>
      </c>
      <c r="AR102" s="20" t="s">
        <v>139</v>
      </c>
      <c r="AT102" s="20" t="s">
        <v>151</v>
      </c>
      <c r="AU102" s="20" t="s">
        <v>138</v>
      </c>
      <c r="AY102" s="20" t="s">
        <v>128</v>
      </c>
      <c r="BE102" s="225">
        <f>IF(N102="základní",J102,0)</f>
        <v>0</v>
      </c>
      <c r="BF102" s="225">
        <f>IF(N102="snížená",J102,0)</f>
        <v>0</v>
      </c>
      <c r="BG102" s="225">
        <f>IF(N102="zákl. přenesená",J102,0)</f>
        <v>0</v>
      </c>
      <c r="BH102" s="225">
        <f>IF(N102="sníž. přenesená",J102,0)</f>
        <v>0</v>
      </c>
      <c r="BI102" s="225">
        <f>IF(N102="nulová",J102,0)</f>
        <v>0</v>
      </c>
      <c r="BJ102" s="20" t="s">
        <v>79</v>
      </c>
      <c r="BK102" s="225">
        <f>ROUND(I102*H102,2)</f>
        <v>0</v>
      </c>
      <c r="BL102" s="20" t="s">
        <v>139</v>
      </c>
      <c r="BM102" s="20" t="s">
        <v>166</v>
      </c>
    </row>
    <row r="103" spans="2:63" s="10" customFormat="1" ht="22.3" customHeight="1">
      <c r="B103" s="197"/>
      <c r="C103" s="198"/>
      <c r="D103" s="199" t="s">
        <v>70</v>
      </c>
      <c r="E103" s="211" t="s">
        <v>167</v>
      </c>
      <c r="F103" s="211" t="s">
        <v>168</v>
      </c>
      <c r="G103" s="198"/>
      <c r="H103" s="198"/>
      <c r="I103" s="201"/>
      <c r="J103" s="212">
        <f>BK103</f>
        <v>0</v>
      </c>
      <c r="K103" s="198"/>
      <c r="L103" s="203"/>
      <c r="M103" s="204"/>
      <c r="N103" s="205"/>
      <c r="O103" s="205"/>
      <c r="P103" s="206">
        <f>SUM(P104:P109)</f>
        <v>0</v>
      </c>
      <c r="Q103" s="205"/>
      <c r="R103" s="206">
        <f>SUM(R104:R109)</f>
        <v>0</v>
      </c>
      <c r="S103" s="205"/>
      <c r="T103" s="207">
        <f>SUM(T104:T109)</f>
        <v>0</v>
      </c>
      <c r="AR103" s="208" t="s">
        <v>81</v>
      </c>
      <c r="AT103" s="209" t="s">
        <v>70</v>
      </c>
      <c r="AU103" s="209" t="s">
        <v>81</v>
      </c>
      <c r="AY103" s="208" t="s">
        <v>128</v>
      </c>
      <c r="BK103" s="210">
        <f>SUM(BK104:BK109)</f>
        <v>0</v>
      </c>
    </row>
    <row r="104" spans="2:65" s="1" customFormat="1" ht="16.5" customHeight="1">
      <c r="B104" s="42"/>
      <c r="C104" s="229" t="s">
        <v>169</v>
      </c>
      <c r="D104" s="229" t="s">
        <v>151</v>
      </c>
      <c r="E104" s="230" t="s">
        <v>170</v>
      </c>
      <c r="F104" s="231" t="s">
        <v>171</v>
      </c>
      <c r="G104" s="232" t="s">
        <v>136</v>
      </c>
      <c r="H104" s="233">
        <v>2</v>
      </c>
      <c r="I104" s="234"/>
      <c r="J104" s="235">
        <f>ROUND(I104*H104,2)</f>
        <v>0</v>
      </c>
      <c r="K104" s="231" t="s">
        <v>21</v>
      </c>
      <c r="L104" s="68"/>
      <c r="M104" s="236" t="s">
        <v>21</v>
      </c>
      <c r="N104" s="237" t="s">
        <v>42</v>
      </c>
      <c r="O104" s="43"/>
      <c r="P104" s="223">
        <f>O104*H104</f>
        <v>0</v>
      </c>
      <c r="Q104" s="223">
        <v>0</v>
      </c>
      <c r="R104" s="223">
        <f>Q104*H104</f>
        <v>0</v>
      </c>
      <c r="S104" s="223">
        <v>0</v>
      </c>
      <c r="T104" s="224">
        <f>S104*H104</f>
        <v>0</v>
      </c>
      <c r="AR104" s="20" t="s">
        <v>139</v>
      </c>
      <c r="AT104" s="20" t="s">
        <v>151</v>
      </c>
      <c r="AU104" s="20" t="s">
        <v>138</v>
      </c>
      <c r="AY104" s="20" t="s">
        <v>128</v>
      </c>
      <c r="BE104" s="225">
        <f>IF(N104="základní",J104,0)</f>
        <v>0</v>
      </c>
      <c r="BF104" s="225">
        <f>IF(N104="snížená",J104,0)</f>
        <v>0</v>
      </c>
      <c r="BG104" s="225">
        <f>IF(N104="zákl. přenesená",J104,0)</f>
        <v>0</v>
      </c>
      <c r="BH104" s="225">
        <f>IF(N104="sníž. přenesená",J104,0)</f>
        <v>0</v>
      </c>
      <c r="BI104" s="225">
        <f>IF(N104="nulová",J104,0)</f>
        <v>0</v>
      </c>
      <c r="BJ104" s="20" t="s">
        <v>79</v>
      </c>
      <c r="BK104" s="225">
        <f>ROUND(I104*H104,2)</f>
        <v>0</v>
      </c>
      <c r="BL104" s="20" t="s">
        <v>139</v>
      </c>
      <c r="BM104" s="20" t="s">
        <v>172</v>
      </c>
    </row>
    <row r="105" spans="2:47" s="1" customFormat="1" ht="13.5">
      <c r="B105" s="42"/>
      <c r="C105" s="70"/>
      <c r="D105" s="226" t="s">
        <v>141</v>
      </c>
      <c r="E105" s="70"/>
      <c r="F105" s="227" t="s">
        <v>173</v>
      </c>
      <c r="G105" s="70"/>
      <c r="H105" s="70"/>
      <c r="I105" s="183"/>
      <c r="J105" s="70"/>
      <c r="K105" s="70"/>
      <c r="L105" s="68"/>
      <c r="M105" s="228"/>
      <c r="N105" s="43"/>
      <c r="O105" s="43"/>
      <c r="P105" s="43"/>
      <c r="Q105" s="43"/>
      <c r="R105" s="43"/>
      <c r="S105" s="43"/>
      <c r="T105" s="91"/>
      <c r="AT105" s="20" t="s">
        <v>141</v>
      </c>
      <c r="AU105" s="20" t="s">
        <v>138</v>
      </c>
    </row>
    <row r="106" spans="2:65" s="1" customFormat="1" ht="16.5" customHeight="1">
      <c r="B106" s="42"/>
      <c r="C106" s="229" t="s">
        <v>174</v>
      </c>
      <c r="D106" s="229" t="s">
        <v>151</v>
      </c>
      <c r="E106" s="230" t="s">
        <v>175</v>
      </c>
      <c r="F106" s="231" t="s">
        <v>176</v>
      </c>
      <c r="G106" s="232" t="s">
        <v>136</v>
      </c>
      <c r="H106" s="233">
        <v>2</v>
      </c>
      <c r="I106" s="234"/>
      <c r="J106" s="235">
        <f>ROUND(I106*H106,2)</f>
        <v>0</v>
      </c>
      <c r="K106" s="231" t="s">
        <v>21</v>
      </c>
      <c r="L106" s="68"/>
      <c r="M106" s="236" t="s">
        <v>21</v>
      </c>
      <c r="N106" s="237" t="s">
        <v>42</v>
      </c>
      <c r="O106" s="43"/>
      <c r="P106" s="223">
        <f>O106*H106</f>
        <v>0</v>
      </c>
      <c r="Q106" s="223">
        <v>0</v>
      </c>
      <c r="R106" s="223">
        <f>Q106*H106</f>
        <v>0</v>
      </c>
      <c r="S106" s="223">
        <v>0</v>
      </c>
      <c r="T106" s="224">
        <f>S106*H106</f>
        <v>0</v>
      </c>
      <c r="AR106" s="20" t="s">
        <v>139</v>
      </c>
      <c r="AT106" s="20" t="s">
        <v>151</v>
      </c>
      <c r="AU106" s="20" t="s">
        <v>138</v>
      </c>
      <c r="AY106" s="20" t="s">
        <v>128</v>
      </c>
      <c r="BE106" s="225">
        <f>IF(N106="základní",J106,0)</f>
        <v>0</v>
      </c>
      <c r="BF106" s="225">
        <f>IF(N106="snížená",J106,0)</f>
        <v>0</v>
      </c>
      <c r="BG106" s="225">
        <f>IF(N106="zákl. přenesená",J106,0)</f>
        <v>0</v>
      </c>
      <c r="BH106" s="225">
        <f>IF(N106="sníž. přenesená",J106,0)</f>
        <v>0</v>
      </c>
      <c r="BI106" s="225">
        <f>IF(N106="nulová",J106,0)</f>
        <v>0</v>
      </c>
      <c r="BJ106" s="20" t="s">
        <v>79</v>
      </c>
      <c r="BK106" s="225">
        <f>ROUND(I106*H106,2)</f>
        <v>0</v>
      </c>
      <c r="BL106" s="20" t="s">
        <v>139</v>
      </c>
      <c r="BM106" s="20" t="s">
        <v>177</v>
      </c>
    </row>
    <row r="107" spans="2:47" s="1" customFormat="1" ht="13.5">
      <c r="B107" s="42"/>
      <c r="C107" s="70"/>
      <c r="D107" s="226" t="s">
        <v>141</v>
      </c>
      <c r="E107" s="70"/>
      <c r="F107" s="227" t="s">
        <v>178</v>
      </c>
      <c r="G107" s="70"/>
      <c r="H107" s="70"/>
      <c r="I107" s="183"/>
      <c r="J107" s="70"/>
      <c r="K107" s="70"/>
      <c r="L107" s="68"/>
      <c r="M107" s="228"/>
      <c r="N107" s="43"/>
      <c r="O107" s="43"/>
      <c r="P107" s="43"/>
      <c r="Q107" s="43"/>
      <c r="R107" s="43"/>
      <c r="S107" s="43"/>
      <c r="T107" s="91"/>
      <c r="AT107" s="20" t="s">
        <v>141</v>
      </c>
      <c r="AU107" s="20" t="s">
        <v>138</v>
      </c>
    </row>
    <row r="108" spans="2:65" s="1" customFormat="1" ht="16.5" customHeight="1">
      <c r="B108" s="42"/>
      <c r="C108" s="229" t="s">
        <v>179</v>
      </c>
      <c r="D108" s="229" t="s">
        <v>151</v>
      </c>
      <c r="E108" s="230" t="s">
        <v>180</v>
      </c>
      <c r="F108" s="231" t="s">
        <v>181</v>
      </c>
      <c r="G108" s="232" t="s">
        <v>136</v>
      </c>
      <c r="H108" s="233">
        <v>1</v>
      </c>
      <c r="I108" s="234"/>
      <c r="J108" s="235">
        <f>ROUND(I108*H108,2)</f>
        <v>0</v>
      </c>
      <c r="K108" s="231" t="s">
        <v>21</v>
      </c>
      <c r="L108" s="68"/>
      <c r="M108" s="236" t="s">
        <v>21</v>
      </c>
      <c r="N108" s="237" t="s">
        <v>42</v>
      </c>
      <c r="O108" s="43"/>
      <c r="P108" s="223">
        <f>O108*H108</f>
        <v>0</v>
      </c>
      <c r="Q108" s="223">
        <v>0</v>
      </c>
      <c r="R108" s="223">
        <f>Q108*H108</f>
        <v>0</v>
      </c>
      <c r="S108" s="223">
        <v>0</v>
      </c>
      <c r="T108" s="224">
        <f>S108*H108</f>
        <v>0</v>
      </c>
      <c r="AR108" s="20" t="s">
        <v>139</v>
      </c>
      <c r="AT108" s="20" t="s">
        <v>151</v>
      </c>
      <c r="AU108" s="20" t="s">
        <v>138</v>
      </c>
      <c r="AY108" s="20" t="s">
        <v>128</v>
      </c>
      <c r="BE108" s="225">
        <f>IF(N108="základní",J108,0)</f>
        <v>0</v>
      </c>
      <c r="BF108" s="225">
        <f>IF(N108="snížená",J108,0)</f>
        <v>0</v>
      </c>
      <c r="BG108" s="225">
        <f>IF(N108="zákl. přenesená",J108,0)</f>
        <v>0</v>
      </c>
      <c r="BH108" s="225">
        <f>IF(N108="sníž. přenesená",J108,0)</f>
        <v>0</v>
      </c>
      <c r="BI108" s="225">
        <f>IF(N108="nulová",J108,0)</f>
        <v>0</v>
      </c>
      <c r="BJ108" s="20" t="s">
        <v>79</v>
      </c>
      <c r="BK108" s="225">
        <f>ROUND(I108*H108,2)</f>
        <v>0</v>
      </c>
      <c r="BL108" s="20" t="s">
        <v>139</v>
      </c>
      <c r="BM108" s="20" t="s">
        <v>182</v>
      </c>
    </row>
    <row r="109" spans="2:65" s="1" customFormat="1" ht="16.5" customHeight="1">
      <c r="B109" s="42"/>
      <c r="C109" s="229" t="s">
        <v>183</v>
      </c>
      <c r="D109" s="229" t="s">
        <v>151</v>
      </c>
      <c r="E109" s="230" t="s">
        <v>184</v>
      </c>
      <c r="F109" s="231" t="s">
        <v>161</v>
      </c>
      <c r="G109" s="232" t="s">
        <v>136</v>
      </c>
      <c r="H109" s="233">
        <v>1</v>
      </c>
      <c r="I109" s="234"/>
      <c r="J109" s="235">
        <f>ROUND(I109*H109,2)</f>
        <v>0</v>
      </c>
      <c r="K109" s="231" t="s">
        <v>21</v>
      </c>
      <c r="L109" s="68"/>
      <c r="M109" s="236" t="s">
        <v>21</v>
      </c>
      <c r="N109" s="237" t="s">
        <v>42</v>
      </c>
      <c r="O109" s="43"/>
      <c r="P109" s="223">
        <f>O109*H109</f>
        <v>0</v>
      </c>
      <c r="Q109" s="223">
        <v>0</v>
      </c>
      <c r="R109" s="223">
        <f>Q109*H109</f>
        <v>0</v>
      </c>
      <c r="S109" s="223">
        <v>0</v>
      </c>
      <c r="T109" s="224">
        <f>S109*H109</f>
        <v>0</v>
      </c>
      <c r="AR109" s="20" t="s">
        <v>139</v>
      </c>
      <c r="AT109" s="20" t="s">
        <v>151</v>
      </c>
      <c r="AU109" s="20" t="s">
        <v>138</v>
      </c>
      <c r="AY109" s="20" t="s">
        <v>128</v>
      </c>
      <c r="BE109" s="225">
        <f>IF(N109="základní",J109,0)</f>
        <v>0</v>
      </c>
      <c r="BF109" s="225">
        <f>IF(N109="snížená",J109,0)</f>
        <v>0</v>
      </c>
      <c r="BG109" s="225">
        <f>IF(N109="zákl. přenesená",J109,0)</f>
        <v>0</v>
      </c>
      <c r="BH109" s="225">
        <f>IF(N109="sníž. přenesená",J109,0)</f>
        <v>0</v>
      </c>
      <c r="BI109" s="225">
        <f>IF(N109="nulová",J109,0)</f>
        <v>0</v>
      </c>
      <c r="BJ109" s="20" t="s">
        <v>79</v>
      </c>
      <c r="BK109" s="225">
        <f>ROUND(I109*H109,2)</f>
        <v>0</v>
      </c>
      <c r="BL109" s="20" t="s">
        <v>139</v>
      </c>
      <c r="BM109" s="20" t="s">
        <v>185</v>
      </c>
    </row>
    <row r="110" spans="2:63" s="10" customFormat="1" ht="29.85" customHeight="1">
      <c r="B110" s="197"/>
      <c r="C110" s="198"/>
      <c r="D110" s="199" t="s">
        <v>70</v>
      </c>
      <c r="E110" s="211" t="s">
        <v>186</v>
      </c>
      <c r="F110" s="211" t="s">
        <v>187</v>
      </c>
      <c r="G110" s="198"/>
      <c r="H110" s="198"/>
      <c r="I110" s="201"/>
      <c r="J110" s="212">
        <f>BK110</f>
        <v>0</v>
      </c>
      <c r="K110" s="198"/>
      <c r="L110" s="203"/>
      <c r="M110" s="204"/>
      <c r="N110" s="205"/>
      <c r="O110" s="205"/>
      <c r="P110" s="206">
        <f>SUM(P111:P140)</f>
        <v>0</v>
      </c>
      <c r="Q110" s="205"/>
      <c r="R110" s="206">
        <f>SUM(R111:R140)</f>
        <v>0.03099</v>
      </c>
      <c r="S110" s="205"/>
      <c r="T110" s="207">
        <f>SUM(T111:T140)</f>
        <v>0</v>
      </c>
      <c r="AR110" s="208" t="s">
        <v>81</v>
      </c>
      <c r="AT110" s="209" t="s">
        <v>70</v>
      </c>
      <c r="AU110" s="209" t="s">
        <v>79</v>
      </c>
      <c r="AY110" s="208" t="s">
        <v>128</v>
      </c>
      <c r="BK110" s="210">
        <f>SUM(BK111:BK140)</f>
        <v>0</v>
      </c>
    </row>
    <row r="111" spans="2:65" s="1" customFormat="1" ht="25.5" customHeight="1">
      <c r="B111" s="42"/>
      <c r="C111" s="229" t="s">
        <v>188</v>
      </c>
      <c r="D111" s="229" t="s">
        <v>151</v>
      </c>
      <c r="E111" s="230" t="s">
        <v>189</v>
      </c>
      <c r="F111" s="231" t="s">
        <v>190</v>
      </c>
      <c r="G111" s="232" t="s">
        <v>191</v>
      </c>
      <c r="H111" s="233">
        <v>66</v>
      </c>
      <c r="I111" s="234"/>
      <c r="J111" s="235">
        <f>ROUND(I111*H111,2)</f>
        <v>0</v>
      </c>
      <c r="K111" s="231" t="s">
        <v>192</v>
      </c>
      <c r="L111" s="68"/>
      <c r="M111" s="236" t="s">
        <v>21</v>
      </c>
      <c r="N111" s="237" t="s">
        <v>42</v>
      </c>
      <c r="O111" s="43"/>
      <c r="P111" s="223">
        <f>O111*H111</f>
        <v>0</v>
      </c>
      <c r="Q111" s="223">
        <v>0</v>
      </c>
      <c r="R111" s="223">
        <f>Q111*H111</f>
        <v>0</v>
      </c>
      <c r="S111" s="223">
        <v>0</v>
      </c>
      <c r="T111" s="224">
        <f>S111*H111</f>
        <v>0</v>
      </c>
      <c r="AR111" s="20" t="s">
        <v>139</v>
      </c>
      <c r="AT111" s="20" t="s">
        <v>151</v>
      </c>
      <c r="AU111" s="20" t="s">
        <v>81</v>
      </c>
      <c r="AY111" s="20" t="s">
        <v>128</v>
      </c>
      <c r="BE111" s="225">
        <f>IF(N111="základní",J111,0)</f>
        <v>0</v>
      </c>
      <c r="BF111" s="225">
        <f>IF(N111="snížená",J111,0)</f>
        <v>0</v>
      </c>
      <c r="BG111" s="225">
        <f>IF(N111="zákl. přenesená",J111,0)</f>
        <v>0</v>
      </c>
      <c r="BH111" s="225">
        <f>IF(N111="sníž. přenesená",J111,0)</f>
        <v>0</v>
      </c>
      <c r="BI111" s="225">
        <f>IF(N111="nulová",J111,0)</f>
        <v>0</v>
      </c>
      <c r="BJ111" s="20" t="s">
        <v>79</v>
      </c>
      <c r="BK111" s="225">
        <f>ROUND(I111*H111,2)</f>
        <v>0</v>
      </c>
      <c r="BL111" s="20" t="s">
        <v>139</v>
      </c>
      <c r="BM111" s="20" t="s">
        <v>193</v>
      </c>
    </row>
    <row r="112" spans="2:65" s="1" customFormat="1" ht="25.5" customHeight="1">
      <c r="B112" s="42"/>
      <c r="C112" s="229" t="s">
        <v>194</v>
      </c>
      <c r="D112" s="229" t="s">
        <v>151</v>
      </c>
      <c r="E112" s="230" t="s">
        <v>195</v>
      </c>
      <c r="F112" s="231" t="s">
        <v>196</v>
      </c>
      <c r="G112" s="232" t="s">
        <v>197</v>
      </c>
      <c r="H112" s="233">
        <v>12</v>
      </c>
      <c r="I112" s="234"/>
      <c r="J112" s="235">
        <f>ROUND(I112*H112,2)</f>
        <v>0</v>
      </c>
      <c r="K112" s="231" t="s">
        <v>192</v>
      </c>
      <c r="L112" s="68"/>
      <c r="M112" s="236" t="s">
        <v>21</v>
      </c>
      <c r="N112" s="237" t="s">
        <v>42</v>
      </c>
      <c r="O112" s="43"/>
      <c r="P112" s="223">
        <f>O112*H112</f>
        <v>0</v>
      </c>
      <c r="Q112" s="223">
        <v>0</v>
      </c>
      <c r="R112" s="223">
        <f>Q112*H112</f>
        <v>0</v>
      </c>
      <c r="S112" s="223">
        <v>0</v>
      </c>
      <c r="T112" s="224">
        <f>S112*H112</f>
        <v>0</v>
      </c>
      <c r="AR112" s="20" t="s">
        <v>139</v>
      </c>
      <c r="AT112" s="20" t="s">
        <v>151</v>
      </c>
      <c r="AU112" s="20" t="s">
        <v>81</v>
      </c>
      <c r="AY112" s="20" t="s">
        <v>128</v>
      </c>
      <c r="BE112" s="225">
        <f>IF(N112="základní",J112,0)</f>
        <v>0</v>
      </c>
      <c r="BF112" s="225">
        <f>IF(N112="snížená",J112,0)</f>
        <v>0</v>
      </c>
      <c r="BG112" s="225">
        <f>IF(N112="zákl. přenesená",J112,0)</f>
        <v>0</v>
      </c>
      <c r="BH112" s="225">
        <f>IF(N112="sníž. přenesená",J112,0)</f>
        <v>0</v>
      </c>
      <c r="BI112" s="225">
        <f>IF(N112="nulová",J112,0)</f>
        <v>0</v>
      </c>
      <c r="BJ112" s="20" t="s">
        <v>79</v>
      </c>
      <c r="BK112" s="225">
        <f>ROUND(I112*H112,2)</f>
        <v>0</v>
      </c>
      <c r="BL112" s="20" t="s">
        <v>139</v>
      </c>
      <c r="BM112" s="20" t="s">
        <v>198</v>
      </c>
    </row>
    <row r="113" spans="2:65" s="1" customFormat="1" ht="16.5" customHeight="1">
      <c r="B113" s="42"/>
      <c r="C113" s="213" t="s">
        <v>199</v>
      </c>
      <c r="D113" s="213" t="s">
        <v>133</v>
      </c>
      <c r="E113" s="214" t="s">
        <v>200</v>
      </c>
      <c r="F113" s="215" t="s">
        <v>201</v>
      </c>
      <c r="G113" s="216" t="s">
        <v>191</v>
      </c>
      <c r="H113" s="217">
        <v>66</v>
      </c>
      <c r="I113" s="218"/>
      <c r="J113" s="219">
        <f>ROUND(I113*H113,2)</f>
        <v>0</v>
      </c>
      <c r="K113" s="215" t="s">
        <v>192</v>
      </c>
      <c r="L113" s="220"/>
      <c r="M113" s="221" t="s">
        <v>21</v>
      </c>
      <c r="N113" s="222" t="s">
        <v>42</v>
      </c>
      <c r="O113" s="43"/>
      <c r="P113" s="223">
        <f>O113*H113</f>
        <v>0</v>
      </c>
      <c r="Q113" s="223">
        <v>0.00017</v>
      </c>
      <c r="R113" s="223">
        <f>Q113*H113</f>
        <v>0.01122</v>
      </c>
      <c r="S113" s="223">
        <v>0</v>
      </c>
      <c r="T113" s="224">
        <f>S113*H113</f>
        <v>0</v>
      </c>
      <c r="AR113" s="20" t="s">
        <v>137</v>
      </c>
      <c r="AT113" s="20" t="s">
        <v>133</v>
      </c>
      <c r="AU113" s="20" t="s">
        <v>81</v>
      </c>
      <c r="AY113" s="20" t="s">
        <v>128</v>
      </c>
      <c r="BE113" s="225">
        <f>IF(N113="základní",J113,0)</f>
        <v>0</v>
      </c>
      <c r="BF113" s="225">
        <f>IF(N113="snížená",J113,0)</f>
        <v>0</v>
      </c>
      <c r="BG113" s="225">
        <f>IF(N113="zákl. přenesená",J113,0)</f>
        <v>0</v>
      </c>
      <c r="BH113" s="225">
        <f>IF(N113="sníž. přenesená",J113,0)</f>
        <v>0</v>
      </c>
      <c r="BI113" s="225">
        <f>IF(N113="nulová",J113,0)</f>
        <v>0</v>
      </c>
      <c r="BJ113" s="20" t="s">
        <v>79</v>
      </c>
      <c r="BK113" s="225">
        <f>ROUND(I113*H113,2)</f>
        <v>0</v>
      </c>
      <c r="BL113" s="20" t="s">
        <v>139</v>
      </c>
      <c r="BM113" s="20" t="s">
        <v>202</v>
      </c>
    </row>
    <row r="114" spans="2:47" s="1" customFormat="1" ht="13.5">
      <c r="B114" s="42"/>
      <c r="C114" s="70"/>
      <c r="D114" s="226" t="s">
        <v>141</v>
      </c>
      <c r="E114" s="70"/>
      <c r="F114" s="227" t="s">
        <v>203</v>
      </c>
      <c r="G114" s="70"/>
      <c r="H114" s="70"/>
      <c r="I114" s="183"/>
      <c r="J114" s="70"/>
      <c r="K114" s="70"/>
      <c r="L114" s="68"/>
      <c r="M114" s="228"/>
      <c r="N114" s="43"/>
      <c r="O114" s="43"/>
      <c r="P114" s="43"/>
      <c r="Q114" s="43"/>
      <c r="R114" s="43"/>
      <c r="S114" s="43"/>
      <c r="T114" s="91"/>
      <c r="AT114" s="20" t="s">
        <v>141</v>
      </c>
      <c r="AU114" s="20" t="s">
        <v>81</v>
      </c>
    </row>
    <row r="115" spans="2:65" s="1" customFormat="1" ht="25.5" customHeight="1">
      <c r="B115" s="42"/>
      <c r="C115" s="229" t="s">
        <v>204</v>
      </c>
      <c r="D115" s="229" t="s">
        <v>151</v>
      </c>
      <c r="E115" s="230" t="s">
        <v>205</v>
      </c>
      <c r="F115" s="231" t="s">
        <v>206</v>
      </c>
      <c r="G115" s="232" t="s">
        <v>191</v>
      </c>
      <c r="H115" s="233">
        <v>66</v>
      </c>
      <c r="I115" s="234"/>
      <c r="J115" s="235">
        <f>ROUND(I115*H115,2)</f>
        <v>0</v>
      </c>
      <c r="K115" s="231" t="s">
        <v>192</v>
      </c>
      <c r="L115" s="68"/>
      <c r="M115" s="236" t="s">
        <v>21</v>
      </c>
      <c r="N115" s="237" t="s">
        <v>42</v>
      </c>
      <c r="O115" s="43"/>
      <c r="P115" s="223">
        <f>O115*H115</f>
        <v>0</v>
      </c>
      <c r="Q115" s="223">
        <v>0</v>
      </c>
      <c r="R115" s="223">
        <f>Q115*H115</f>
        <v>0</v>
      </c>
      <c r="S115" s="223">
        <v>0</v>
      </c>
      <c r="T115" s="224">
        <f>S115*H115</f>
        <v>0</v>
      </c>
      <c r="AR115" s="20" t="s">
        <v>139</v>
      </c>
      <c r="AT115" s="20" t="s">
        <v>151</v>
      </c>
      <c r="AU115" s="20" t="s">
        <v>81</v>
      </c>
      <c r="AY115" s="20" t="s">
        <v>128</v>
      </c>
      <c r="BE115" s="225">
        <f>IF(N115="základní",J115,0)</f>
        <v>0</v>
      </c>
      <c r="BF115" s="225">
        <f>IF(N115="snížená",J115,0)</f>
        <v>0</v>
      </c>
      <c r="BG115" s="225">
        <f>IF(N115="zákl. přenesená",J115,0)</f>
        <v>0</v>
      </c>
      <c r="BH115" s="225">
        <f>IF(N115="sníž. přenesená",J115,0)</f>
        <v>0</v>
      </c>
      <c r="BI115" s="225">
        <f>IF(N115="nulová",J115,0)</f>
        <v>0</v>
      </c>
      <c r="BJ115" s="20" t="s">
        <v>79</v>
      </c>
      <c r="BK115" s="225">
        <f>ROUND(I115*H115,2)</f>
        <v>0</v>
      </c>
      <c r="BL115" s="20" t="s">
        <v>139</v>
      </c>
      <c r="BM115" s="20" t="s">
        <v>207</v>
      </c>
    </row>
    <row r="116" spans="2:65" s="1" customFormat="1" ht="25.5" customHeight="1">
      <c r="B116" s="42"/>
      <c r="C116" s="229" t="s">
        <v>208</v>
      </c>
      <c r="D116" s="229" t="s">
        <v>151</v>
      </c>
      <c r="E116" s="230" t="s">
        <v>195</v>
      </c>
      <c r="F116" s="231" t="s">
        <v>196</v>
      </c>
      <c r="G116" s="232" t="s">
        <v>197</v>
      </c>
      <c r="H116" s="233">
        <v>20</v>
      </c>
      <c r="I116" s="234"/>
      <c r="J116" s="235">
        <f>ROUND(I116*H116,2)</f>
        <v>0</v>
      </c>
      <c r="K116" s="231" t="s">
        <v>192</v>
      </c>
      <c r="L116" s="68"/>
      <c r="M116" s="236" t="s">
        <v>21</v>
      </c>
      <c r="N116" s="237" t="s">
        <v>42</v>
      </c>
      <c r="O116" s="43"/>
      <c r="P116" s="223">
        <f>O116*H116</f>
        <v>0</v>
      </c>
      <c r="Q116" s="223">
        <v>0</v>
      </c>
      <c r="R116" s="223">
        <f>Q116*H116</f>
        <v>0</v>
      </c>
      <c r="S116" s="223">
        <v>0</v>
      </c>
      <c r="T116" s="224">
        <f>S116*H116</f>
        <v>0</v>
      </c>
      <c r="AR116" s="20" t="s">
        <v>139</v>
      </c>
      <c r="AT116" s="20" t="s">
        <v>151</v>
      </c>
      <c r="AU116" s="20" t="s">
        <v>81</v>
      </c>
      <c r="AY116" s="20" t="s">
        <v>128</v>
      </c>
      <c r="BE116" s="225">
        <f>IF(N116="základní",J116,0)</f>
        <v>0</v>
      </c>
      <c r="BF116" s="225">
        <f>IF(N116="snížená",J116,0)</f>
        <v>0</v>
      </c>
      <c r="BG116" s="225">
        <f>IF(N116="zákl. přenesená",J116,0)</f>
        <v>0</v>
      </c>
      <c r="BH116" s="225">
        <f>IF(N116="sníž. přenesená",J116,0)</f>
        <v>0</v>
      </c>
      <c r="BI116" s="225">
        <f>IF(N116="nulová",J116,0)</f>
        <v>0</v>
      </c>
      <c r="BJ116" s="20" t="s">
        <v>79</v>
      </c>
      <c r="BK116" s="225">
        <f>ROUND(I116*H116,2)</f>
        <v>0</v>
      </c>
      <c r="BL116" s="20" t="s">
        <v>139</v>
      </c>
      <c r="BM116" s="20" t="s">
        <v>209</v>
      </c>
    </row>
    <row r="117" spans="2:65" s="1" customFormat="1" ht="16.5" customHeight="1">
      <c r="B117" s="42"/>
      <c r="C117" s="213" t="s">
        <v>10</v>
      </c>
      <c r="D117" s="213" t="s">
        <v>133</v>
      </c>
      <c r="E117" s="214" t="s">
        <v>210</v>
      </c>
      <c r="F117" s="215" t="s">
        <v>211</v>
      </c>
      <c r="G117" s="216" t="s">
        <v>191</v>
      </c>
      <c r="H117" s="217">
        <v>66</v>
      </c>
      <c r="I117" s="218"/>
      <c r="J117" s="219">
        <f>ROUND(I117*H117,2)</f>
        <v>0</v>
      </c>
      <c r="K117" s="215" t="s">
        <v>192</v>
      </c>
      <c r="L117" s="220"/>
      <c r="M117" s="221" t="s">
        <v>21</v>
      </c>
      <c r="N117" s="222" t="s">
        <v>42</v>
      </c>
      <c r="O117" s="43"/>
      <c r="P117" s="223">
        <f>O117*H117</f>
        <v>0</v>
      </c>
      <c r="Q117" s="223">
        <v>0.00016</v>
      </c>
      <c r="R117" s="223">
        <f>Q117*H117</f>
        <v>0.010560000000000002</v>
      </c>
      <c r="S117" s="223">
        <v>0</v>
      </c>
      <c r="T117" s="224">
        <f>S117*H117</f>
        <v>0</v>
      </c>
      <c r="AR117" s="20" t="s">
        <v>137</v>
      </c>
      <c r="AT117" s="20" t="s">
        <v>133</v>
      </c>
      <c r="AU117" s="20" t="s">
        <v>81</v>
      </c>
      <c r="AY117" s="20" t="s">
        <v>128</v>
      </c>
      <c r="BE117" s="225">
        <f>IF(N117="základní",J117,0)</f>
        <v>0</v>
      </c>
      <c r="BF117" s="225">
        <f>IF(N117="snížená",J117,0)</f>
        <v>0</v>
      </c>
      <c r="BG117" s="225">
        <f>IF(N117="zákl. přenesená",J117,0)</f>
        <v>0</v>
      </c>
      <c r="BH117" s="225">
        <f>IF(N117="sníž. přenesená",J117,0)</f>
        <v>0</v>
      </c>
      <c r="BI117" s="225">
        <f>IF(N117="nulová",J117,0)</f>
        <v>0</v>
      </c>
      <c r="BJ117" s="20" t="s">
        <v>79</v>
      </c>
      <c r="BK117" s="225">
        <f>ROUND(I117*H117,2)</f>
        <v>0</v>
      </c>
      <c r="BL117" s="20" t="s">
        <v>139</v>
      </c>
      <c r="BM117" s="20" t="s">
        <v>212</v>
      </c>
    </row>
    <row r="118" spans="2:47" s="1" customFormat="1" ht="13.5">
      <c r="B118" s="42"/>
      <c r="C118" s="70"/>
      <c r="D118" s="226" t="s">
        <v>141</v>
      </c>
      <c r="E118" s="70"/>
      <c r="F118" s="227" t="s">
        <v>203</v>
      </c>
      <c r="G118" s="70"/>
      <c r="H118" s="70"/>
      <c r="I118" s="183"/>
      <c r="J118" s="70"/>
      <c r="K118" s="70"/>
      <c r="L118" s="68"/>
      <c r="M118" s="228"/>
      <c r="N118" s="43"/>
      <c r="O118" s="43"/>
      <c r="P118" s="43"/>
      <c r="Q118" s="43"/>
      <c r="R118" s="43"/>
      <c r="S118" s="43"/>
      <c r="T118" s="91"/>
      <c r="AT118" s="20" t="s">
        <v>141</v>
      </c>
      <c r="AU118" s="20" t="s">
        <v>81</v>
      </c>
    </row>
    <row r="119" spans="2:65" s="1" customFormat="1" ht="25.5" customHeight="1">
      <c r="B119" s="42"/>
      <c r="C119" s="229" t="s">
        <v>139</v>
      </c>
      <c r="D119" s="229" t="s">
        <v>151</v>
      </c>
      <c r="E119" s="230" t="s">
        <v>213</v>
      </c>
      <c r="F119" s="231" t="s">
        <v>214</v>
      </c>
      <c r="G119" s="232" t="s">
        <v>191</v>
      </c>
      <c r="H119" s="233">
        <v>39</v>
      </c>
      <c r="I119" s="234"/>
      <c r="J119" s="235">
        <f>ROUND(I119*H119,2)</f>
        <v>0</v>
      </c>
      <c r="K119" s="231" t="s">
        <v>192</v>
      </c>
      <c r="L119" s="68"/>
      <c r="M119" s="236" t="s">
        <v>21</v>
      </c>
      <c r="N119" s="237" t="s">
        <v>42</v>
      </c>
      <c r="O119" s="43"/>
      <c r="P119" s="223">
        <f>O119*H119</f>
        <v>0</v>
      </c>
      <c r="Q119" s="223">
        <v>0</v>
      </c>
      <c r="R119" s="223">
        <f>Q119*H119</f>
        <v>0</v>
      </c>
      <c r="S119" s="223">
        <v>0</v>
      </c>
      <c r="T119" s="224">
        <f>S119*H119</f>
        <v>0</v>
      </c>
      <c r="AR119" s="20" t="s">
        <v>139</v>
      </c>
      <c r="AT119" s="20" t="s">
        <v>151</v>
      </c>
      <c r="AU119" s="20" t="s">
        <v>81</v>
      </c>
      <c r="AY119" s="20" t="s">
        <v>128</v>
      </c>
      <c r="BE119" s="225">
        <f>IF(N119="základní",J119,0)</f>
        <v>0</v>
      </c>
      <c r="BF119" s="225">
        <f>IF(N119="snížená",J119,0)</f>
        <v>0</v>
      </c>
      <c r="BG119" s="225">
        <f>IF(N119="zákl. přenesená",J119,0)</f>
        <v>0</v>
      </c>
      <c r="BH119" s="225">
        <f>IF(N119="sníž. přenesená",J119,0)</f>
        <v>0</v>
      </c>
      <c r="BI119" s="225">
        <f>IF(N119="nulová",J119,0)</f>
        <v>0</v>
      </c>
      <c r="BJ119" s="20" t="s">
        <v>79</v>
      </c>
      <c r="BK119" s="225">
        <f>ROUND(I119*H119,2)</f>
        <v>0</v>
      </c>
      <c r="BL119" s="20" t="s">
        <v>139</v>
      </c>
      <c r="BM119" s="20" t="s">
        <v>215</v>
      </c>
    </row>
    <row r="120" spans="2:65" s="1" customFormat="1" ht="25.5" customHeight="1">
      <c r="B120" s="42"/>
      <c r="C120" s="229" t="s">
        <v>216</v>
      </c>
      <c r="D120" s="229" t="s">
        <v>151</v>
      </c>
      <c r="E120" s="230" t="s">
        <v>195</v>
      </c>
      <c r="F120" s="231" t="s">
        <v>196</v>
      </c>
      <c r="G120" s="232" t="s">
        <v>197</v>
      </c>
      <c r="H120" s="233">
        <v>4</v>
      </c>
      <c r="I120" s="234"/>
      <c r="J120" s="235">
        <f>ROUND(I120*H120,2)</f>
        <v>0</v>
      </c>
      <c r="K120" s="231" t="s">
        <v>192</v>
      </c>
      <c r="L120" s="68"/>
      <c r="M120" s="236" t="s">
        <v>21</v>
      </c>
      <c r="N120" s="237" t="s">
        <v>42</v>
      </c>
      <c r="O120" s="43"/>
      <c r="P120" s="223">
        <f>O120*H120</f>
        <v>0</v>
      </c>
      <c r="Q120" s="223">
        <v>0</v>
      </c>
      <c r="R120" s="223">
        <f>Q120*H120</f>
        <v>0</v>
      </c>
      <c r="S120" s="223">
        <v>0</v>
      </c>
      <c r="T120" s="224">
        <f>S120*H120</f>
        <v>0</v>
      </c>
      <c r="AR120" s="20" t="s">
        <v>139</v>
      </c>
      <c r="AT120" s="20" t="s">
        <v>151</v>
      </c>
      <c r="AU120" s="20" t="s">
        <v>81</v>
      </c>
      <c r="AY120" s="20" t="s">
        <v>128</v>
      </c>
      <c r="BE120" s="225">
        <f>IF(N120="základní",J120,0)</f>
        <v>0</v>
      </c>
      <c r="BF120" s="225">
        <f>IF(N120="snížená",J120,0)</f>
        <v>0</v>
      </c>
      <c r="BG120" s="225">
        <f>IF(N120="zákl. přenesená",J120,0)</f>
        <v>0</v>
      </c>
      <c r="BH120" s="225">
        <f>IF(N120="sníž. přenesená",J120,0)</f>
        <v>0</v>
      </c>
      <c r="BI120" s="225">
        <f>IF(N120="nulová",J120,0)</f>
        <v>0</v>
      </c>
      <c r="BJ120" s="20" t="s">
        <v>79</v>
      </c>
      <c r="BK120" s="225">
        <f>ROUND(I120*H120,2)</f>
        <v>0</v>
      </c>
      <c r="BL120" s="20" t="s">
        <v>139</v>
      </c>
      <c r="BM120" s="20" t="s">
        <v>217</v>
      </c>
    </row>
    <row r="121" spans="2:65" s="1" customFormat="1" ht="16.5" customHeight="1">
      <c r="B121" s="42"/>
      <c r="C121" s="213" t="s">
        <v>218</v>
      </c>
      <c r="D121" s="213" t="s">
        <v>133</v>
      </c>
      <c r="E121" s="214" t="s">
        <v>219</v>
      </c>
      <c r="F121" s="215" t="s">
        <v>220</v>
      </c>
      <c r="G121" s="216" t="s">
        <v>191</v>
      </c>
      <c r="H121" s="217">
        <v>39</v>
      </c>
      <c r="I121" s="218"/>
      <c r="J121" s="219">
        <f>ROUND(I121*H121,2)</f>
        <v>0</v>
      </c>
      <c r="K121" s="215" t="s">
        <v>192</v>
      </c>
      <c r="L121" s="220"/>
      <c r="M121" s="221" t="s">
        <v>21</v>
      </c>
      <c r="N121" s="222" t="s">
        <v>42</v>
      </c>
      <c r="O121" s="43"/>
      <c r="P121" s="223">
        <f>O121*H121</f>
        <v>0</v>
      </c>
      <c r="Q121" s="223">
        <v>5E-05</v>
      </c>
      <c r="R121" s="223">
        <f>Q121*H121</f>
        <v>0.0019500000000000001</v>
      </c>
      <c r="S121" s="223">
        <v>0</v>
      </c>
      <c r="T121" s="224">
        <f>S121*H121</f>
        <v>0</v>
      </c>
      <c r="AR121" s="20" t="s">
        <v>137</v>
      </c>
      <c r="AT121" s="20" t="s">
        <v>133</v>
      </c>
      <c r="AU121" s="20" t="s">
        <v>81</v>
      </c>
      <c r="AY121" s="20" t="s">
        <v>128</v>
      </c>
      <c r="BE121" s="225">
        <f>IF(N121="základní",J121,0)</f>
        <v>0</v>
      </c>
      <c r="BF121" s="225">
        <f>IF(N121="snížená",J121,0)</f>
        <v>0</v>
      </c>
      <c r="BG121" s="225">
        <f>IF(N121="zákl. přenesená",J121,0)</f>
        <v>0</v>
      </c>
      <c r="BH121" s="225">
        <f>IF(N121="sníž. přenesená",J121,0)</f>
        <v>0</v>
      </c>
      <c r="BI121" s="225">
        <f>IF(N121="nulová",J121,0)</f>
        <v>0</v>
      </c>
      <c r="BJ121" s="20" t="s">
        <v>79</v>
      </c>
      <c r="BK121" s="225">
        <f>ROUND(I121*H121,2)</f>
        <v>0</v>
      </c>
      <c r="BL121" s="20" t="s">
        <v>139</v>
      </c>
      <c r="BM121" s="20" t="s">
        <v>221</v>
      </c>
    </row>
    <row r="122" spans="2:47" s="1" customFormat="1" ht="13.5">
      <c r="B122" s="42"/>
      <c r="C122" s="70"/>
      <c r="D122" s="226" t="s">
        <v>141</v>
      </c>
      <c r="E122" s="70"/>
      <c r="F122" s="227" t="s">
        <v>222</v>
      </c>
      <c r="G122" s="70"/>
      <c r="H122" s="70"/>
      <c r="I122" s="183"/>
      <c r="J122" s="70"/>
      <c r="K122" s="70"/>
      <c r="L122" s="68"/>
      <c r="M122" s="228"/>
      <c r="N122" s="43"/>
      <c r="O122" s="43"/>
      <c r="P122" s="43"/>
      <c r="Q122" s="43"/>
      <c r="R122" s="43"/>
      <c r="S122" s="43"/>
      <c r="T122" s="91"/>
      <c r="AT122" s="20" t="s">
        <v>141</v>
      </c>
      <c r="AU122" s="20" t="s">
        <v>81</v>
      </c>
    </row>
    <row r="123" spans="2:65" s="1" customFormat="1" ht="25.5" customHeight="1">
      <c r="B123" s="42"/>
      <c r="C123" s="229" t="s">
        <v>223</v>
      </c>
      <c r="D123" s="229" t="s">
        <v>151</v>
      </c>
      <c r="E123" s="230" t="s">
        <v>213</v>
      </c>
      <c r="F123" s="231" t="s">
        <v>214</v>
      </c>
      <c r="G123" s="232" t="s">
        <v>191</v>
      </c>
      <c r="H123" s="233">
        <v>66</v>
      </c>
      <c r="I123" s="234"/>
      <c r="J123" s="235">
        <f>ROUND(I123*H123,2)</f>
        <v>0</v>
      </c>
      <c r="K123" s="231" t="s">
        <v>192</v>
      </c>
      <c r="L123" s="68"/>
      <c r="M123" s="236" t="s">
        <v>21</v>
      </c>
      <c r="N123" s="237" t="s">
        <v>42</v>
      </c>
      <c r="O123" s="43"/>
      <c r="P123" s="223">
        <f>O123*H123</f>
        <v>0</v>
      </c>
      <c r="Q123" s="223">
        <v>0</v>
      </c>
      <c r="R123" s="223">
        <f>Q123*H123</f>
        <v>0</v>
      </c>
      <c r="S123" s="223">
        <v>0</v>
      </c>
      <c r="T123" s="224">
        <f>S123*H123</f>
        <v>0</v>
      </c>
      <c r="AR123" s="20" t="s">
        <v>139</v>
      </c>
      <c r="AT123" s="20" t="s">
        <v>151</v>
      </c>
      <c r="AU123" s="20" t="s">
        <v>81</v>
      </c>
      <c r="AY123" s="20" t="s">
        <v>128</v>
      </c>
      <c r="BE123" s="225">
        <f>IF(N123="základní",J123,0)</f>
        <v>0</v>
      </c>
      <c r="BF123" s="225">
        <f>IF(N123="snížená",J123,0)</f>
        <v>0</v>
      </c>
      <c r="BG123" s="225">
        <f>IF(N123="zákl. přenesená",J123,0)</f>
        <v>0</v>
      </c>
      <c r="BH123" s="225">
        <f>IF(N123="sníž. přenesená",J123,0)</f>
        <v>0</v>
      </c>
      <c r="BI123" s="225">
        <f>IF(N123="nulová",J123,0)</f>
        <v>0</v>
      </c>
      <c r="BJ123" s="20" t="s">
        <v>79</v>
      </c>
      <c r="BK123" s="225">
        <f>ROUND(I123*H123,2)</f>
        <v>0</v>
      </c>
      <c r="BL123" s="20" t="s">
        <v>139</v>
      </c>
      <c r="BM123" s="20" t="s">
        <v>224</v>
      </c>
    </row>
    <row r="124" spans="2:65" s="1" customFormat="1" ht="25.5" customHeight="1">
      <c r="B124" s="42"/>
      <c r="C124" s="229" t="s">
        <v>225</v>
      </c>
      <c r="D124" s="229" t="s">
        <v>151</v>
      </c>
      <c r="E124" s="230" t="s">
        <v>195</v>
      </c>
      <c r="F124" s="231" t="s">
        <v>196</v>
      </c>
      <c r="G124" s="232" t="s">
        <v>197</v>
      </c>
      <c r="H124" s="233">
        <v>16</v>
      </c>
      <c r="I124" s="234"/>
      <c r="J124" s="235">
        <f>ROUND(I124*H124,2)</f>
        <v>0</v>
      </c>
      <c r="K124" s="231" t="s">
        <v>192</v>
      </c>
      <c r="L124" s="68"/>
      <c r="M124" s="236" t="s">
        <v>21</v>
      </c>
      <c r="N124" s="237" t="s">
        <v>42</v>
      </c>
      <c r="O124" s="43"/>
      <c r="P124" s="223">
        <f>O124*H124</f>
        <v>0</v>
      </c>
      <c r="Q124" s="223">
        <v>0</v>
      </c>
      <c r="R124" s="223">
        <f>Q124*H124</f>
        <v>0</v>
      </c>
      <c r="S124" s="223">
        <v>0</v>
      </c>
      <c r="T124" s="224">
        <f>S124*H124</f>
        <v>0</v>
      </c>
      <c r="AR124" s="20" t="s">
        <v>139</v>
      </c>
      <c r="AT124" s="20" t="s">
        <v>151</v>
      </c>
      <c r="AU124" s="20" t="s">
        <v>81</v>
      </c>
      <c r="AY124" s="20" t="s">
        <v>128</v>
      </c>
      <c r="BE124" s="225">
        <f>IF(N124="základní",J124,0)</f>
        <v>0</v>
      </c>
      <c r="BF124" s="225">
        <f>IF(N124="snížená",J124,0)</f>
        <v>0</v>
      </c>
      <c r="BG124" s="225">
        <f>IF(N124="zákl. přenesená",J124,0)</f>
        <v>0</v>
      </c>
      <c r="BH124" s="225">
        <f>IF(N124="sníž. přenesená",J124,0)</f>
        <v>0</v>
      </c>
      <c r="BI124" s="225">
        <f>IF(N124="nulová",J124,0)</f>
        <v>0</v>
      </c>
      <c r="BJ124" s="20" t="s">
        <v>79</v>
      </c>
      <c r="BK124" s="225">
        <f>ROUND(I124*H124,2)</f>
        <v>0</v>
      </c>
      <c r="BL124" s="20" t="s">
        <v>139</v>
      </c>
      <c r="BM124" s="20" t="s">
        <v>226</v>
      </c>
    </row>
    <row r="125" spans="2:65" s="1" customFormat="1" ht="16.5" customHeight="1">
      <c r="B125" s="42"/>
      <c r="C125" s="213" t="s">
        <v>9</v>
      </c>
      <c r="D125" s="213" t="s">
        <v>133</v>
      </c>
      <c r="E125" s="214" t="s">
        <v>227</v>
      </c>
      <c r="F125" s="215" t="s">
        <v>228</v>
      </c>
      <c r="G125" s="216" t="s">
        <v>197</v>
      </c>
      <c r="H125" s="217">
        <v>66</v>
      </c>
      <c r="I125" s="218"/>
      <c r="J125" s="219">
        <f>ROUND(I125*H125,2)</f>
        <v>0</v>
      </c>
      <c r="K125" s="215" t="s">
        <v>21</v>
      </c>
      <c r="L125" s="220"/>
      <c r="M125" s="221" t="s">
        <v>21</v>
      </c>
      <c r="N125" s="222" t="s">
        <v>42</v>
      </c>
      <c r="O125" s="43"/>
      <c r="P125" s="223">
        <f>O125*H125</f>
        <v>0</v>
      </c>
      <c r="Q125" s="223">
        <v>0</v>
      </c>
      <c r="R125" s="223">
        <f>Q125*H125</f>
        <v>0</v>
      </c>
      <c r="S125" s="223">
        <v>0</v>
      </c>
      <c r="T125" s="224">
        <f>S125*H125</f>
        <v>0</v>
      </c>
      <c r="AR125" s="20" t="s">
        <v>137</v>
      </c>
      <c r="AT125" s="20" t="s">
        <v>133</v>
      </c>
      <c r="AU125" s="20" t="s">
        <v>81</v>
      </c>
      <c r="AY125" s="20" t="s">
        <v>128</v>
      </c>
      <c r="BE125" s="225">
        <f>IF(N125="základní",J125,0)</f>
        <v>0</v>
      </c>
      <c r="BF125" s="225">
        <f>IF(N125="snížená",J125,0)</f>
        <v>0</v>
      </c>
      <c r="BG125" s="225">
        <f>IF(N125="zákl. přenesená",J125,0)</f>
        <v>0</v>
      </c>
      <c r="BH125" s="225">
        <f>IF(N125="sníž. přenesená",J125,0)</f>
        <v>0</v>
      </c>
      <c r="BI125" s="225">
        <f>IF(N125="nulová",J125,0)</f>
        <v>0</v>
      </c>
      <c r="BJ125" s="20" t="s">
        <v>79</v>
      </c>
      <c r="BK125" s="225">
        <f>ROUND(I125*H125,2)</f>
        <v>0</v>
      </c>
      <c r="BL125" s="20" t="s">
        <v>139</v>
      </c>
      <c r="BM125" s="20" t="s">
        <v>229</v>
      </c>
    </row>
    <row r="126" spans="2:47" s="1" customFormat="1" ht="13.5">
      <c r="B126" s="42"/>
      <c r="C126" s="70"/>
      <c r="D126" s="226" t="s">
        <v>141</v>
      </c>
      <c r="E126" s="70"/>
      <c r="F126" s="227" t="s">
        <v>230</v>
      </c>
      <c r="G126" s="70"/>
      <c r="H126" s="70"/>
      <c r="I126" s="183"/>
      <c r="J126" s="70"/>
      <c r="K126" s="70"/>
      <c r="L126" s="68"/>
      <c r="M126" s="228"/>
      <c r="N126" s="43"/>
      <c r="O126" s="43"/>
      <c r="P126" s="43"/>
      <c r="Q126" s="43"/>
      <c r="R126" s="43"/>
      <c r="S126" s="43"/>
      <c r="T126" s="91"/>
      <c r="AT126" s="20" t="s">
        <v>141</v>
      </c>
      <c r="AU126" s="20" t="s">
        <v>81</v>
      </c>
    </row>
    <row r="127" spans="2:65" s="1" customFormat="1" ht="25.5" customHeight="1">
      <c r="B127" s="42"/>
      <c r="C127" s="229" t="s">
        <v>231</v>
      </c>
      <c r="D127" s="229" t="s">
        <v>151</v>
      </c>
      <c r="E127" s="230" t="s">
        <v>213</v>
      </c>
      <c r="F127" s="231" t="s">
        <v>214</v>
      </c>
      <c r="G127" s="232" t="s">
        <v>191</v>
      </c>
      <c r="H127" s="233">
        <v>66</v>
      </c>
      <c r="I127" s="234"/>
      <c r="J127" s="235">
        <f>ROUND(I127*H127,2)</f>
        <v>0</v>
      </c>
      <c r="K127" s="231" t="s">
        <v>192</v>
      </c>
      <c r="L127" s="68"/>
      <c r="M127" s="236" t="s">
        <v>21</v>
      </c>
      <c r="N127" s="237" t="s">
        <v>42</v>
      </c>
      <c r="O127" s="43"/>
      <c r="P127" s="223">
        <f>O127*H127</f>
        <v>0</v>
      </c>
      <c r="Q127" s="223">
        <v>0</v>
      </c>
      <c r="R127" s="223">
        <f>Q127*H127</f>
        <v>0</v>
      </c>
      <c r="S127" s="223">
        <v>0</v>
      </c>
      <c r="T127" s="224">
        <f>S127*H127</f>
        <v>0</v>
      </c>
      <c r="AR127" s="20" t="s">
        <v>139</v>
      </c>
      <c r="AT127" s="20" t="s">
        <v>151</v>
      </c>
      <c r="AU127" s="20" t="s">
        <v>81</v>
      </c>
      <c r="AY127" s="20" t="s">
        <v>128</v>
      </c>
      <c r="BE127" s="225">
        <f>IF(N127="základní",J127,0)</f>
        <v>0</v>
      </c>
      <c r="BF127" s="225">
        <f>IF(N127="snížená",J127,0)</f>
        <v>0</v>
      </c>
      <c r="BG127" s="225">
        <f>IF(N127="zákl. přenesená",J127,0)</f>
        <v>0</v>
      </c>
      <c r="BH127" s="225">
        <f>IF(N127="sníž. přenesená",J127,0)</f>
        <v>0</v>
      </c>
      <c r="BI127" s="225">
        <f>IF(N127="nulová",J127,0)</f>
        <v>0</v>
      </c>
      <c r="BJ127" s="20" t="s">
        <v>79</v>
      </c>
      <c r="BK127" s="225">
        <f>ROUND(I127*H127,2)</f>
        <v>0</v>
      </c>
      <c r="BL127" s="20" t="s">
        <v>139</v>
      </c>
      <c r="BM127" s="20" t="s">
        <v>232</v>
      </c>
    </row>
    <row r="128" spans="2:65" s="1" customFormat="1" ht="25.5" customHeight="1">
      <c r="B128" s="42"/>
      <c r="C128" s="229" t="s">
        <v>233</v>
      </c>
      <c r="D128" s="229" t="s">
        <v>151</v>
      </c>
      <c r="E128" s="230" t="s">
        <v>195</v>
      </c>
      <c r="F128" s="231" t="s">
        <v>196</v>
      </c>
      <c r="G128" s="232" t="s">
        <v>197</v>
      </c>
      <c r="H128" s="233">
        <v>28</v>
      </c>
      <c r="I128" s="234"/>
      <c r="J128" s="235">
        <f>ROUND(I128*H128,2)</f>
        <v>0</v>
      </c>
      <c r="K128" s="231" t="s">
        <v>192</v>
      </c>
      <c r="L128" s="68"/>
      <c r="M128" s="236" t="s">
        <v>21</v>
      </c>
      <c r="N128" s="237" t="s">
        <v>42</v>
      </c>
      <c r="O128" s="43"/>
      <c r="P128" s="223">
        <f>O128*H128</f>
        <v>0</v>
      </c>
      <c r="Q128" s="223">
        <v>0</v>
      </c>
      <c r="R128" s="223">
        <f>Q128*H128</f>
        <v>0</v>
      </c>
      <c r="S128" s="223">
        <v>0</v>
      </c>
      <c r="T128" s="224">
        <f>S128*H128</f>
        <v>0</v>
      </c>
      <c r="AR128" s="20" t="s">
        <v>139</v>
      </c>
      <c r="AT128" s="20" t="s">
        <v>151</v>
      </c>
      <c r="AU128" s="20" t="s">
        <v>81</v>
      </c>
      <c r="AY128" s="20" t="s">
        <v>128</v>
      </c>
      <c r="BE128" s="225">
        <f>IF(N128="základní",J128,0)</f>
        <v>0</v>
      </c>
      <c r="BF128" s="225">
        <f>IF(N128="snížená",J128,0)</f>
        <v>0</v>
      </c>
      <c r="BG128" s="225">
        <f>IF(N128="zákl. přenesená",J128,0)</f>
        <v>0</v>
      </c>
      <c r="BH128" s="225">
        <f>IF(N128="sníž. přenesená",J128,0)</f>
        <v>0</v>
      </c>
      <c r="BI128" s="225">
        <f>IF(N128="nulová",J128,0)</f>
        <v>0</v>
      </c>
      <c r="BJ128" s="20" t="s">
        <v>79</v>
      </c>
      <c r="BK128" s="225">
        <f>ROUND(I128*H128,2)</f>
        <v>0</v>
      </c>
      <c r="BL128" s="20" t="s">
        <v>139</v>
      </c>
      <c r="BM128" s="20" t="s">
        <v>234</v>
      </c>
    </row>
    <row r="129" spans="2:65" s="1" customFormat="1" ht="16.5" customHeight="1">
      <c r="B129" s="42"/>
      <c r="C129" s="213" t="s">
        <v>235</v>
      </c>
      <c r="D129" s="213" t="s">
        <v>133</v>
      </c>
      <c r="E129" s="214" t="s">
        <v>236</v>
      </c>
      <c r="F129" s="215" t="s">
        <v>237</v>
      </c>
      <c r="G129" s="216" t="s">
        <v>191</v>
      </c>
      <c r="H129" s="217">
        <v>66</v>
      </c>
      <c r="I129" s="218"/>
      <c r="J129" s="219">
        <f>ROUND(I129*H129,2)</f>
        <v>0</v>
      </c>
      <c r="K129" s="215" t="s">
        <v>192</v>
      </c>
      <c r="L129" s="220"/>
      <c r="M129" s="221" t="s">
        <v>21</v>
      </c>
      <c r="N129" s="222" t="s">
        <v>42</v>
      </c>
      <c r="O129" s="43"/>
      <c r="P129" s="223">
        <f>O129*H129</f>
        <v>0</v>
      </c>
      <c r="Q129" s="223">
        <v>0.00011</v>
      </c>
      <c r="R129" s="223">
        <f>Q129*H129</f>
        <v>0.00726</v>
      </c>
      <c r="S129" s="223">
        <v>0</v>
      </c>
      <c r="T129" s="224">
        <f>S129*H129</f>
        <v>0</v>
      </c>
      <c r="AR129" s="20" t="s">
        <v>137</v>
      </c>
      <c r="AT129" s="20" t="s">
        <v>133</v>
      </c>
      <c r="AU129" s="20" t="s">
        <v>81</v>
      </c>
      <c r="AY129" s="20" t="s">
        <v>128</v>
      </c>
      <c r="BE129" s="225">
        <f>IF(N129="základní",J129,0)</f>
        <v>0</v>
      </c>
      <c r="BF129" s="225">
        <f>IF(N129="snížená",J129,0)</f>
        <v>0</v>
      </c>
      <c r="BG129" s="225">
        <f>IF(N129="zákl. přenesená",J129,0)</f>
        <v>0</v>
      </c>
      <c r="BH129" s="225">
        <f>IF(N129="sníž. přenesená",J129,0)</f>
        <v>0</v>
      </c>
      <c r="BI129" s="225">
        <f>IF(N129="nulová",J129,0)</f>
        <v>0</v>
      </c>
      <c r="BJ129" s="20" t="s">
        <v>79</v>
      </c>
      <c r="BK129" s="225">
        <f>ROUND(I129*H129,2)</f>
        <v>0</v>
      </c>
      <c r="BL129" s="20" t="s">
        <v>139</v>
      </c>
      <c r="BM129" s="20" t="s">
        <v>238</v>
      </c>
    </row>
    <row r="130" spans="2:65" s="1" customFormat="1" ht="25.5" customHeight="1">
      <c r="B130" s="42"/>
      <c r="C130" s="229" t="s">
        <v>239</v>
      </c>
      <c r="D130" s="229" t="s">
        <v>151</v>
      </c>
      <c r="E130" s="230" t="s">
        <v>213</v>
      </c>
      <c r="F130" s="231" t="s">
        <v>214</v>
      </c>
      <c r="G130" s="232" t="s">
        <v>191</v>
      </c>
      <c r="H130" s="233">
        <v>51</v>
      </c>
      <c r="I130" s="234"/>
      <c r="J130" s="235">
        <f>ROUND(I130*H130,2)</f>
        <v>0</v>
      </c>
      <c r="K130" s="231" t="s">
        <v>192</v>
      </c>
      <c r="L130" s="68"/>
      <c r="M130" s="236" t="s">
        <v>21</v>
      </c>
      <c r="N130" s="237" t="s">
        <v>42</v>
      </c>
      <c r="O130" s="43"/>
      <c r="P130" s="223">
        <f>O130*H130</f>
        <v>0</v>
      </c>
      <c r="Q130" s="223">
        <v>0</v>
      </c>
      <c r="R130" s="223">
        <f>Q130*H130</f>
        <v>0</v>
      </c>
      <c r="S130" s="223">
        <v>0</v>
      </c>
      <c r="T130" s="224">
        <f>S130*H130</f>
        <v>0</v>
      </c>
      <c r="AR130" s="20" t="s">
        <v>139</v>
      </c>
      <c r="AT130" s="20" t="s">
        <v>151</v>
      </c>
      <c r="AU130" s="20" t="s">
        <v>81</v>
      </c>
      <c r="AY130" s="20" t="s">
        <v>128</v>
      </c>
      <c r="BE130" s="225">
        <f>IF(N130="základní",J130,0)</f>
        <v>0</v>
      </c>
      <c r="BF130" s="225">
        <f>IF(N130="snížená",J130,0)</f>
        <v>0</v>
      </c>
      <c r="BG130" s="225">
        <f>IF(N130="zákl. přenesená",J130,0)</f>
        <v>0</v>
      </c>
      <c r="BH130" s="225">
        <f>IF(N130="sníž. přenesená",J130,0)</f>
        <v>0</v>
      </c>
      <c r="BI130" s="225">
        <f>IF(N130="nulová",J130,0)</f>
        <v>0</v>
      </c>
      <c r="BJ130" s="20" t="s">
        <v>79</v>
      </c>
      <c r="BK130" s="225">
        <f>ROUND(I130*H130,2)</f>
        <v>0</v>
      </c>
      <c r="BL130" s="20" t="s">
        <v>139</v>
      </c>
      <c r="BM130" s="20" t="s">
        <v>240</v>
      </c>
    </row>
    <row r="131" spans="2:65" s="1" customFormat="1" ht="25.5" customHeight="1">
      <c r="B131" s="42"/>
      <c r="C131" s="229" t="s">
        <v>241</v>
      </c>
      <c r="D131" s="229" t="s">
        <v>151</v>
      </c>
      <c r="E131" s="230" t="s">
        <v>195</v>
      </c>
      <c r="F131" s="231" t="s">
        <v>196</v>
      </c>
      <c r="G131" s="232" t="s">
        <v>197</v>
      </c>
      <c r="H131" s="233">
        <v>12</v>
      </c>
      <c r="I131" s="234"/>
      <c r="J131" s="235">
        <f>ROUND(I131*H131,2)</f>
        <v>0</v>
      </c>
      <c r="K131" s="231" t="s">
        <v>192</v>
      </c>
      <c r="L131" s="68"/>
      <c r="M131" s="236" t="s">
        <v>21</v>
      </c>
      <c r="N131" s="237" t="s">
        <v>42</v>
      </c>
      <c r="O131" s="43"/>
      <c r="P131" s="223">
        <f>O131*H131</f>
        <v>0</v>
      </c>
      <c r="Q131" s="223">
        <v>0</v>
      </c>
      <c r="R131" s="223">
        <f>Q131*H131</f>
        <v>0</v>
      </c>
      <c r="S131" s="223">
        <v>0</v>
      </c>
      <c r="T131" s="224">
        <f>S131*H131</f>
        <v>0</v>
      </c>
      <c r="AR131" s="20" t="s">
        <v>139</v>
      </c>
      <c r="AT131" s="20" t="s">
        <v>151</v>
      </c>
      <c r="AU131" s="20" t="s">
        <v>81</v>
      </c>
      <c r="AY131" s="20" t="s">
        <v>128</v>
      </c>
      <c r="BE131" s="225">
        <f>IF(N131="základní",J131,0)</f>
        <v>0</v>
      </c>
      <c r="BF131" s="225">
        <f>IF(N131="snížená",J131,0)</f>
        <v>0</v>
      </c>
      <c r="BG131" s="225">
        <f>IF(N131="zákl. přenesená",J131,0)</f>
        <v>0</v>
      </c>
      <c r="BH131" s="225">
        <f>IF(N131="sníž. přenesená",J131,0)</f>
        <v>0</v>
      </c>
      <c r="BI131" s="225">
        <f>IF(N131="nulová",J131,0)</f>
        <v>0</v>
      </c>
      <c r="BJ131" s="20" t="s">
        <v>79</v>
      </c>
      <c r="BK131" s="225">
        <f>ROUND(I131*H131,2)</f>
        <v>0</v>
      </c>
      <c r="BL131" s="20" t="s">
        <v>139</v>
      </c>
      <c r="BM131" s="20" t="s">
        <v>242</v>
      </c>
    </row>
    <row r="132" spans="2:65" s="1" customFormat="1" ht="16.5" customHeight="1">
      <c r="B132" s="42"/>
      <c r="C132" s="213" t="s">
        <v>243</v>
      </c>
      <c r="D132" s="213" t="s">
        <v>133</v>
      </c>
      <c r="E132" s="214" t="s">
        <v>244</v>
      </c>
      <c r="F132" s="215" t="s">
        <v>245</v>
      </c>
      <c r="G132" s="216" t="s">
        <v>197</v>
      </c>
      <c r="H132" s="217">
        <v>51</v>
      </c>
      <c r="I132" s="218"/>
      <c r="J132" s="219">
        <f>ROUND(I132*H132,2)</f>
        <v>0</v>
      </c>
      <c r="K132" s="215" t="s">
        <v>21</v>
      </c>
      <c r="L132" s="220"/>
      <c r="M132" s="221" t="s">
        <v>21</v>
      </c>
      <c r="N132" s="222" t="s">
        <v>42</v>
      </c>
      <c r="O132" s="43"/>
      <c r="P132" s="223">
        <f>O132*H132</f>
        <v>0</v>
      </c>
      <c r="Q132" s="223">
        <v>0</v>
      </c>
      <c r="R132" s="223">
        <f>Q132*H132</f>
        <v>0</v>
      </c>
      <c r="S132" s="223">
        <v>0</v>
      </c>
      <c r="T132" s="224">
        <f>S132*H132</f>
        <v>0</v>
      </c>
      <c r="AR132" s="20" t="s">
        <v>137</v>
      </c>
      <c r="AT132" s="20" t="s">
        <v>133</v>
      </c>
      <c r="AU132" s="20" t="s">
        <v>81</v>
      </c>
      <c r="AY132" s="20" t="s">
        <v>128</v>
      </c>
      <c r="BE132" s="225">
        <f>IF(N132="základní",J132,0)</f>
        <v>0</v>
      </c>
      <c r="BF132" s="225">
        <f>IF(N132="snížená",J132,0)</f>
        <v>0</v>
      </c>
      <c r="BG132" s="225">
        <f>IF(N132="zákl. přenesená",J132,0)</f>
        <v>0</v>
      </c>
      <c r="BH132" s="225">
        <f>IF(N132="sníž. přenesená",J132,0)</f>
        <v>0</v>
      </c>
      <c r="BI132" s="225">
        <f>IF(N132="nulová",J132,0)</f>
        <v>0</v>
      </c>
      <c r="BJ132" s="20" t="s">
        <v>79</v>
      </c>
      <c r="BK132" s="225">
        <f>ROUND(I132*H132,2)</f>
        <v>0</v>
      </c>
      <c r="BL132" s="20" t="s">
        <v>139</v>
      </c>
      <c r="BM132" s="20" t="s">
        <v>246</v>
      </c>
    </row>
    <row r="133" spans="2:47" s="1" customFormat="1" ht="13.5">
      <c r="B133" s="42"/>
      <c r="C133" s="70"/>
      <c r="D133" s="226" t="s">
        <v>141</v>
      </c>
      <c r="E133" s="70"/>
      <c r="F133" s="227" t="s">
        <v>247</v>
      </c>
      <c r="G133" s="70"/>
      <c r="H133" s="70"/>
      <c r="I133" s="183"/>
      <c r="J133" s="70"/>
      <c r="K133" s="70"/>
      <c r="L133" s="68"/>
      <c r="M133" s="228"/>
      <c r="N133" s="43"/>
      <c r="O133" s="43"/>
      <c r="P133" s="43"/>
      <c r="Q133" s="43"/>
      <c r="R133" s="43"/>
      <c r="S133" s="43"/>
      <c r="T133" s="91"/>
      <c r="AT133" s="20" t="s">
        <v>141</v>
      </c>
      <c r="AU133" s="20" t="s">
        <v>81</v>
      </c>
    </row>
    <row r="134" spans="2:65" s="1" customFormat="1" ht="16.5" customHeight="1">
      <c r="B134" s="42"/>
      <c r="C134" s="229" t="s">
        <v>248</v>
      </c>
      <c r="D134" s="229" t="s">
        <v>151</v>
      </c>
      <c r="E134" s="230" t="s">
        <v>249</v>
      </c>
      <c r="F134" s="231" t="s">
        <v>250</v>
      </c>
      <c r="G134" s="232" t="s">
        <v>191</v>
      </c>
      <c r="H134" s="233">
        <v>39</v>
      </c>
      <c r="I134" s="234"/>
      <c r="J134" s="235">
        <f>ROUND(I134*H134,2)</f>
        <v>0</v>
      </c>
      <c r="K134" s="231" t="s">
        <v>192</v>
      </c>
      <c r="L134" s="68"/>
      <c r="M134" s="236" t="s">
        <v>21</v>
      </c>
      <c r="N134" s="237" t="s">
        <v>42</v>
      </c>
      <c r="O134" s="43"/>
      <c r="P134" s="223">
        <f>O134*H134</f>
        <v>0</v>
      </c>
      <c r="Q134" s="223">
        <v>0</v>
      </c>
      <c r="R134" s="223">
        <f>Q134*H134</f>
        <v>0</v>
      </c>
      <c r="S134" s="223">
        <v>0</v>
      </c>
      <c r="T134" s="224">
        <f>S134*H134</f>
        <v>0</v>
      </c>
      <c r="AR134" s="20" t="s">
        <v>139</v>
      </c>
      <c r="AT134" s="20" t="s">
        <v>151</v>
      </c>
      <c r="AU134" s="20" t="s">
        <v>81</v>
      </c>
      <c r="AY134" s="20" t="s">
        <v>128</v>
      </c>
      <c r="BE134" s="225">
        <f>IF(N134="základní",J134,0)</f>
        <v>0</v>
      </c>
      <c r="BF134" s="225">
        <f>IF(N134="snížená",J134,0)</f>
        <v>0</v>
      </c>
      <c r="BG134" s="225">
        <f>IF(N134="zákl. přenesená",J134,0)</f>
        <v>0</v>
      </c>
      <c r="BH134" s="225">
        <f>IF(N134="sníž. přenesená",J134,0)</f>
        <v>0</v>
      </c>
      <c r="BI134" s="225">
        <f>IF(N134="nulová",J134,0)</f>
        <v>0</v>
      </c>
      <c r="BJ134" s="20" t="s">
        <v>79</v>
      </c>
      <c r="BK134" s="225">
        <f>ROUND(I134*H134,2)</f>
        <v>0</v>
      </c>
      <c r="BL134" s="20" t="s">
        <v>139</v>
      </c>
      <c r="BM134" s="20" t="s">
        <v>251</v>
      </c>
    </row>
    <row r="135" spans="2:65" s="1" customFormat="1" ht="25.5" customHeight="1">
      <c r="B135" s="42"/>
      <c r="C135" s="229" t="s">
        <v>252</v>
      </c>
      <c r="D135" s="229" t="s">
        <v>151</v>
      </c>
      <c r="E135" s="230" t="s">
        <v>195</v>
      </c>
      <c r="F135" s="231" t="s">
        <v>196</v>
      </c>
      <c r="G135" s="232" t="s">
        <v>197</v>
      </c>
      <c r="H135" s="233">
        <v>8</v>
      </c>
      <c r="I135" s="234"/>
      <c r="J135" s="235">
        <f>ROUND(I135*H135,2)</f>
        <v>0</v>
      </c>
      <c r="K135" s="231" t="s">
        <v>192</v>
      </c>
      <c r="L135" s="68"/>
      <c r="M135" s="236" t="s">
        <v>21</v>
      </c>
      <c r="N135" s="237" t="s">
        <v>42</v>
      </c>
      <c r="O135" s="43"/>
      <c r="P135" s="223">
        <f>O135*H135</f>
        <v>0</v>
      </c>
      <c r="Q135" s="223">
        <v>0</v>
      </c>
      <c r="R135" s="223">
        <f>Q135*H135</f>
        <v>0</v>
      </c>
      <c r="S135" s="223">
        <v>0</v>
      </c>
      <c r="T135" s="224">
        <f>S135*H135</f>
        <v>0</v>
      </c>
      <c r="AR135" s="20" t="s">
        <v>139</v>
      </c>
      <c r="AT135" s="20" t="s">
        <v>151</v>
      </c>
      <c r="AU135" s="20" t="s">
        <v>81</v>
      </c>
      <c r="AY135" s="20" t="s">
        <v>128</v>
      </c>
      <c r="BE135" s="225">
        <f>IF(N135="základní",J135,0)</f>
        <v>0</v>
      </c>
      <c r="BF135" s="225">
        <f>IF(N135="snížená",J135,0)</f>
        <v>0</v>
      </c>
      <c r="BG135" s="225">
        <f>IF(N135="zákl. přenesená",J135,0)</f>
        <v>0</v>
      </c>
      <c r="BH135" s="225">
        <f>IF(N135="sníž. přenesená",J135,0)</f>
        <v>0</v>
      </c>
      <c r="BI135" s="225">
        <f>IF(N135="nulová",J135,0)</f>
        <v>0</v>
      </c>
      <c r="BJ135" s="20" t="s">
        <v>79</v>
      </c>
      <c r="BK135" s="225">
        <f>ROUND(I135*H135,2)</f>
        <v>0</v>
      </c>
      <c r="BL135" s="20" t="s">
        <v>139</v>
      </c>
      <c r="BM135" s="20" t="s">
        <v>253</v>
      </c>
    </row>
    <row r="136" spans="2:65" s="1" customFormat="1" ht="16.5" customHeight="1">
      <c r="B136" s="42"/>
      <c r="C136" s="213" t="s">
        <v>254</v>
      </c>
      <c r="D136" s="213" t="s">
        <v>133</v>
      </c>
      <c r="E136" s="214" t="s">
        <v>255</v>
      </c>
      <c r="F136" s="215" t="s">
        <v>256</v>
      </c>
      <c r="G136" s="216" t="s">
        <v>191</v>
      </c>
      <c r="H136" s="217">
        <v>39</v>
      </c>
      <c r="I136" s="218"/>
      <c r="J136" s="219">
        <f>ROUND(I136*H136,2)</f>
        <v>0</v>
      </c>
      <c r="K136" s="215" t="s">
        <v>21</v>
      </c>
      <c r="L136" s="220"/>
      <c r="M136" s="221" t="s">
        <v>21</v>
      </c>
      <c r="N136" s="222" t="s">
        <v>42</v>
      </c>
      <c r="O136" s="43"/>
      <c r="P136" s="223">
        <f>O136*H136</f>
        <v>0</v>
      </c>
      <c r="Q136" s="223">
        <v>0</v>
      </c>
      <c r="R136" s="223">
        <f>Q136*H136</f>
        <v>0</v>
      </c>
      <c r="S136" s="223">
        <v>0</v>
      </c>
      <c r="T136" s="224">
        <f>S136*H136</f>
        <v>0</v>
      </c>
      <c r="AR136" s="20" t="s">
        <v>137</v>
      </c>
      <c r="AT136" s="20" t="s">
        <v>133</v>
      </c>
      <c r="AU136" s="20" t="s">
        <v>81</v>
      </c>
      <c r="AY136" s="20" t="s">
        <v>128</v>
      </c>
      <c r="BE136" s="225">
        <f>IF(N136="základní",J136,0)</f>
        <v>0</v>
      </c>
      <c r="BF136" s="225">
        <f>IF(N136="snížená",J136,0)</f>
        <v>0</v>
      </c>
      <c r="BG136" s="225">
        <f>IF(N136="zákl. přenesená",J136,0)</f>
        <v>0</v>
      </c>
      <c r="BH136" s="225">
        <f>IF(N136="sníž. přenesená",J136,0)</f>
        <v>0</v>
      </c>
      <c r="BI136" s="225">
        <f>IF(N136="nulová",J136,0)</f>
        <v>0</v>
      </c>
      <c r="BJ136" s="20" t="s">
        <v>79</v>
      </c>
      <c r="BK136" s="225">
        <f>ROUND(I136*H136,2)</f>
        <v>0</v>
      </c>
      <c r="BL136" s="20" t="s">
        <v>139</v>
      </c>
      <c r="BM136" s="20" t="s">
        <v>257</v>
      </c>
    </row>
    <row r="137" spans="2:47" s="1" customFormat="1" ht="13.5">
      <c r="B137" s="42"/>
      <c r="C137" s="70"/>
      <c r="D137" s="226" t="s">
        <v>141</v>
      </c>
      <c r="E137" s="70"/>
      <c r="F137" s="227" t="s">
        <v>258</v>
      </c>
      <c r="G137" s="70"/>
      <c r="H137" s="70"/>
      <c r="I137" s="183"/>
      <c r="J137" s="70"/>
      <c r="K137" s="70"/>
      <c r="L137" s="68"/>
      <c r="M137" s="228"/>
      <c r="N137" s="43"/>
      <c r="O137" s="43"/>
      <c r="P137" s="43"/>
      <c r="Q137" s="43"/>
      <c r="R137" s="43"/>
      <c r="S137" s="43"/>
      <c r="T137" s="91"/>
      <c r="AT137" s="20" t="s">
        <v>141</v>
      </c>
      <c r="AU137" s="20" t="s">
        <v>81</v>
      </c>
    </row>
    <row r="138" spans="2:65" s="1" customFormat="1" ht="25.5" customHeight="1">
      <c r="B138" s="42"/>
      <c r="C138" s="229" t="s">
        <v>259</v>
      </c>
      <c r="D138" s="229" t="s">
        <v>151</v>
      </c>
      <c r="E138" s="230" t="s">
        <v>260</v>
      </c>
      <c r="F138" s="231" t="s">
        <v>261</v>
      </c>
      <c r="G138" s="232" t="s">
        <v>191</v>
      </c>
      <c r="H138" s="233">
        <v>86</v>
      </c>
      <c r="I138" s="234"/>
      <c r="J138" s="235">
        <f>ROUND(I138*H138,2)</f>
        <v>0</v>
      </c>
      <c r="K138" s="231" t="s">
        <v>192</v>
      </c>
      <c r="L138" s="68"/>
      <c r="M138" s="236" t="s">
        <v>21</v>
      </c>
      <c r="N138" s="237" t="s">
        <v>42</v>
      </c>
      <c r="O138" s="43"/>
      <c r="P138" s="223">
        <f>O138*H138</f>
        <v>0</v>
      </c>
      <c r="Q138" s="223">
        <v>0</v>
      </c>
      <c r="R138" s="223">
        <f>Q138*H138</f>
        <v>0</v>
      </c>
      <c r="S138" s="223">
        <v>0</v>
      </c>
      <c r="T138" s="224">
        <f>S138*H138</f>
        <v>0</v>
      </c>
      <c r="AR138" s="20" t="s">
        <v>139</v>
      </c>
      <c r="AT138" s="20" t="s">
        <v>151</v>
      </c>
      <c r="AU138" s="20" t="s">
        <v>81</v>
      </c>
      <c r="AY138" s="20" t="s">
        <v>128</v>
      </c>
      <c r="BE138" s="225">
        <f>IF(N138="základní",J138,0)</f>
        <v>0</v>
      </c>
      <c r="BF138" s="225">
        <f>IF(N138="snížená",J138,0)</f>
        <v>0</v>
      </c>
      <c r="BG138" s="225">
        <f>IF(N138="zákl. přenesená",J138,0)</f>
        <v>0</v>
      </c>
      <c r="BH138" s="225">
        <f>IF(N138="sníž. přenesená",J138,0)</f>
        <v>0</v>
      </c>
      <c r="BI138" s="225">
        <f>IF(N138="nulová",J138,0)</f>
        <v>0</v>
      </c>
      <c r="BJ138" s="20" t="s">
        <v>79</v>
      </c>
      <c r="BK138" s="225">
        <f>ROUND(I138*H138,2)</f>
        <v>0</v>
      </c>
      <c r="BL138" s="20" t="s">
        <v>139</v>
      </c>
      <c r="BM138" s="20" t="s">
        <v>262</v>
      </c>
    </row>
    <row r="139" spans="2:65" s="1" customFormat="1" ht="16.5" customHeight="1">
      <c r="B139" s="42"/>
      <c r="C139" s="213" t="s">
        <v>137</v>
      </c>
      <c r="D139" s="213" t="s">
        <v>133</v>
      </c>
      <c r="E139" s="214" t="s">
        <v>263</v>
      </c>
      <c r="F139" s="215" t="s">
        <v>264</v>
      </c>
      <c r="G139" s="216" t="s">
        <v>191</v>
      </c>
      <c r="H139" s="217">
        <v>86</v>
      </c>
      <c r="I139" s="218"/>
      <c r="J139" s="219">
        <f>ROUND(I139*H139,2)</f>
        <v>0</v>
      </c>
      <c r="K139" s="215" t="s">
        <v>21</v>
      </c>
      <c r="L139" s="220"/>
      <c r="M139" s="221" t="s">
        <v>21</v>
      </c>
      <c r="N139" s="222" t="s">
        <v>42</v>
      </c>
      <c r="O139" s="43"/>
      <c r="P139" s="223">
        <f>O139*H139</f>
        <v>0</v>
      </c>
      <c r="Q139" s="223">
        <v>0</v>
      </c>
      <c r="R139" s="223">
        <f>Q139*H139</f>
        <v>0</v>
      </c>
      <c r="S139" s="223">
        <v>0</v>
      </c>
      <c r="T139" s="224">
        <f>S139*H139</f>
        <v>0</v>
      </c>
      <c r="AR139" s="20" t="s">
        <v>137</v>
      </c>
      <c r="AT139" s="20" t="s">
        <v>133</v>
      </c>
      <c r="AU139" s="20" t="s">
        <v>81</v>
      </c>
      <c r="AY139" s="20" t="s">
        <v>128</v>
      </c>
      <c r="BE139" s="225">
        <f>IF(N139="základní",J139,0)</f>
        <v>0</v>
      </c>
      <c r="BF139" s="225">
        <f>IF(N139="snížená",J139,0)</f>
        <v>0</v>
      </c>
      <c r="BG139" s="225">
        <f>IF(N139="zákl. přenesená",J139,0)</f>
        <v>0</v>
      </c>
      <c r="BH139" s="225">
        <f>IF(N139="sníž. přenesená",J139,0)</f>
        <v>0</v>
      </c>
      <c r="BI139" s="225">
        <f>IF(N139="nulová",J139,0)</f>
        <v>0</v>
      </c>
      <c r="BJ139" s="20" t="s">
        <v>79</v>
      </c>
      <c r="BK139" s="225">
        <f>ROUND(I139*H139,2)</f>
        <v>0</v>
      </c>
      <c r="BL139" s="20" t="s">
        <v>139</v>
      </c>
      <c r="BM139" s="20" t="s">
        <v>265</v>
      </c>
    </row>
    <row r="140" spans="2:47" s="1" customFormat="1" ht="13.5">
      <c r="B140" s="42"/>
      <c r="C140" s="70"/>
      <c r="D140" s="226" t="s">
        <v>141</v>
      </c>
      <c r="E140" s="70"/>
      <c r="F140" s="227" t="s">
        <v>266</v>
      </c>
      <c r="G140" s="70"/>
      <c r="H140" s="70"/>
      <c r="I140" s="183"/>
      <c r="J140" s="70"/>
      <c r="K140" s="70"/>
      <c r="L140" s="68"/>
      <c r="M140" s="228"/>
      <c r="N140" s="43"/>
      <c r="O140" s="43"/>
      <c r="P140" s="43"/>
      <c r="Q140" s="43"/>
      <c r="R140" s="43"/>
      <c r="S140" s="43"/>
      <c r="T140" s="91"/>
      <c r="AT140" s="20" t="s">
        <v>141</v>
      </c>
      <c r="AU140" s="20" t="s">
        <v>81</v>
      </c>
    </row>
    <row r="141" spans="2:63" s="10" customFormat="1" ht="29.85" customHeight="1">
      <c r="B141" s="197"/>
      <c r="C141" s="198"/>
      <c r="D141" s="199" t="s">
        <v>70</v>
      </c>
      <c r="E141" s="211" t="s">
        <v>267</v>
      </c>
      <c r="F141" s="211" t="s">
        <v>268</v>
      </c>
      <c r="G141" s="198"/>
      <c r="H141" s="198"/>
      <c r="I141" s="201"/>
      <c r="J141" s="212">
        <f>BK141</f>
        <v>0</v>
      </c>
      <c r="K141" s="198"/>
      <c r="L141" s="203"/>
      <c r="M141" s="204"/>
      <c r="N141" s="205"/>
      <c r="O141" s="205"/>
      <c r="P141" s="206">
        <f>SUM(P142:P150)</f>
        <v>0</v>
      </c>
      <c r="Q141" s="205"/>
      <c r="R141" s="206">
        <f>SUM(R142:R150)</f>
        <v>0.0489</v>
      </c>
      <c r="S141" s="205"/>
      <c r="T141" s="207">
        <f>SUM(T142:T150)</f>
        <v>0</v>
      </c>
      <c r="AR141" s="208" t="s">
        <v>81</v>
      </c>
      <c r="AT141" s="209" t="s">
        <v>70</v>
      </c>
      <c r="AU141" s="209" t="s">
        <v>79</v>
      </c>
      <c r="AY141" s="208" t="s">
        <v>128</v>
      </c>
      <c r="BK141" s="210">
        <f>SUM(BK142:BK150)</f>
        <v>0</v>
      </c>
    </row>
    <row r="142" spans="2:65" s="1" customFormat="1" ht="25.5" customHeight="1">
      <c r="B142" s="42"/>
      <c r="C142" s="229" t="s">
        <v>269</v>
      </c>
      <c r="D142" s="229" t="s">
        <v>151</v>
      </c>
      <c r="E142" s="230" t="s">
        <v>270</v>
      </c>
      <c r="F142" s="231" t="s">
        <v>271</v>
      </c>
      <c r="G142" s="232" t="s">
        <v>191</v>
      </c>
      <c r="H142" s="233">
        <v>12</v>
      </c>
      <c r="I142" s="234"/>
      <c r="J142" s="235">
        <f>ROUND(I142*H142,2)</f>
        <v>0</v>
      </c>
      <c r="K142" s="231" t="s">
        <v>192</v>
      </c>
      <c r="L142" s="68"/>
      <c r="M142" s="236" t="s">
        <v>21</v>
      </c>
      <c r="N142" s="237" t="s">
        <v>42</v>
      </c>
      <c r="O142" s="43"/>
      <c r="P142" s="223">
        <f>O142*H142</f>
        <v>0</v>
      </c>
      <c r="Q142" s="223">
        <v>0</v>
      </c>
      <c r="R142" s="223">
        <f>Q142*H142</f>
        <v>0</v>
      </c>
      <c r="S142" s="223">
        <v>0</v>
      </c>
      <c r="T142" s="224">
        <f>S142*H142</f>
        <v>0</v>
      </c>
      <c r="AR142" s="20" t="s">
        <v>139</v>
      </c>
      <c r="AT142" s="20" t="s">
        <v>151</v>
      </c>
      <c r="AU142" s="20" t="s">
        <v>81</v>
      </c>
      <c r="AY142" s="20" t="s">
        <v>128</v>
      </c>
      <c r="BE142" s="225">
        <f>IF(N142="základní",J142,0)</f>
        <v>0</v>
      </c>
      <c r="BF142" s="225">
        <f>IF(N142="snížená",J142,0)</f>
        <v>0</v>
      </c>
      <c r="BG142" s="225">
        <f>IF(N142="zákl. přenesená",J142,0)</f>
        <v>0</v>
      </c>
      <c r="BH142" s="225">
        <f>IF(N142="sníž. přenesená",J142,0)</f>
        <v>0</v>
      </c>
      <c r="BI142" s="225">
        <f>IF(N142="nulová",J142,0)</f>
        <v>0</v>
      </c>
      <c r="BJ142" s="20" t="s">
        <v>79</v>
      </c>
      <c r="BK142" s="225">
        <f>ROUND(I142*H142,2)</f>
        <v>0</v>
      </c>
      <c r="BL142" s="20" t="s">
        <v>139</v>
      </c>
      <c r="BM142" s="20" t="s">
        <v>272</v>
      </c>
    </row>
    <row r="143" spans="2:65" s="1" customFormat="1" ht="16.5" customHeight="1">
      <c r="B143" s="42"/>
      <c r="C143" s="213" t="s">
        <v>273</v>
      </c>
      <c r="D143" s="213" t="s">
        <v>133</v>
      </c>
      <c r="E143" s="214" t="s">
        <v>274</v>
      </c>
      <c r="F143" s="215" t="s">
        <v>275</v>
      </c>
      <c r="G143" s="216" t="s">
        <v>191</v>
      </c>
      <c r="H143" s="217">
        <v>12</v>
      </c>
      <c r="I143" s="218"/>
      <c r="J143" s="219">
        <f>ROUND(I143*H143,2)</f>
        <v>0</v>
      </c>
      <c r="K143" s="215" t="s">
        <v>192</v>
      </c>
      <c r="L143" s="220"/>
      <c r="M143" s="221" t="s">
        <v>21</v>
      </c>
      <c r="N143" s="222" t="s">
        <v>42</v>
      </c>
      <c r="O143" s="43"/>
      <c r="P143" s="223">
        <f>O143*H143</f>
        <v>0</v>
      </c>
      <c r="Q143" s="223">
        <v>0.0035</v>
      </c>
      <c r="R143" s="223">
        <f>Q143*H143</f>
        <v>0.042</v>
      </c>
      <c r="S143" s="223">
        <v>0</v>
      </c>
      <c r="T143" s="224">
        <f>S143*H143</f>
        <v>0</v>
      </c>
      <c r="AR143" s="20" t="s">
        <v>137</v>
      </c>
      <c r="AT143" s="20" t="s">
        <v>133</v>
      </c>
      <c r="AU143" s="20" t="s">
        <v>81</v>
      </c>
      <c r="AY143" s="20" t="s">
        <v>128</v>
      </c>
      <c r="BE143" s="225">
        <f>IF(N143="základní",J143,0)</f>
        <v>0</v>
      </c>
      <c r="BF143" s="225">
        <f>IF(N143="snížená",J143,0)</f>
        <v>0</v>
      </c>
      <c r="BG143" s="225">
        <f>IF(N143="zákl. přenesená",J143,0)</f>
        <v>0</v>
      </c>
      <c r="BH143" s="225">
        <f>IF(N143="sníž. přenesená",J143,0)</f>
        <v>0</v>
      </c>
      <c r="BI143" s="225">
        <f>IF(N143="nulová",J143,0)</f>
        <v>0</v>
      </c>
      <c r="BJ143" s="20" t="s">
        <v>79</v>
      </c>
      <c r="BK143" s="225">
        <f>ROUND(I143*H143,2)</f>
        <v>0</v>
      </c>
      <c r="BL143" s="20" t="s">
        <v>139</v>
      </c>
      <c r="BM143" s="20" t="s">
        <v>276</v>
      </c>
    </row>
    <row r="144" spans="2:47" s="1" customFormat="1" ht="13.5">
      <c r="B144" s="42"/>
      <c r="C144" s="70"/>
      <c r="D144" s="226" t="s">
        <v>141</v>
      </c>
      <c r="E144" s="70"/>
      <c r="F144" s="227" t="s">
        <v>277</v>
      </c>
      <c r="G144" s="70"/>
      <c r="H144" s="70"/>
      <c r="I144" s="183"/>
      <c r="J144" s="70"/>
      <c r="K144" s="70"/>
      <c r="L144" s="68"/>
      <c r="M144" s="228"/>
      <c r="N144" s="43"/>
      <c r="O144" s="43"/>
      <c r="P144" s="43"/>
      <c r="Q144" s="43"/>
      <c r="R144" s="43"/>
      <c r="S144" s="43"/>
      <c r="T144" s="91"/>
      <c r="AT144" s="20" t="s">
        <v>141</v>
      </c>
      <c r="AU144" s="20" t="s">
        <v>81</v>
      </c>
    </row>
    <row r="145" spans="2:65" s="1" customFormat="1" ht="25.5" customHeight="1">
      <c r="B145" s="42"/>
      <c r="C145" s="229" t="s">
        <v>278</v>
      </c>
      <c r="D145" s="229" t="s">
        <v>151</v>
      </c>
      <c r="E145" s="230" t="s">
        <v>279</v>
      </c>
      <c r="F145" s="231" t="s">
        <v>280</v>
      </c>
      <c r="G145" s="232" t="s">
        <v>191</v>
      </c>
      <c r="H145" s="233">
        <v>20</v>
      </c>
      <c r="I145" s="234"/>
      <c r="J145" s="235">
        <f>ROUND(I145*H145,2)</f>
        <v>0</v>
      </c>
      <c r="K145" s="231" t="s">
        <v>192</v>
      </c>
      <c r="L145" s="68"/>
      <c r="M145" s="236" t="s">
        <v>21</v>
      </c>
      <c r="N145" s="237" t="s">
        <v>42</v>
      </c>
      <c r="O145" s="43"/>
      <c r="P145" s="223">
        <f>O145*H145</f>
        <v>0</v>
      </c>
      <c r="Q145" s="223">
        <v>0</v>
      </c>
      <c r="R145" s="223">
        <f>Q145*H145</f>
        <v>0</v>
      </c>
      <c r="S145" s="223">
        <v>0</v>
      </c>
      <c r="T145" s="224">
        <f>S145*H145</f>
        <v>0</v>
      </c>
      <c r="AR145" s="20" t="s">
        <v>139</v>
      </c>
      <c r="AT145" s="20" t="s">
        <v>151</v>
      </c>
      <c r="AU145" s="20" t="s">
        <v>81</v>
      </c>
      <c r="AY145" s="20" t="s">
        <v>128</v>
      </c>
      <c r="BE145" s="225">
        <f>IF(N145="základní",J145,0)</f>
        <v>0</v>
      </c>
      <c r="BF145" s="225">
        <f>IF(N145="snížená",J145,0)</f>
        <v>0</v>
      </c>
      <c r="BG145" s="225">
        <f>IF(N145="zákl. přenesená",J145,0)</f>
        <v>0</v>
      </c>
      <c r="BH145" s="225">
        <f>IF(N145="sníž. přenesená",J145,0)</f>
        <v>0</v>
      </c>
      <c r="BI145" s="225">
        <f>IF(N145="nulová",J145,0)</f>
        <v>0</v>
      </c>
      <c r="BJ145" s="20" t="s">
        <v>79</v>
      </c>
      <c r="BK145" s="225">
        <f>ROUND(I145*H145,2)</f>
        <v>0</v>
      </c>
      <c r="BL145" s="20" t="s">
        <v>139</v>
      </c>
      <c r="BM145" s="20" t="s">
        <v>281</v>
      </c>
    </row>
    <row r="146" spans="2:65" s="1" customFormat="1" ht="16.5" customHeight="1">
      <c r="B146" s="42"/>
      <c r="C146" s="213" t="s">
        <v>282</v>
      </c>
      <c r="D146" s="213" t="s">
        <v>133</v>
      </c>
      <c r="E146" s="214" t="s">
        <v>283</v>
      </c>
      <c r="F146" s="215" t="s">
        <v>284</v>
      </c>
      <c r="G146" s="216" t="s">
        <v>191</v>
      </c>
      <c r="H146" s="217">
        <v>20</v>
      </c>
      <c r="I146" s="218"/>
      <c r="J146" s="219">
        <f>ROUND(I146*H146,2)</f>
        <v>0</v>
      </c>
      <c r="K146" s="215" t="s">
        <v>192</v>
      </c>
      <c r="L146" s="220"/>
      <c r="M146" s="221" t="s">
        <v>21</v>
      </c>
      <c r="N146" s="222" t="s">
        <v>42</v>
      </c>
      <c r="O146" s="43"/>
      <c r="P146" s="223">
        <f>O146*H146</f>
        <v>0</v>
      </c>
      <c r="Q146" s="223">
        <v>0.00031</v>
      </c>
      <c r="R146" s="223">
        <f>Q146*H146</f>
        <v>0.0062</v>
      </c>
      <c r="S146" s="223">
        <v>0</v>
      </c>
      <c r="T146" s="224">
        <f>S146*H146</f>
        <v>0</v>
      </c>
      <c r="AR146" s="20" t="s">
        <v>137</v>
      </c>
      <c r="AT146" s="20" t="s">
        <v>133</v>
      </c>
      <c r="AU146" s="20" t="s">
        <v>81</v>
      </c>
      <c r="AY146" s="20" t="s">
        <v>128</v>
      </c>
      <c r="BE146" s="225">
        <f>IF(N146="základní",J146,0)</f>
        <v>0</v>
      </c>
      <c r="BF146" s="225">
        <f>IF(N146="snížená",J146,0)</f>
        <v>0</v>
      </c>
      <c r="BG146" s="225">
        <f>IF(N146="zákl. přenesená",J146,0)</f>
        <v>0</v>
      </c>
      <c r="BH146" s="225">
        <f>IF(N146="sníž. přenesená",J146,0)</f>
        <v>0</v>
      </c>
      <c r="BI146" s="225">
        <f>IF(N146="nulová",J146,0)</f>
        <v>0</v>
      </c>
      <c r="BJ146" s="20" t="s">
        <v>79</v>
      </c>
      <c r="BK146" s="225">
        <f>ROUND(I146*H146,2)</f>
        <v>0</v>
      </c>
      <c r="BL146" s="20" t="s">
        <v>139</v>
      </c>
      <c r="BM146" s="20" t="s">
        <v>285</v>
      </c>
    </row>
    <row r="147" spans="2:65" s="1" customFormat="1" ht="25.5" customHeight="1">
      <c r="B147" s="42"/>
      <c r="C147" s="229" t="s">
        <v>286</v>
      </c>
      <c r="D147" s="229" t="s">
        <v>151</v>
      </c>
      <c r="E147" s="230" t="s">
        <v>287</v>
      </c>
      <c r="F147" s="231" t="s">
        <v>288</v>
      </c>
      <c r="G147" s="232" t="s">
        <v>191</v>
      </c>
      <c r="H147" s="233">
        <v>10</v>
      </c>
      <c r="I147" s="234"/>
      <c r="J147" s="235">
        <f>ROUND(I147*H147,2)</f>
        <v>0</v>
      </c>
      <c r="K147" s="231" t="s">
        <v>192</v>
      </c>
      <c r="L147" s="68"/>
      <c r="M147" s="236" t="s">
        <v>21</v>
      </c>
      <c r="N147" s="237" t="s">
        <v>42</v>
      </c>
      <c r="O147" s="43"/>
      <c r="P147" s="223">
        <f>O147*H147</f>
        <v>0</v>
      </c>
      <c r="Q147" s="223">
        <v>0</v>
      </c>
      <c r="R147" s="223">
        <f>Q147*H147</f>
        <v>0</v>
      </c>
      <c r="S147" s="223">
        <v>0</v>
      </c>
      <c r="T147" s="224">
        <f>S147*H147</f>
        <v>0</v>
      </c>
      <c r="AR147" s="20" t="s">
        <v>139</v>
      </c>
      <c r="AT147" s="20" t="s">
        <v>151</v>
      </c>
      <c r="AU147" s="20" t="s">
        <v>81</v>
      </c>
      <c r="AY147" s="20" t="s">
        <v>128</v>
      </c>
      <c r="BE147" s="225">
        <f>IF(N147="základní",J147,0)</f>
        <v>0</v>
      </c>
      <c r="BF147" s="225">
        <f>IF(N147="snížená",J147,0)</f>
        <v>0</v>
      </c>
      <c r="BG147" s="225">
        <f>IF(N147="zákl. přenesená",J147,0)</f>
        <v>0</v>
      </c>
      <c r="BH147" s="225">
        <f>IF(N147="sníž. přenesená",J147,0)</f>
        <v>0</v>
      </c>
      <c r="BI147" s="225">
        <f>IF(N147="nulová",J147,0)</f>
        <v>0</v>
      </c>
      <c r="BJ147" s="20" t="s">
        <v>79</v>
      </c>
      <c r="BK147" s="225">
        <f>ROUND(I147*H147,2)</f>
        <v>0</v>
      </c>
      <c r="BL147" s="20" t="s">
        <v>139</v>
      </c>
      <c r="BM147" s="20" t="s">
        <v>289</v>
      </c>
    </row>
    <row r="148" spans="2:65" s="1" customFormat="1" ht="16.5" customHeight="1">
      <c r="B148" s="42"/>
      <c r="C148" s="213" t="s">
        <v>290</v>
      </c>
      <c r="D148" s="213" t="s">
        <v>133</v>
      </c>
      <c r="E148" s="214" t="s">
        <v>291</v>
      </c>
      <c r="F148" s="215" t="s">
        <v>292</v>
      </c>
      <c r="G148" s="216" t="s">
        <v>191</v>
      </c>
      <c r="H148" s="217">
        <v>10</v>
      </c>
      <c r="I148" s="218"/>
      <c r="J148" s="219">
        <f>ROUND(I148*H148,2)</f>
        <v>0</v>
      </c>
      <c r="K148" s="215" t="s">
        <v>192</v>
      </c>
      <c r="L148" s="220"/>
      <c r="M148" s="221" t="s">
        <v>21</v>
      </c>
      <c r="N148" s="222" t="s">
        <v>42</v>
      </c>
      <c r="O148" s="43"/>
      <c r="P148" s="223">
        <f>O148*H148</f>
        <v>0</v>
      </c>
      <c r="Q148" s="223">
        <v>7E-05</v>
      </c>
      <c r="R148" s="223">
        <f>Q148*H148</f>
        <v>0.0006999999999999999</v>
      </c>
      <c r="S148" s="223">
        <v>0</v>
      </c>
      <c r="T148" s="224">
        <f>S148*H148</f>
        <v>0</v>
      </c>
      <c r="AR148" s="20" t="s">
        <v>137</v>
      </c>
      <c r="AT148" s="20" t="s">
        <v>133</v>
      </c>
      <c r="AU148" s="20" t="s">
        <v>81</v>
      </c>
      <c r="AY148" s="20" t="s">
        <v>128</v>
      </c>
      <c r="BE148" s="225">
        <f>IF(N148="základní",J148,0)</f>
        <v>0</v>
      </c>
      <c r="BF148" s="225">
        <f>IF(N148="snížená",J148,0)</f>
        <v>0</v>
      </c>
      <c r="BG148" s="225">
        <f>IF(N148="zákl. přenesená",J148,0)</f>
        <v>0</v>
      </c>
      <c r="BH148" s="225">
        <f>IF(N148="sníž. přenesená",J148,0)</f>
        <v>0</v>
      </c>
      <c r="BI148" s="225">
        <f>IF(N148="nulová",J148,0)</f>
        <v>0</v>
      </c>
      <c r="BJ148" s="20" t="s">
        <v>79</v>
      </c>
      <c r="BK148" s="225">
        <f>ROUND(I148*H148,2)</f>
        <v>0</v>
      </c>
      <c r="BL148" s="20" t="s">
        <v>139</v>
      </c>
      <c r="BM148" s="20" t="s">
        <v>293</v>
      </c>
    </row>
    <row r="149" spans="2:65" s="1" customFormat="1" ht="16.5" customHeight="1">
      <c r="B149" s="42"/>
      <c r="C149" s="229" t="s">
        <v>294</v>
      </c>
      <c r="D149" s="229" t="s">
        <v>151</v>
      </c>
      <c r="E149" s="230" t="s">
        <v>295</v>
      </c>
      <c r="F149" s="231" t="s">
        <v>296</v>
      </c>
      <c r="G149" s="232" t="s">
        <v>197</v>
      </c>
      <c r="H149" s="233">
        <v>1</v>
      </c>
      <c r="I149" s="234"/>
      <c r="J149" s="235">
        <f>ROUND(I149*H149,2)</f>
        <v>0</v>
      </c>
      <c r="K149" s="231" t="s">
        <v>21</v>
      </c>
      <c r="L149" s="68"/>
      <c r="M149" s="236" t="s">
        <v>21</v>
      </c>
      <c r="N149" s="237" t="s">
        <v>42</v>
      </c>
      <c r="O149" s="43"/>
      <c r="P149" s="223">
        <f>O149*H149</f>
        <v>0</v>
      </c>
      <c r="Q149" s="223">
        <v>0</v>
      </c>
      <c r="R149" s="223">
        <f>Q149*H149</f>
        <v>0</v>
      </c>
      <c r="S149" s="223">
        <v>0</v>
      </c>
      <c r="T149" s="224">
        <f>S149*H149</f>
        <v>0</v>
      </c>
      <c r="AR149" s="20" t="s">
        <v>139</v>
      </c>
      <c r="AT149" s="20" t="s">
        <v>151</v>
      </c>
      <c r="AU149" s="20" t="s">
        <v>81</v>
      </c>
      <c r="AY149" s="20" t="s">
        <v>128</v>
      </c>
      <c r="BE149" s="225">
        <f>IF(N149="základní",J149,0)</f>
        <v>0</v>
      </c>
      <c r="BF149" s="225">
        <f>IF(N149="snížená",J149,0)</f>
        <v>0</v>
      </c>
      <c r="BG149" s="225">
        <f>IF(N149="zákl. přenesená",J149,0)</f>
        <v>0</v>
      </c>
      <c r="BH149" s="225">
        <f>IF(N149="sníž. přenesená",J149,0)</f>
        <v>0</v>
      </c>
      <c r="BI149" s="225">
        <f>IF(N149="nulová",J149,0)</f>
        <v>0</v>
      </c>
      <c r="BJ149" s="20" t="s">
        <v>79</v>
      </c>
      <c r="BK149" s="225">
        <f>ROUND(I149*H149,2)</f>
        <v>0</v>
      </c>
      <c r="BL149" s="20" t="s">
        <v>139</v>
      </c>
      <c r="BM149" s="20" t="s">
        <v>297</v>
      </c>
    </row>
    <row r="150" spans="2:65" s="1" customFormat="1" ht="16.5" customHeight="1">
      <c r="B150" s="42"/>
      <c r="C150" s="229" t="s">
        <v>298</v>
      </c>
      <c r="D150" s="229" t="s">
        <v>151</v>
      </c>
      <c r="E150" s="230" t="s">
        <v>299</v>
      </c>
      <c r="F150" s="231" t="s">
        <v>300</v>
      </c>
      <c r="G150" s="232" t="s">
        <v>197</v>
      </c>
      <c r="H150" s="233">
        <v>1</v>
      </c>
      <c r="I150" s="234"/>
      <c r="J150" s="235">
        <f>ROUND(I150*H150,2)</f>
        <v>0</v>
      </c>
      <c r="K150" s="231" t="s">
        <v>21</v>
      </c>
      <c r="L150" s="68"/>
      <c r="M150" s="236" t="s">
        <v>21</v>
      </c>
      <c r="N150" s="237" t="s">
        <v>42</v>
      </c>
      <c r="O150" s="43"/>
      <c r="P150" s="223">
        <f>O150*H150</f>
        <v>0</v>
      </c>
      <c r="Q150" s="223">
        <v>0</v>
      </c>
      <c r="R150" s="223">
        <f>Q150*H150</f>
        <v>0</v>
      </c>
      <c r="S150" s="223">
        <v>0</v>
      </c>
      <c r="T150" s="224">
        <f>S150*H150</f>
        <v>0</v>
      </c>
      <c r="AR150" s="20" t="s">
        <v>301</v>
      </c>
      <c r="AT150" s="20" t="s">
        <v>151</v>
      </c>
      <c r="AU150" s="20" t="s">
        <v>81</v>
      </c>
      <c r="AY150" s="20" t="s">
        <v>128</v>
      </c>
      <c r="BE150" s="225">
        <f>IF(N150="základní",J150,0)</f>
        <v>0</v>
      </c>
      <c r="BF150" s="225">
        <f>IF(N150="snížená",J150,0)</f>
        <v>0</v>
      </c>
      <c r="BG150" s="225">
        <f>IF(N150="zákl. přenesená",J150,0)</f>
        <v>0</v>
      </c>
      <c r="BH150" s="225">
        <f>IF(N150="sníž. přenesená",J150,0)</f>
        <v>0</v>
      </c>
      <c r="BI150" s="225">
        <f>IF(N150="nulová",J150,0)</f>
        <v>0</v>
      </c>
      <c r="BJ150" s="20" t="s">
        <v>79</v>
      </c>
      <c r="BK150" s="225">
        <f>ROUND(I150*H150,2)</f>
        <v>0</v>
      </c>
      <c r="BL150" s="20" t="s">
        <v>301</v>
      </c>
      <c r="BM150" s="20" t="s">
        <v>302</v>
      </c>
    </row>
    <row r="151" spans="2:63" s="10" customFormat="1" ht="29.85" customHeight="1">
      <c r="B151" s="197"/>
      <c r="C151" s="198"/>
      <c r="D151" s="199" t="s">
        <v>70</v>
      </c>
      <c r="E151" s="211" t="s">
        <v>303</v>
      </c>
      <c r="F151" s="211" t="s">
        <v>304</v>
      </c>
      <c r="G151" s="198"/>
      <c r="H151" s="198"/>
      <c r="I151" s="201"/>
      <c r="J151" s="212">
        <f>BK151</f>
        <v>0</v>
      </c>
      <c r="K151" s="198"/>
      <c r="L151" s="203"/>
      <c r="M151" s="204"/>
      <c r="N151" s="205"/>
      <c r="O151" s="205"/>
      <c r="P151" s="206">
        <f>SUM(P152:P160)</f>
        <v>0</v>
      </c>
      <c r="Q151" s="205"/>
      <c r="R151" s="206">
        <f>SUM(R152:R160)</f>
        <v>0</v>
      </c>
      <c r="S151" s="205"/>
      <c r="T151" s="207">
        <f>SUM(T152:T160)</f>
        <v>0</v>
      </c>
      <c r="AR151" s="208" t="s">
        <v>81</v>
      </c>
      <c r="AT151" s="209" t="s">
        <v>70</v>
      </c>
      <c r="AU151" s="209" t="s">
        <v>79</v>
      </c>
      <c r="AY151" s="208" t="s">
        <v>128</v>
      </c>
      <c r="BK151" s="210">
        <f>SUM(BK152:BK160)</f>
        <v>0</v>
      </c>
    </row>
    <row r="152" spans="2:65" s="1" customFormat="1" ht="16.5" customHeight="1">
      <c r="B152" s="42"/>
      <c r="C152" s="229" t="s">
        <v>305</v>
      </c>
      <c r="D152" s="229" t="s">
        <v>151</v>
      </c>
      <c r="E152" s="230" t="s">
        <v>306</v>
      </c>
      <c r="F152" s="231" t="s">
        <v>307</v>
      </c>
      <c r="G152" s="232" t="s">
        <v>197</v>
      </c>
      <c r="H152" s="233">
        <v>1</v>
      </c>
      <c r="I152" s="234"/>
      <c r="J152" s="235">
        <f>ROUND(I152*H152,2)</f>
        <v>0</v>
      </c>
      <c r="K152" s="231" t="s">
        <v>21</v>
      </c>
      <c r="L152" s="68"/>
      <c r="M152" s="236" t="s">
        <v>21</v>
      </c>
      <c r="N152" s="237" t="s">
        <v>42</v>
      </c>
      <c r="O152" s="43"/>
      <c r="P152" s="223">
        <f>O152*H152</f>
        <v>0</v>
      </c>
      <c r="Q152" s="223">
        <v>0</v>
      </c>
      <c r="R152" s="223">
        <f>Q152*H152</f>
        <v>0</v>
      </c>
      <c r="S152" s="223">
        <v>0</v>
      </c>
      <c r="T152" s="224">
        <f>S152*H152</f>
        <v>0</v>
      </c>
      <c r="AR152" s="20" t="s">
        <v>139</v>
      </c>
      <c r="AT152" s="20" t="s">
        <v>151</v>
      </c>
      <c r="AU152" s="20" t="s">
        <v>81</v>
      </c>
      <c r="AY152" s="20" t="s">
        <v>128</v>
      </c>
      <c r="BE152" s="225">
        <f>IF(N152="základní",J152,0)</f>
        <v>0</v>
      </c>
      <c r="BF152" s="225">
        <f>IF(N152="snížená",J152,0)</f>
        <v>0</v>
      </c>
      <c r="BG152" s="225">
        <f>IF(N152="zákl. přenesená",J152,0)</f>
        <v>0</v>
      </c>
      <c r="BH152" s="225">
        <f>IF(N152="sníž. přenesená",J152,0)</f>
        <v>0</v>
      </c>
      <c r="BI152" s="225">
        <f>IF(N152="nulová",J152,0)</f>
        <v>0</v>
      </c>
      <c r="BJ152" s="20" t="s">
        <v>79</v>
      </c>
      <c r="BK152" s="225">
        <f>ROUND(I152*H152,2)</f>
        <v>0</v>
      </c>
      <c r="BL152" s="20" t="s">
        <v>139</v>
      </c>
      <c r="BM152" s="20" t="s">
        <v>308</v>
      </c>
    </row>
    <row r="153" spans="2:65" s="1" customFormat="1" ht="51" customHeight="1">
      <c r="B153" s="42"/>
      <c r="C153" s="213" t="s">
        <v>309</v>
      </c>
      <c r="D153" s="213" t="s">
        <v>133</v>
      </c>
      <c r="E153" s="214" t="s">
        <v>310</v>
      </c>
      <c r="F153" s="215" t="s">
        <v>311</v>
      </c>
      <c r="G153" s="216" t="s">
        <v>197</v>
      </c>
      <c r="H153" s="217">
        <v>1</v>
      </c>
      <c r="I153" s="218"/>
      <c r="J153" s="219">
        <f>ROUND(I153*H153,2)</f>
        <v>0</v>
      </c>
      <c r="K153" s="215" t="s">
        <v>21</v>
      </c>
      <c r="L153" s="220"/>
      <c r="M153" s="221" t="s">
        <v>21</v>
      </c>
      <c r="N153" s="222" t="s">
        <v>42</v>
      </c>
      <c r="O153" s="43"/>
      <c r="P153" s="223">
        <f>O153*H153</f>
        <v>0</v>
      </c>
      <c r="Q153" s="223">
        <v>0</v>
      </c>
      <c r="R153" s="223">
        <f>Q153*H153</f>
        <v>0</v>
      </c>
      <c r="S153" s="223">
        <v>0</v>
      </c>
      <c r="T153" s="224">
        <f>S153*H153</f>
        <v>0</v>
      </c>
      <c r="AR153" s="20" t="s">
        <v>137</v>
      </c>
      <c r="AT153" s="20" t="s">
        <v>133</v>
      </c>
      <c r="AU153" s="20" t="s">
        <v>81</v>
      </c>
      <c r="AY153" s="20" t="s">
        <v>128</v>
      </c>
      <c r="BE153" s="225">
        <f>IF(N153="základní",J153,0)</f>
        <v>0</v>
      </c>
      <c r="BF153" s="225">
        <f>IF(N153="snížená",J153,0)</f>
        <v>0</v>
      </c>
      <c r="BG153" s="225">
        <f>IF(N153="zákl. přenesená",J153,0)</f>
        <v>0</v>
      </c>
      <c r="BH153" s="225">
        <f>IF(N153="sníž. přenesená",J153,0)</f>
        <v>0</v>
      </c>
      <c r="BI153" s="225">
        <f>IF(N153="nulová",J153,0)</f>
        <v>0</v>
      </c>
      <c r="BJ153" s="20" t="s">
        <v>79</v>
      </c>
      <c r="BK153" s="225">
        <f>ROUND(I153*H153,2)</f>
        <v>0</v>
      </c>
      <c r="BL153" s="20" t="s">
        <v>139</v>
      </c>
      <c r="BM153" s="20" t="s">
        <v>312</v>
      </c>
    </row>
    <row r="154" spans="2:47" s="1" customFormat="1" ht="13.5">
      <c r="B154" s="42"/>
      <c r="C154" s="70"/>
      <c r="D154" s="226" t="s">
        <v>141</v>
      </c>
      <c r="E154" s="70"/>
      <c r="F154" s="227" t="s">
        <v>313</v>
      </c>
      <c r="G154" s="70"/>
      <c r="H154" s="70"/>
      <c r="I154" s="183"/>
      <c r="J154" s="70"/>
      <c r="K154" s="70"/>
      <c r="L154" s="68"/>
      <c r="M154" s="228"/>
      <c r="N154" s="43"/>
      <c r="O154" s="43"/>
      <c r="P154" s="43"/>
      <c r="Q154" s="43"/>
      <c r="R154" s="43"/>
      <c r="S154" s="43"/>
      <c r="T154" s="91"/>
      <c r="AT154" s="20" t="s">
        <v>141</v>
      </c>
      <c r="AU154" s="20" t="s">
        <v>81</v>
      </c>
    </row>
    <row r="155" spans="2:65" s="1" customFormat="1" ht="16.5" customHeight="1">
      <c r="B155" s="42"/>
      <c r="C155" s="229" t="s">
        <v>314</v>
      </c>
      <c r="D155" s="229" t="s">
        <v>151</v>
      </c>
      <c r="E155" s="230" t="s">
        <v>315</v>
      </c>
      <c r="F155" s="231" t="s">
        <v>316</v>
      </c>
      <c r="G155" s="232" t="s">
        <v>197</v>
      </c>
      <c r="H155" s="233">
        <v>1</v>
      </c>
      <c r="I155" s="234"/>
      <c r="J155" s="235">
        <f>ROUND(I155*H155,2)</f>
        <v>0</v>
      </c>
      <c r="K155" s="231" t="s">
        <v>21</v>
      </c>
      <c r="L155" s="68"/>
      <c r="M155" s="236" t="s">
        <v>21</v>
      </c>
      <c r="N155" s="237" t="s">
        <v>42</v>
      </c>
      <c r="O155" s="43"/>
      <c r="P155" s="223">
        <f>O155*H155</f>
        <v>0</v>
      </c>
      <c r="Q155" s="223">
        <v>0</v>
      </c>
      <c r="R155" s="223">
        <f>Q155*H155</f>
        <v>0</v>
      </c>
      <c r="S155" s="223">
        <v>0</v>
      </c>
      <c r="T155" s="224">
        <f>S155*H155</f>
        <v>0</v>
      </c>
      <c r="AR155" s="20" t="s">
        <v>139</v>
      </c>
      <c r="AT155" s="20" t="s">
        <v>151</v>
      </c>
      <c r="AU155" s="20" t="s">
        <v>81</v>
      </c>
      <c r="AY155" s="20" t="s">
        <v>128</v>
      </c>
      <c r="BE155" s="225">
        <f>IF(N155="základní",J155,0)</f>
        <v>0</v>
      </c>
      <c r="BF155" s="225">
        <f>IF(N155="snížená",J155,0)</f>
        <v>0</v>
      </c>
      <c r="BG155" s="225">
        <f>IF(N155="zákl. přenesená",J155,0)</f>
        <v>0</v>
      </c>
      <c r="BH155" s="225">
        <f>IF(N155="sníž. přenesená",J155,0)</f>
        <v>0</v>
      </c>
      <c r="BI155" s="225">
        <f>IF(N155="nulová",J155,0)</f>
        <v>0</v>
      </c>
      <c r="BJ155" s="20" t="s">
        <v>79</v>
      </c>
      <c r="BK155" s="225">
        <f>ROUND(I155*H155,2)</f>
        <v>0</v>
      </c>
      <c r="BL155" s="20" t="s">
        <v>139</v>
      </c>
      <c r="BM155" s="20" t="s">
        <v>317</v>
      </c>
    </row>
    <row r="156" spans="2:65" s="1" customFormat="1" ht="16.5" customHeight="1">
      <c r="B156" s="42"/>
      <c r="C156" s="213" t="s">
        <v>318</v>
      </c>
      <c r="D156" s="213" t="s">
        <v>133</v>
      </c>
      <c r="E156" s="214" t="s">
        <v>319</v>
      </c>
      <c r="F156" s="215" t="s">
        <v>320</v>
      </c>
      <c r="G156" s="216" t="s">
        <v>197</v>
      </c>
      <c r="H156" s="217">
        <v>1</v>
      </c>
      <c r="I156" s="218"/>
      <c r="J156" s="219">
        <f>ROUND(I156*H156,2)</f>
        <v>0</v>
      </c>
      <c r="K156" s="215" t="s">
        <v>21</v>
      </c>
      <c r="L156" s="220"/>
      <c r="M156" s="221" t="s">
        <v>21</v>
      </c>
      <c r="N156" s="222" t="s">
        <v>42</v>
      </c>
      <c r="O156" s="43"/>
      <c r="P156" s="223">
        <f>O156*H156</f>
        <v>0</v>
      </c>
      <c r="Q156" s="223">
        <v>0</v>
      </c>
      <c r="R156" s="223">
        <f>Q156*H156</f>
        <v>0</v>
      </c>
      <c r="S156" s="223">
        <v>0</v>
      </c>
      <c r="T156" s="224">
        <f>S156*H156</f>
        <v>0</v>
      </c>
      <c r="AR156" s="20" t="s">
        <v>137</v>
      </c>
      <c r="AT156" s="20" t="s">
        <v>133</v>
      </c>
      <c r="AU156" s="20" t="s">
        <v>81</v>
      </c>
      <c r="AY156" s="20" t="s">
        <v>128</v>
      </c>
      <c r="BE156" s="225">
        <f>IF(N156="základní",J156,0)</f>
        <v>0</v>
      </c>
      <c r="BF156" s="225">
        <f>IF(N156="snížená",J156,0)</f>
        <v>0</v>
      </c>
      <c r="BG156" s="225">
        <f>IF(N156="zákl. přenesená",J156,0)</f>
        <v>0</v>
      </c>
      <c r="BH156" s="225">
        <f>IF(N156="sníž. přenesená",J156,0)</f>
        <v>0</v>
      </c>
      <c r="BI156" s="225">
        <f>IF(N156="nulová",J156,0)</f>
        <v>0</v>
      </c>
      <c r="BJ156" s="20" t="s">
        <v>79</v>
      </c>
      <c r="BK156" s="225">
        <f>ROUND(I156*H156,2)</f>
        <v>0</v>
      </c>
      <c r="BL156" s="20" t="s">
        <v>139</v>
      </c>
      <c r="BM156" s="20" t="s">
        <v>321</v>
      </c>
    </row>
    <row r="157" spans="2:47" s="1" customFormat="1" ht="13.5">
      <c r="B157" s="42"/>
      <c r="C157" s="70"/>
      <c r="D157" s="226" t="s">
        <v>141</v>
      </c>
      <c r="E157" s="70"/>
      <c r="F157" s="227" t="s">
        <v>322</v>
      </c>
      <c r="G157" s="70"/>
      <c r="H157" s="70"/>
      <c r="I157" s="183"/>
      <c r="J157" s="70"/>
      <c r="K157" s="70"/>
      <c r="L157" s="68"/>
      <c r="M157" s="228"/>
      <c r="N157" s="43"/>
      <c r="O157" s="43"/>
      <c r="P157" s="43"/>
      <c r="Q157" s="43"/>
      <c r="R157" s="43"/>
      <c r="S157" s="43"/>
      <c r="T157" s="91"/>
      <c r="AT157" s="20" t="s">
        <v>141</v>
      </c>
      <c r="AU157" s="20" t="s">
        <v>81</v>
      </c>
    </row>
    <row r="158" spans="2:65" s="1" customFormat="1" ht="16.5" customHeight="1">
      <c r="B158" s="42"/>
      <c r="C158" s="229" t="s">
        <v>323</v>
      </c>
      <c r="D158" s="229" t="s">
        <v>151</v>
      </c>
      <c r="E158" s="230" t="s">
        <v>324</v>
      </c>
      <c r="F158" s="231" t="s">
        <v>325</v>
      </c>
      <c r="G158" s="232" t="s">
        <v>197</v>
      </c>
      <c r="H158" s="233">
        <v>1</v>
      </c>
      <c r="I158" s="234"/>
      <c r="J158" s="235">
        <f>ROUND(I158*H158,2)</f>
        <v>0</v>
      </c>
      <c r="K158" s="231" t="s">
        <v>21</v>
      </c>
      <c r="L158" s="68"/>
      <c r="M158" s="236" t="s">
        <v>21</v>
      </c>
      <c r="N158" s="237" t="s">
        <v>42</v>
      </c>
      <c r="O158" s="43"/>
      <c r="P158" s="223">
        <f>O158*H158</f>
        <v>0</v>
      </c>
      <c r="Q158" s="223">
        <v>0</v>
      </c>
      <c r="R158" s="223">
        <f>Q158*H158</f>
        <v>0</v>
      </c>
      <c r="S158" s="223">
        <v>0</v>
      </c>
      <c r="T158" s="224">
        <f>S158*H158</f>
        <v>0</v>
      </c>
      <c r="AR158" s="20" t="s">
        <v>139</v>
      </c>
      <c r="AT158" s="20" t="s">
        <v>151</v>
      </c>
      <c r="AU158" s="20" t="s">
        <v>81</v>
      </c>
      <c r="AY158" s="20" t="s">
        <v>128</v>
      </c>
      <c r="BE158" s="225">
        <f>IF(N158="základní",J158,0)</f>
        <v>0</v>
      </c>
      <c r="BF158" s="225">
        <f>IF(N158="snížená",J158,0)</f>
        <v>0</v>
      </c>
      <c r="BG158" s="225">
        <f>IF(N158="zákl. přenesená",J158,0)</f>
        <v>0</v>
      </c>
      <c r="BH158" s="225">
        <f>IF(N158="sníž. přenesená",J158,0)</f>
        <v>0</v>
      </c>
      <c r="BI158" s="225">
        <f>IF(N158="nulová",J158,0)</f>
        <v>0</v>
      </c>
      <c r="BJ158" s="20" t="s">
        <v>79</v>
      </c>
      <c r="BK158" s="225">
        <f>ROUND(I158*H158,2)</f>
        <v>0</v>
      </c>
      <c r="BL158" s="20" t="s">
        <v>139</v>
      </c>
      <c r="BM158" s="20" t="s">
        <v>326</v>
      </c>
    </row>
    <row r="159" spans="2:65" s="1" customFormat="1" ht="16.5" customHeight="1">
      <c r="B159" s="42"/>
      <c r="C159" s="213" t="s">
        <v>327</v>
      </c>
      <c r="D159" s="213" t="s">
        <v>133</v>
      </c>
      <c r="E159" s="214" t="s">
        <v>328</v>
      </c>
      <c r="F159" s="215" t="s">
        <v>329</v>
      </c>
      <c r="G159" s="216" t="s">
        <v>197</v>
      </c>
      <c r="H159" s="217">
        <v>1</v>
      </c>
      <c r="I159" s="218"/>
      <c r="J159" s="219">
        <f>ROUND(I159*H159,2)</f>
        <v>0</v>
      </c>
      <c r="K159" s="215" t="s">
        <v>21</v>
      </c>
      <c r="L159" s="220"/>
      <c r="M159" s="221" t="s">
        <v>21</v>
      </c>
      <c r="N159" s="222" t="s">
        <v>42</v>
      </c>
      <c r="O159" s="43"/>
      <c r="P159" s="223">
        <f>O159*H159</f>
        <v>0</v>
      </c>
      <c r="Q159" s="223">
        <v>0</v>
      </c>
      <c r="R159" s="223">
        <f>Q159*H159</f>
        <v>0</v>
      </c>
      <c r="S159" s="223">
        <v>0</v>
      </c>
      <c r="T159" s="224">
        <f>S159*H159</f>
        <v>0</v>
      </c>
      <c r="AR159" s="20" t="s">
        <v>137</v>
      </c>
      <c r="AT159" s="20" t="s">
        <v>133</v>
      </c>
      <c r="AU159" s="20" t="s">
        <v>81</v>
      </c>
      <c r="AY159" s="20" t="s">
        <v>128</v>
      </c>
      <c r="BE159" s="225">
        <f>IF(N159="základní",J159,0)</f>
        <v>0</v>
      </c>
      <c r="BF159" s="225">
        <f>IF(N159="snížená",J159,0)</f>
        <v>0</v>
      </c>
      <c r="BG159" s="225">
        <f>IF(N159="zákl. přenesená",J159,0)</f>
        <v>0</v>
      </c>
      <c r="BH159" s="225">
        <f>IF(N159="sníž. přenesená",J159,0)</f>
        <v>0</v>
      </c>
      <c r="BI159" s="225">
        <f>IF(N159="nulová",J159,0)</f>
        <v>0</v>
      </c>
      <c r="BJ159" s="20" t="s">
        <v>79</v>
      </c>
      <c r="BK159" s="225">
        <f>ROUND(I159*H159,2)</f>
        <v>0</v>
      </c>
      <c r="BL159" s="20" t="s">
        <v>139</v>
      </c>
      <c r="BM159" s="20" t="s">
        <v>330</v>
      </c>
    </row>
    <row r="160" spans="2:47" s="1" customFormat="1" ht="13.5">
      <c r="B160" s="42"/>
      <c r="C160" s="70"/>
      <c r="D160" s="226" t="s">
        <v>141</v>
      </c>
      <c r="E160" s="70"/>
      <c r="F160" s="227" t="s">
        <v>331</v>
      </c>
      <c r="G160" s="70"/>
      <c r="H160" s="70"/>
      <c r="I160" s="183"/>
      <c r="J160" s="70"/>
      <c r="K160" s="70"/>
      <c r="L160" s="68"/>
      <c r="M160" s="228"/>
      <c r="N160" s="43"/>
      <c r="O160" s="43"/>
      <c r="P160" s="43"/>
      <c r="Q160" s="43"/>
      <c r="R160" s="43"/>
      <c r="S160" s="43"/>
      <c r="T160" s="91"/>
      <c r="AT160" s="20" t="s">
        <v>141</v>
      </c>
      <c r="AU160" s="20" t="s">
        <v>81</v>
      </c>
    </row>
    <row r="161" spans="2:63" s="10" customFormat="1" ht="29.85" customHeight="1">
      <c r="B161" s="197"/>
      <c r="C161" s="198"/>
      <c r="D161" s="199" t="s">
        <v>70</v>
      </c>
      <c r="E161" s="211" t="s">
        <v>332</v>
      </c>
      <c r="F161" s="211" t="s">
        <v>333</v>
      </c>
      <c r="G161" s="198"/>
      <c r="H161" s="198"/>
      <c r="I161" s="201"/>
      <c r="J161" s="212">
        <f>BK161</f>
        <v>0</v>
      </c>
      <c r="K161" s="198"/>
      <c r="L161" s="203"/>
      <c r="M161" s="204"/>
      <c r="N161" s="205"/>
      <c r="O161" s="205"/>
      <c r="P161" s="206">
        <f>SUM(P162:P166)</f>
        <v>0</v>
      </c>
      <c r="Q161" s="205"/>
      <c r="R161" s="206">
        <f>SUM(R162:R166)</f>
        <v>0</v>
      </c>
      <c r="S161" s="205"/>
      <c r="T161" s="207">
        <f>SUM(T162:T166)</f>
        <v>0</v>
      </c>
      <c r="AR161" s="208" t="s">
        <v>81</v>
      </c>
      <c r="AT161" s="209" t="s">
        <v>70</v>
      </c>
      <c r="AU161" s="209" t="s">
        <v>79</v>
      </c>
      <c r="AY161" s="208" t="s">
        <v>128</v>
      </c>
      <c r="BK161" s="210">
        <f>SUM(BK162:BK166)</f>
        <v>0</v>
      </c>
    </row>
    <row r="162" spans="2:65" s="1" customFormat="1" ht="16.5" customHeight="1">
      <c r="B162" s="42"/>
      <c r="C162" s="229" t="s">
        <v>334</v>
      </c>
      <c r="D162" s="229" t="s">
        <v>151</v>
      </c>
      <c r="E162" s="230" t="s">
        <v>335</v>
      </c>
      <c r="F162" s="231" t="s">
        <v>336</v>
      </c>
      <c r="G162" s="232" t="s">
        <v>337</v>
      </c>
      <c r="H162" s="233">
        <v>27</v>
      </c>
      <c r="I162" s="234"/>
      <c r="J162" s="235">
        <f>ROUND(I162*H162,2)</f>
        <v>0</v>
      </c>
      <c r="K162" s="231" t="s">
        <v>21</v>
      </c>
      <c r="L162" s="68"/>
      <c r="M162" s="236" t="s">
        <v>21</v>
      </c>
      <c r="N162" s="237" t="s">
        <v>42</v>
      </c>
      <c r="O162" s="43"/>
      <c r="P162" s="223">
        <f>O162*H162</f>
        <v>0</v>
      </c>
      <c r="Q162" s="223">
        <v>0</v>
      </c>
      <c r="R162" s="223">
        <f>Q162*H162</f>
        <v>0</v>
      </c>
      <c r="S162" s="223">
        <v>0</v>
      </c>
      <c r="T162" s="224">
        <f>S162*H162</f>
        <v>0</v>
      </c>
      <c r="AR162" s="20" t="s">
        <v>139</v>
      </c>
      <c r="AT162" s="20" t="s">
        <v>151</v>
      </c>
      <c r="AU162" s="20" t="s">
        <v>81</v>
      </c>
      <c r="AY162" s="20" t="s">
        <v>128</v>
      </c>
      <c r="BE162" s="225">
        <f>IF(N162="základní",J162,0)</f>
        <v>0</v>
      </c>
      <c r="BF162" s="225">
        <f>IF(N162="snížená",J162,0)</f>
        <v>0</v>
      </c>
      <c r="BG162" s="225">
        <f>IF(N162="zákl. přenesená",J162,0)</f>
        <v>0</v>
      </c>
      <c r="BH162" s="225">
        <f>IF(N162="sníž. přenesená",J162,0)</f>
        <v>0</v>
      </c>
      <c r="BI162" s="225">
        <f>IF(N162="nulová",J162,0)</f>
        <v>0</v>
      </c>
      <c r="BJ162" s="20" t="s">
        <v>79</v>
      </c>
      <c r="BK162" s="225">
        <f>ROUND(I162*H162,2)</f>
        <v>0</v>
      </c>
      <c r="BL162" s="20" t="s">
        <v>139</v>
      </c>
      <c r="BM162" s="20" t="s">
        <v>338</v>
      </c>
    </row>
    <row r="163" spans="2:65" s="1" customFormat="1" ht="16.5" customHeight="1">
      <c r="B163" s="42"/>
      <c r="C163" s="229" t="s">
        <v>339</v>
      </c>
      <c r="D163" s="229" t="s">
        <v>151</v>
      </c>
      <c r="E163" s="230" t="s">
        <v>340</v>
      </c>
      <c r="F163" s="231" t="s">
        <v>341</v>
      </c>
      <c r="G163" s="232" t="s">
        <v>337</v>
      </c>
      <c r="H163" s="233">
        <v>11</v>
      </c>
      <c r="I163" s="234"/>
      <c r="J163" s="235">
        <f>ROUND(I163*H163,2)</f>
        <v>0</v>
      </c>
      <c r="K163" s="231" t="s">
        <v>21</v>
      </c>
      <c r="L163" s="68"/>
      <c r="M163" s="236" t="s">
        <v>21</v>
      </c>
      <c r="N163" s="237" t="s">
        <v>42</v>
      </c>
      <c r="O163" s="43"/>
      <c r="P163" s="223">
        <f>O163*H163</f>
        <v>0</v>
      </c>
      <c r="Q163" s="223">
        <v>0</v>
      </c>
      <c r="R163" s="223">
        <f>Q163*H163</f>
        <v>0</v>
      </c>
      <c r="S163" s="223">
        <v>0</v>
      </c>
      <c r="T163" s="224">
        <f>S163*H163</f>
        <v>0</v>
      </c>
      <c r="AR163" s="20" t="s">
        <v>139</v>
      </c>
      <c r="AT163" s="20" t="s">
        <v>151</v>
      </c>
      <c r="AU163" s="20" t="s">
        <v>81</v>
      </c>
      <c r="AY163" s="20" t="s">
        <v>128</v>
      </c>
      <c r="BE163" s="225">
        <f>IF(N163="základní",J163,0)</f>
        <v>0</v>
      </c>
      <c r="BF163" s="225">
        <f>IF(N163="snížená",J163,0)</f>
        <v>0</v>
      </c>
      <c r="BG163" s="225">
        <f>IF(N163="zákl. přenesená",J163,0)</f>
        <v>0</v>
      </c>
      <c r="BH163" s="225">
        <f>IF(N163="sníž. přenesená",J163,0)</f>
        <v>0</v>
      </c>
      <c r="BI163" s="225">
        <f>IF(N163="nulová",J163,0)</f>
        <v>0</v>
      </c>
      <c r="BJ163" s="20" t="s">
        <v>79</v>
      </c>
      <c r="BK163" s="225">
        <f>ROUND(I163*H163,2)</f>
        <v>0</v>
      </c>
      <c r="BL163" s="20" t="s">
        <v>139</v>
      </c>
      <c r="BM163" s="20" t="s">
        <v>342</v>
      </c>
    </row>
    <row r="164" spans="2:65" s="1" customFormat="1" ht="16.5" customHeight="1">
      <c r="B164" s="42"/>
      <c r="C164" s="229" t="s">
        <v>343</v>
      </c>
      <c r="D164" s="229" t="s">
        <v>151</v>
      </c>
      <c r="E164" s="230" t="s">
        <v>344</v>
      </c>
      <c r="F164" s="231" t="s">
        <v>345</v>
      </c>
      <c r="G164" s="232" t="s">
        <v>346</v>
      </c>
      <c r="H164" s="233">
        <v>1</v>
      </c>
      <c r="I164" s="234"/>
      <c r="J164" s="235">
        <f>ROUND(I164*H164,2)</f>
        <v>0</v>
      </c>
      <c r="K164" s="231" t="s">
        <v>21</v>
      </c>
      <c r="L164" s="68"/>
      <c r="M164" s="236" t="s">
        <v>21</v>
      </c>
      <c r="N164" s="237" t="s">
        <v>42</v>
      </c>
      <c r="O164" s="43"/>
      <c r="P164" s="223">
        <f>O164*H164</f>
        <v>0</v>
      </c>
      <c r="Q164" s="223">
        <v>0</v>
      </c>
      <c r="R164" s="223">
        <f>Q164*H164</f>
        <v>0</v>
      </c>
      <c r="S164" s="223">
        <v>0</v>
      </c>
      <c r="T164" s="224">
        <f>S164*H164</f>
        <v>0</v>
      </c>
      <c r="AR164" s="20" t="s">
        <v>139</v>
      </c>
      <c r="AT164" s="20" t="s">
        <v>151</v>
      </c>
      <c r="AU164" s="20" t="s">
        <v>81</v>
      </c>
      <c r="AY164" s="20" t="s">
        <v>128</v>
      </c>
      <c r="BE164" s="225">
        <f>IF(N164="základní",J164,0)</f>
        <v>0</v>
      </c>
      <c r="BF164" s="225">
        <f>IF(N164="snížená",J164,0)</f>
        <v>0</v>
      </c>
      <c r="BG164" s="225">
        <f>IF(N164="zákl. přenesená",J164,0)</f>
        <v>0</v>
      </c>
      <c r="BH164" s="225">
        <f>IF(N164="sníž. přenesená",J164,0)</f>
        <v>0</v>
      </c>
      <c r="BI164" s="225">
        <f>IF(N164="nulová",J164,0)</f>
        <v>0</v>
      </c>
      <c r="BJ164" s="20" t="s">
        <v>79</v>
      </c>
      <c r="BK164" s="225">
        <f>ROUND(I164*H164,2)</f>
        <v>0</v>
      </c>
      <c r="BL164" s="20" t="s">
        <v>139</v>
      </c>
      <c r="BM164" s="20" t="s">
        <v>347</v>
      </c>
    </row>
    <row r="165" spans="2:65" s="1" customFormat="1" ht="25.5" customHeight="1">
      <c r="B165" s="42"/>
      <c r="C165" s="229" t="s">
        <v>348</v>
      </c>
      <c r="D165" s="229" t="s">
        <v>151</v>
      </c>
      <c r="E165" s="230" t="s">
        <v>349</v>
      </c>
      <c r="F165" s="231" t="s">
        <v>350</v>
      </c>
      <c r="G165" s="232" t="s">
        <v>337</v>
      </c>
      <c r="H165" s="233">
        <v>27</v>
      </c>
      <c r="I165" s="234"/>
      <c r="J165" s="235">
        <f>ROUND(I165*H165,2)</f>
        <v>0</v>
      </c>
      <c r="K165" s="231" t="s">
        <v>21</v>
      </c>
      <c r="L165" s="68"/>
      <c r="M165" s="236" t="s">
        <v>21</v>
      </c>
      <c r="N165" s="237" t="s">
        <v>42</v>
      </c>
      <c r="O165" s="43"/>
      <c r="P165" s="223">
        <f>O165*H165</f>
        <v>0</v>
      </c>
      <c r="Q165" s="223">
        <v>0</v>
      </c>
      <c r="R165" s="223">
        <f>Q165*H165</f>
        <v>0</v>
      </c>
      <c r="S165" s="223">
        <v>0</v>
      </c>
      <c r="T165" s="224">
        <f>S165*H165</f>
        <v>0</v>
      </c>
      <c r="AR165" s="20" t="s">
        <v>139</v>
      </c>
      <c r="AT165" s="20" t="s">
        <v>151</v>
      </c>
      <c r="AU165" s="20" t="s">
        <v>81</v>
      </c>
      <c r="AY165" s="20" t="s">
        <v>128</v>
      </c>
      <c r="BE165" s="225">
        <f>IF(N165="základní",J165,0)</f>
        <v>0</v>
      </c>
      <c r="BF165" s="225">
        <f>IF(N165="snížená",J165,0)</f>
        <v>0</v>
      </c>
      <c r="BG165" s="225">
        <f>IF(N165="zákl. přenesená",J165,0)</f>
        <v>0</v>
      </c>
      <c r="BH165" s="225">
        <f>IF(N165="sníž. přenesená",J165,0)</f>
        <v>0</v>
      </c>
      <c r="BI165" s="225">
        <f>IF(N165="nulová",J165,0)</f>
        <v>0</v>
      </c>
      <c r="BJ165" s="20" t="s">
        <v>79</v>
      </c>
      <c r="BK165" s="225">
        <f>ROUND(I165*H165,2)</f>
        <v>0</v>
      </c>
      <c r="BL165" s="20" t="s">
        <v>139</v>
      </c>
      <c r="BM165" s="20" t="s">
        <v>351</v>
      </c>
    </row>
    <row r="166" spans="2:65" s="1" customFormat="1" ht="16.5" customHeight="1">
      <c r="B166" s="42"/>
      <c r="C166" s="229" t="s">
        <v>352</v>
      </c>
      <c r="D166" s="229" t="s">
        <v>151</v>
      </c>
      <c r="E166" s="230" t="s">
        <v>353</v>
      </c>
      <c r="F166" s="231" t="s">
        <v>354</v>
      </c>
      <c r="G166" s="232" t="s">
        <v>337</v>
      </c>
      <c r="H166" s="233">
        <v>11</v>
      </c>
      <c r="I166" s="234"/>
      <c r="J166" s="235">
        <f>ROUND(I166*H166,2)</f>
        <v>0</v>
      </c>
      <c r="K166" s="231" t="s">
        <v>21</v>
      </c>
      <c r="L166" s="68"/>
      <c r="M166" s="236" t="s">
        <v>21</v>
      </c>
      <c r="N166" s="237" t="s">
        <v>42</v>
      </c>
      <c r="O166" s="43"/>
      <c r="P166" s="223">
        <f>O166*H166</f>
        <v>0</v>
      </c>
      <c r="Q166" s="223">
        <v>0</v>
      </c>
      <c r="R166" s="223">
        <f>Q166*H166</f>
        <v>0</v>
      </c>
      <c r="S166" s="223">
        <v>0</v>
      </c>
      <c r="T166" s="224">
        <f>S166*H166</f>
        <v>0</v>
      </c>
      <c r="AR166" s="20" t="s">
        <v>139</v>
      </c>
      <c r="AT166" s="20" t="s">
        <v>151</v>
      </c>
      <c r="AU166" s="20" t="s">
        <v>81</v>
      </c>
      <c r="AY166" s="20" t="s">
        <v>128</v>
      </c>
      <c r="BE166" s="225">
        <f>IF(N166="základní",J166,0)</f>
        <v>0</v>
      </c>
      <c r="BF166" s="225">
        <f>IF(N166="snížená",J166,0)</f>
        <v>0</v>
      </c>
      <c r="BG166" s="225">
        <f>IF(N166="zákl. přenesená",J166,0)</f>
        <v>0</v>
      </c>
      <c r="BH166" s="225">
        <f>IF(N166="sníž. přenesená",J166,0)</f>
        <v>0</v>
      </c>
      <c r="BI166" s="225">
        <f>IF(N166="nulová",J166,0)</f>
        <v>0</v>
      </c>
      <c r="BJ166" s="20" t="s">
        <v>79</v>
      </c>
      <c r="BK166" s="225">
        <f>ROUND(I166*H166,2)</f>
        <v>0</v>
      </c>
      <c r="BL166" s="20" t="s">
        <v>139</v>
      </c>
      <c r="BM166" s="20" t="s">
        <v>355</v>
      </c>
    </row>
    <row r="167" spans="2:63" s="10" customFormat="1" ht="29.85" customHeight="1">
      <c r="B167" s="197"/>
      <c r="C167" s="198"/>
      <c r="D167" s="199" t="s">
        <v>70</v>
      </c>
      <c r="E167" s="211" t="s">
        <v>356</v>
      </c>
      <c r="F167" s="211" t="s">
        <v>357</v>
      </c>
      <c r="G167" s="198"/>
      <c r="H167" s="198"/>
      <c r="I167" s="201"/>
      <c r="J167" s="212">
        <f>BK167</f>
        <v>0</v>
      </c>
      <c r="K167" s="198"/>
      <c r="L167" s="203"/>
      <c r="M167" s="204"/>
      <c r="N167" s="205"/>
      <c r="O167" s="205"/>
      <c r="P167" s="206">
        <f>SUM(P168:P205)</f>
        <v>0</v>
      </c>
      <c r="Q167" s="205"/>
      <c r="R167" s="206">
        <f>SUM(R168:R205)</f>
        <v>0</v>
      </c>
      <c r="S167" s="205"/>
      <c r="T167" s="207">
        <f>SUM(T168:T205)</f>
        <v>0</v>
      </c>
      <c r="AR167" s="208" t="s">
        <v>81</v>
      </c>
      <c r="AT167" s="209" t="s">
        <v>70</v>
      </c>
      <c r="AU167" s="209" t="s">
        <v>79</v>
      </c>
      <c r="AY167" s="208" t="s">
        <v>128</v>
      </c>
      <c r="BK167" s="210">
        <f>SUM(BK168:BK205)</f>
        <v>0</v>
      </c>
    </row>
    <row r="168" spans="2:65" s="1" customFormat="1" ht="16.5" customHeight="1">
      <c r="B168" s="42"/>
      <c r="C168" s="229" t="s">
        <v>358</v>
      </c>
      <c r="D168" s="229" t="s">
        <v>151</v>
      </c>
      <c r="E168" s="230" t="s">
        <v>359</v>
      </c>
      <c r="F168" s="231" t="s">
        <v>360</v>
      </c>
      <c r="G168" s="232" t="s">
        <v>197</v>
      </c>
      <c r="H168" s="233">
        <v>1</v>
      </c>
      <c r="I168" s="234"/>
      <c r="J168" s="235">
        <f>ROUND(I168*H168,2)</f>
        <v>0</v>
      </c>
      <c r="K168" s="231" t="s">
        <v>21</v>
      </c>
      <c r="L168" s="68"/>
      <c r="M168" s="236" t="s">
        <v>21</v>
      </c>
      <c r="N168" s="237" t="s">
        <v>42</v>
      </c>
      <c r="O168" s="43"/>
      <c r="P168" s="223">
        <f>O168*H168</f>
        <v>0</v>
      </c>
      <c r="Q168" s="223">
        <v>0</v>
      </c>
      <c r="R168" s="223">
        <f>Q168*H168</f>
        <v>0</v>
      </c>
      <c r="S168" s="223">
        <v>0</v>
      </c>
      <c r="T168" s="224">
        <f>S168*H168</f>
        <v>0</v>
      </c>
      <c r="AR168" s="20" t="s">
        <v>139</v>
      </c>
      <c r="AT168" s="20" t="s">
        <v>151</v>
      </c>
      <c r="AU168" s="20" t="s">
        <v>81</v>
      </c>
      <c r="AY168" s="20" t="s">
        <v>128</v>
      </c>
      <c r="BE168" s="225">
        <f>IF(N168="základní",J168,0)</f>
        <v>0</v>
      </c>
      <c r="BF168" s="225">
        <f>IF(N168="snížená",J168,0)</f>
        <v>0</v>
      </c>
      <c r="BG168" s="225">
        <f>IF(N168="zákl. přenesená",J168,0)</f>
        <v>0</v>
      </c>
      <c r="BH168" s="225">
        <f>IF(N168="sníž. přenesená",J168,0)</f>
        <v>0</v>
      </c>
      <c r="BI168" s="225">
        <f>IF(N168="nulová",J168,0)</f>
        <v>0</v>
      </c>
      <c r="BJ168" s="20" t="s">
        <v>79</v>
      </c>
      <c r="BK168" s="225">
        <f>ROUND(I168*H168,2)</f>
        <v>0</v>
      </c>
      <c r="BL168" s="20" t="s">
        <v>139</v>
      </c>
      <c r="BM168" s="20" t="s">
        <v>361</v>
      </c>
    </row>
    <row r="169" spans="2:65" s="1" customFormat="1" ht="16.5" customHeight="1">
      <c r="B169" s="42"/>
      <c r="C169" s="229" t="s">
        <v>362</v>
      </c>
      <c r="D169" s="229" t="s">
        <v>151</v>
      </c>
      <c r="E169" s="230" t="s">
        <v>363</v>
      </c>
      <c r="F169" s="231" t="s">
        <v>364</v>
      </c>
      <c r="G169" s="232" t="s">
        <v>197</v>
      </c>
      <c r="H169" s="233">
        <v>1</v>
      </c>
      <c r="I169" s="234"/>
      <c r="J169" s="235">
        <f>ROUND(I169*H169,2)</f>
        <v>0</v>
      </c>
      <c r="K169" s="231" t="s">
        <v>21</v>
      </c>
      <c r="L169" s="68"/>
      <c r="M169" s="236" t="s">
        <v>21</v>
      </c>
      <c r="N169" s="237" t="s">
        <v>42</v>
      </c>
      <c r="O169" s="43"/>
      <c r="P169" s="223">
        <f>O169*H169</f>
        <v>0</v>
      </c>
      <c r="Q169" s="223">
        <v>0</v>
      </c>
      <c r="R169" s="223">
        <f>Q169*H169</f>
        <v>0</v>
      </c>
      <c r="S169" s="223">
        <v>0</v>
      </c>
      <c r="T169" s="224">
        <f>S169*H169</f>
        <v>0</v>
      </c>
      <c r="AR169" s="20" t="s">
        <v>301</v>
      </c>
      <c r="AT169" s="20" t="s">
        <v>151</v>
      </c>
      <c r="AU169" s="20" t="s">
        <v>81</v>
      </c>
      <c r="AY169" s="20" t="s">
        <v>128</v>
      </c>
      <c r="BE169" s="225">
        <f>IF(N169="základní",J169,0)</f>
        <v>0</v>
      </c>
      <c r="BF169" s="225">
        <f>IF(N169="snížená",J169,0)</f>
        <v>0</v>
      </c>
      <c r="BG169" s="225">
        <f>IF(N169="zákl. přenesená",J169,0)</f>
        <v>0</v>
      </c>
      <c r="BH169" s="225">
        <f>IF(N169="sníž. přenesená",J169,0)</f>
        <v>0</v>
      </c>
      <c r="BI169" s="225">
        <f>IF(N169="nulová",J169,0)</f>
        <v>0</v>
      </c>
      <c r="BJ169" s="20" t="s">
        <v>79</v>
      </c>
      <c r="BK169" s="225">
        <f>ROUND(I169*H169,2)</f>
        <v>0</v>
      </c>
      <c r="BL169" s="20" t="s">
        <v>301</v>
      </c>
      <c r="BM169" s="20" t="s">
        <v>365</v>
      </c>
    </row>
    <row r="170" spans="2:47" s="1" customFormat="1" ht="13.5">
      <c r="B170" s="42"/>
      <c r="C170" s="70"/>
      <c r="D170" s="226" t="s">
        <v>141</v>
      </c>
      <c r="E170" s="70"/>
      <c r="F170" s="227" t="s">
        <v>366</v>
      </c>
      <c r="G170" s="70"/>
      <c r="H170" s="70"/>
      <c r="I170" s="183"/>
      <c r="J170" s="70"/>
      <c r="K170" s="70"/>
      <c r="L170" s="68"/>
      <c r="M170" s="228"/>
      <c r="N170" s="43"/>
      <c r="O170" s="43"/>
      <c r="P170" s="43"/>
      <c r="Q170" s="43"/>
      <c r="R170" s="43"/>
      <c r="S170" s="43"/>
      <c r="T170" s="91"/>
      <c r="AT170" s="20" t="s">
        <v>141</v>
      </c>
      <c r="AU170" s="20" t="s">
        <v>81</v>
      </c>
    </row>
    <row r="171" spans="2:65" s="1" customFormat="1" ht="16.5" customHeight="1">
      <c r="B171" s="42"/>
      <c r="C171" s="229" t="s">
        <v>367</v>
      </c>
      <c r="D171" s="229" t="s">
        <v>151</v>
      </c>
      <c r="E171" s="230" t="s">
        <v>368</v>
      </c>
      <c r="F171" s="231" t="s">
        <v>369</v>
      </c>
      <c r="G171" s="232" t="s">
        <v>197</v>
      </c>
      <c r="H171" s="233">
        <v>2</v>
      </c>
      <c r="I171" s="234"/>
      <c r="J171" s="235">
        <f>ROUND(I171*H171,2)</f>
        <v>0</v>
      </c>
      <c r="K171" s="231" t="s">
        <v>21</v>
      </c>
      <c r="L171" s="68"/>
      <c r="M171" s="236" t="s">
        <v>21</v>
      </c>
      <c r="N171" s="237" t="s">
        <v>42</v>
      </c>
      <c r="O171" s="43"/>
      <c r="P171" s="223">
        <f>O171*H171</f>
        <v>0</v>
      </c>
      <c r="Q171" s="223">
        <v>0</v>
      </c>
      <c r="R171" s="223">
        <f>Q171*H171</f>
        <v>0</v>
      </c>
      <c r="S171" s="223">
        <v>0</v>
      </c>
      <c r="T171" s="224">
        <f>S171*H171</f>
        <v>0</v>
      </c>
      <c r="AR171" s="20" t="s">
        <v>139</v>
      </c>
      <c r="AT171" s="20" t="s">
        <v>151</v>
      </c>
      <c r="AU171" s="20" t="s">
        <v>81</v>
      </c>
      <c r="AY171" s="20" t="s">
        <v>128</v>
      </c>
      <c r="BE171" s="225">
        <f>IF(N171="základní",J171,0)</f>
        <v>0</v>
      </c>
      <c r="BF171" s="225">
        <f>IF(N171="snížená",J171,0)</f>
        <v>0</v>
      </c>
      <c r="BG171" s="225">
        <f>IF(N171="zákl. přenesená",J171,0)</f>
        <v>0</v>
      </c>
      <c r="BH171" s="225">
        <f>IF(N171="sníž. přenesená",J171,0)</f>
        <v>0</v>
      </c>
      <c r="BI171" s="225">
        <f>IF(N171="nulová",J171,0)</f>
        <v>0</v>
      </c>
      <c r="BJ171" s="20" t="s">
        <v>79</v>
      </c>
      <c r="BK171" s="225">
        <f>ROUND(I171*H171,2)</f>
        <v>0</v>
      </c>
      <c r="BL171" s="20" t="s">
        <v>139</v>
      </c>
      <c r="BM171" s="20" t="s">
        <v>370</v>
      </c>
    </row>
    <row r="172" spans="2:65" s="1" customFormat="1" ht="16.5" customHeight="1">
      <c r="B172" s="42"/>
      <c r="C172" s="229" t="s">
        <v>371</v>
      </c>
      <c r="D172" s="229" t="s">
        <v>151</v>
      </c>
      <c r="E172" s="230" t="s">
        <v>372</v>
      </c>
      <c r="F172" s="231" t="s">
        <v>373</v>
      </c>
      <c r="G172" s="232" t="s">
        <v>197</v>
      </c>
      <c r="H172" s="233">
        <v>2</v>
      </c>
      <c r="I172" s="234"/>
      <c r="J172" s="235">
        <f>ROUND(I172*H172,2)</f>
        <v>0</v>
      </c>
      <c r="K172" s="231" t="s">
        <v>21</v>
      </c>
      <c r="L172" s="68"/>
      <c r="M172" s="236" t="s">
        <v>21</v>
      </c>
      <c r="N172" s="237" t="s">
        <v>42</v>
      </c>
      <c r="O172" s="43"/>
      <c r="P172" s="223">
        <f>O172*H172</f>
        <v>0</v>
      </c>
      <c r="Q172" s="223">
        <v>0</v>
      </c>
      <c r="R172" s="223">
        <f>Q172*H172</f>
        <v>0</v>
      </c>
      <c r="S172" s="223">
        <v>0</v>
      </c>
      <c r="T172" s="224">
        <f>S172*H172</f>
        <v>0</v>
      </c>
      <c r="AR172" s="20" t="s">
        <v>301</v>
      </c>
      <c r="AT172" s="20" t="s">
        <v>151</v>
      </c>
      <c r="AU172" s="20" t="s">
        <v>81</v>
      </c>
      <c r="AY172" s="20" t="s">
        <v>128</v>
      </c>
      <c r="BE172" s="225">
        <f>IF(N172="základní",J172,0)</f>
        <v>0</v>
      </c>
      <c r="BF172" s="225">
        <f>IF(N172="snížená",J172,0)</f>
        <v>0</v>
      </c>
      <c r="BG172" s="225">
        <f>IF(N172="zákl. přenesená",J172,0)</f>
        <v>0</v>
      </c>
      <c r="BH172" s="225">
        <f>IF(N172="sníž. přenesená",J172,0)</f>
        <v>0</v>
      </c>
      <c r="BI172" s="225">
        <f>IF(N172="nulová",J172,0)</f>
        <v>0</v>
      </c>
      <c r="BJ172" s="20" t="s">
        <v>79</v>
      </c>
      <c r="BK172" s="225">
        <f>ROUND(I172*H172,2)</f>
        <v>0</v>
      </c>
      <c r="BL172" s="20" t="s">
        <v>301</v>
      </c>
      <c r="BM172" s="20" t="s">
        <v>374</v>
      </c>
    </row>
    <row r="173" spans="2:47" s="1" customFormat="1" ht="13.5">
      <c r="B173" s="42"/>
      <c r="C173" s="70"/>
      <c r="D173" s="226" t="s">
        <v>141</v>
      </c>
      <c r="E173" s="70"/>
      <c r="F173" s="227" t="s">
        <v>375</v>
      </c>
      <c r="G173" s="70"/>
      <c r="H173" s="70"/>
      <c r="I173" s="183"/>
      <c r="J173" s="70"/>
      <c r="K173" s="70"/>
      <c r="L173" s="68"/>
      <c r="M173" s="228"/>
      <c r="N173" s="43"/>
      <c r="O173" s="43"/>
      <c r="P173" s="43"/>
      <c r="Q173" s="43"/>
      <c r="R173" s="43"/>
      <c r="S173" s="43"/>
      <c r="T173" s="91"/>
      <c r="AT173" s="20" t="s">
        <v>141</v>
      </c>
      <c r="AU173" s="20" t="s">
        <v>81</v>
      </c>
    </row>
    <row r="174" spans="2:65" s="1" customFormat="1" ht="16.5" customHeight="1">
      <c r="B174" s="42"/>
      <c r="C174" s="229" t="s">
        <v>376</v>
      </c>
      <c r="D174" s="229" t="s">
        <v>151</v>
      </c>
      <c r="E174" s="230" t="s">
        <v>377</v>
      </c>
      <c r="F174" s="231" t="s">
        <v>378</v>
      </c>
      <c r="G174" s="232" t="s">
        <v>197</v>
      </c>
      <c r="H174" s="233">
        <v>2</v>
      </c>
      <c r="I174" s="234"/>
      <c r="J174" s="235">
        <f>ROUND(I174*H174,2)</f>
        <v>0</v>
      </c>
      <c r="K174" s="231" t="s">
        <v>21</v>
      </c>
      <c r="L174" s="68"/>
      <c r="M174" s="236" t="s">
        <v>21</v>
      </c>
      <c r="N174" s="237" t="s">
        <v>42</v>
      </c>
      <c r="O174" s="43"/>
      <c r="P174" s="223">
        <f>O174*H174</f>
        <v>0</v>
      </c>
      <c r="Q174" s="223">
        <v>0</v>
      </c>
      <c r="R174" s="223">
        <f>Q174*H174</f>
        <v>0</v>
      </c>
      <c r="S174" s="223">
        <v>0</v>
      </c>
      <c r="T174" s="224">
        <f>S174*H174</f>
        <v>0</v>
      </c>
      <c r="AR174" s="20" t="s">
        <v>139</v>
      </c>
      <c r="AT174" s="20" t="s">
        <v>151</v>
      </c>
      <c r="AU174" s="20" t="s">
        <v>81</v>
      </c>
      <c r="AY174" s="20" t="s">
        <v>128</v>
      </c>
      <c r="BE174" s="225">
        <f>IF(N174="základní",J174,0)</f>
        <v>0</v>
      </c>
      <c r="BF174" s="225">
        <f>IF(N174="snížená",J174,0)</f>
        <v>0</v>
      </c>
      <c r="BG174" s="225">
        <f>IF(N174="zákl. přenesená",J174,0)</f>
        <v>0</v>
      </c>
      <c r="BH174" s="225">
        <f>IF(N174="sníž. přenesená",J174,0)</f>
        <v>0</v>
      </c>
      <c r="BI174" s="225">
        <f>IF(N174="nulová",J174,0)</f>
        <v>0</v>
      </c>
      <c r="BJ174" s="20" t="s">
        <v>79</v>
      </c>
      <c r="BK174" s="225">
        <f>ROUND(I174*H174,2)</f>
        <v>0</v>
      </c>
      <c r="BL174" s="20" t="s">
        <v>139</v>
      </c>
      <c r="BM174" s="20" t="s">
        <v>379</v>
      </c>
    </row>
    <row r="175" spans="2:65" s="1" customFormat="1" ht="16.5" customHeight="1">
      <c r="B175" s="42"/>
      <c r="C175" s="229" t="s">
        <v>380</v>
      </c>
      <c r="D175" s="229" t="s">
        <v>151</v>
      </c>
      <c r="E175" s="230" t="s">
        <v>381</v>
      </c>
      <c r="F175" s="231" t="s">
        <v>382</v>
      </c>
      <c r="G175" s="232" t="s">
        <v>197</v>
      </c>
      <c r="H175" s="233">
        <v>2</v>
      </c>
      <c r="I175" s="234"/>
      <c r="J175" s="235">
        <f>ROUND(I175*H175,2)</f>
        <v>0</v>
      </c>
      <c r="K175" s="231" t="s">
        <v>21</v>
      </c>
      <c r="L175" s="68"/>
      <c r="M175" s="236" t="s">
        <v>21</v>
      </c>
      <c r="N175" s="237" t="s">
        <v>42</v>
      </c>
      <c r="O175" s="43"/>
      <c r="P175" s="223">
        <f>O175*H175</f>
        <v>0</v>
      </c>
      <c r="Q175" s="223">
        <v>0</v>
      </c>
      <c r="R175" s="223">
        <f>Q175*H175</f>
        <v>0</v>
      </c>
      <c r="S175" s="223">
        <v>0</v>
      </c>
      <c r="T175" s="224">
        <f>S175*H175</f>
        <v>0</v>
      </c>
      <c r="AR175" s="20" t="s">
        <v>301</v>
      </c>
      <c r="AT175" s="20" t="s">
        <v>151</v>
      </c>
      <c r="AU175" s="20" t="s">
        <v>81</v>
      </c>
      <c r="AY175" s="20" t="s">
        <v>128</v>
      </c>
      <c r="BE175" s="225">
        <f>IF(N175="základní",J175,0)</f>
        <v>0</v>
      </c>
      <c r="BF175" s="225">
        <f>IF(N175="snížená",J175,0)</f>
        <v>0</v>
      </c>
      <c r="BG175" s="225">
        <f>IF(N175="zákl. přenesená",J175,0)</f>
        <v>0</v>
      </c>
      <c r="BH175" s="225">
        <f>IF(N175="sníž. přenesená",J175,0)</f>
        <v>0</v>
      </c>
      <c r="BI175" s="225">
        <f>IF(N175="nulová",J175,0)</f>
        <v>0</v>
      </c>
      <c r="BJ175" s="20" t="s">
        <v>79</v>
      </c>
      <c r="BK175" s="225">
        <f>ROUND(I175*H175,2)</f>
        <v>0</v>
      </c>
      <c r="BL175" s="20" t="s">
        <v>301</v>
      </c>
      <c r="BM175" s="20" t="s">
        <v>383</v>
      </c>
    </row>
    <row r="176" spans="2:47" s="1" customFormat="1" ht="13.5">
      <c r="B176" s="42"/>
      <c r="C176" s="70"/>
      <c r="D176" s="226" t="s">
        <v>141</v>
      </c>
      <c r="E176" s="70"/>
      <c r="F176" s="227" t="s">
        <v>375</v>
      </c>
      <c r="G176" s="70"/>
      <c r="H176" s="70"/>
      <c r="I176" s="183"/>
      <c r="J176" s="70"/>
      <c r="K176" s="70"/>
      <c r="L176" s="68"/>
      <c r="M176" s="228"/>
      <c r="N176" s="43"/>
      <c r="O176" s="43"/>
      <c r="P176" s="43"/>
      <c r="Q176" s="43"/>
      <c r="R176" s="43"/>
      <c r="S176" s="43"/>
      <c r="T176" s="91"/>
      <c r="AT176" s="20" t="s">
        <v>141</v>
      </c>
      <c r="AU176" s="20" t="s">
        <v>81</v>
      </c>
    </row>
    <row r="177" spans="2:65" s="1" customFormat="1" ht="16.5" customHeight="1">
      <c r="B177" s="42"/>
      <c r="C177" s="229" t="s">
        <v>384</v>
      </c>
      <c r="D177" s="229" t="s">
        <v>151</v>
      </c>
      <c r="E177" s="230" t="s">
        <v>385</v>
      </c>
      <c r="F177" s="231" t="s">
        <v>386</v>
      </c>
      <c r="G177" s="232" t="s">
        <v>197</v>
      </c>
      <c r="H177" s="233">
        <v>6</v>
      </c>
      <c r="I177" s="234"/>
      <c r="J177" s="235">
        <f>ROUND(I177*H177,2)</f>
        <v>0</v>
      </c>
      <c r="K177" s="231" t="s">
        <v>21</v>
      </c>
      <c r="L177" s="68"/>
      <c r="M177" s="236" t="s">
        <v>21</v>
      </c>
      <c r="N177" s="237" t="s">
        <v>42</v>
      </c>
      <c r="O177" s="43"/>
      <c r="P177" s="223">
        <f>O177*H177</f>
        <v>0</v>
      </c>
      <c r="Q177" s="223">
        <v>0</v>
      </c>
      <c r="R177" s="223">
        <f>Q177*H177</f>
        <v>0</v>
      </c>
      <c r="S177" s="223">
        <v>0</v>
      </c>
      <c r="T177" s="224">
        <f>S177*H177</f>
        <v>0</v>
      </c>
      <c r="AR177" s="20" t="s">
        <v>139</v>
      </c>
      <c r="AT177" s="20" t="s">
        <v>151</v>
      </c>
      <c r="AU177" s="20" t="s">
        <v>81</v>
      </c>
      <c r="AY177" s="20" t="s">
        <v>128</v>
      </c>
      <c r="BE177" s="225">
        <f>IF(N177="základní",J177,0)</f>
        <v>0</v>
      </c>
      <c r="BF177" s="225">
        <f>IF(N177="snížená",J177,0)</f>
        <v>0</v>
      </c>
      <c r="BG177" s="225">
        <f>IF(N177="zákl. přenesená",J177,0)</f>
        <v>0</v>
      </c>
      <c r="BH177" s="225">
        <f>IF(N177="sníž. přenesená",J177,0)</f>
        <v>0</v>
      </c>
      <c r="BI177" s="225">
        <f>IF(N177="nulová",J177,0)</f>
        <v>0</v>
      </c>
      <c r="BJ177" s="20" t="s">
        <v>79</v>
      </c>
      <c r="BK177" s="225">
        <f>ROUND(I177*H177,2)</f>
        <v>0</v>
      </c>
      <c r="BL177" s="20" t="s">
        <v>139</v>
      </c>
      <c r="BM177" s="20" t="s">
        <v>387</v>
      </c>
    </row>
    <row r="178" spans="2:65" s="1" customFormat="1" ht="16.5" customHeight="1">
      <c r="B178" s="42"/>
      <c r="C178" s="229" t="s">
        <v>388</v>
      </c>
      <c r="D178" s="229" t="s">
        <v>151</v>
      </c>
      <c r="E178" s="230" t="s">
        <v>389</v>
      </c>
      <c r="F178" s="231" t="s">
        <v>390</v>
      </c>
      <c r="G178" s="232" t="s">
        <v>197</v>
      </c>
      <c r="H178" s="233">
        <v>2</v>
      </c>
      <c r="I178" s="234"/>
      <c r="J178" s="235">
        <f>ROUND(I178*H178,2)</f>
        <v>0</v>
      </c>
      <c r="K178" s="231" t="s">
        <v>21</v>
      </c>
      <c r="L178" s="68"/>
      <c r="M178" s="236" t="s">
        <v>21</v>
      </c>
      <c r="N178" s="237" t="s">
        <v>42</v>
      </c>
      <c r="O178" s="43"/>
      <c r="P178" s="223">
        <f>O178*H178</f>
        <v>0</v>
      </c>
      <c r="Q178" s="223">
        <v>0</v>
      </c>
      <c r="R178" s="223">
        <f>Q178*H178</f>
        <v>0</v>
      </c>
      <c r="S178" s="223">
        <v>0</v>
      </c>
      <c r="T178" s="224">
        <f>S178*H178</f>
        <v>0</v>
      </c>
      <c r="AR178" s="20" t="s">
        <v>301</v>
      </c>
      <c r="AT178" s="20" t="s">
        <v>151</v>
      </c>
      <c r="AU178" s="20" t="s">
        <v>81</v>
      </c>
      <c r="AY178" s="20" t="s">
        <v>128</v>
      </c>
      <c r="BE178" s="225">
        <f>IF(N178="základní",J178,0)</f>
        <v>0</v>
      </c>
      <c r="BF178" s="225">
        <f>IF(N178="snížená",J178,0)</f>
        <v>0</v>
      </c>
      <c r="BG178" s="225">
        <f>IF(N178="zákl. přenesená",J178,0)</f>
        <v>0</v>
      </c>
      <c r="BH178" s="225">
        <f>IF(N178="sníž. přenesená",J178,0)</f>
        <v>0</v>
      </c>
      <c r="BI178" s="225">
        <f>IF(N178="nulová",J178,0)</f>
        <v>0</v>
      </c>
      <c r="BJ178" s="20" t="s">
        <v>79</v>
      </c>
      <c r="BK178" s="225">
        <f>ROUND(I178*H178,2)</f>
        <v>0</v>
      </c>
      <c r="BL178" s="20" t="s">
        <v>301</v>
      </c>
      <c r="BM178" s="20" t="s">
        <v>391</v>
      </c>
    </row>
    <row r="179" spans="2:47" s="1" customFormat="1" ht="13.5">
      <c r="B179" s="42"/>
      <c r="C179" s="70"/>
      <c r="D179" s="226" t="s">
        <v>141</v>
      </c>
      <c r="E179" s="70"/>
      <c r="F179" s="227" t="s">
        <v>375</v>
      </c>
      <c r="G179" s="70"/>
      <c r="H179" s="70"/>
      <c r="I179" s="183"/>
      <c r="J179" s="70"/>
      <c r="K179" s="70"/>
      <c r="L179" s="68"/>
      <c r="M179" s="228"/>
      <c r="N179" s="43"/>
      <c r="O179" s="43"/>
      <c r="P179" s="43"/>
      <c r="Q179" s="43"/>
      <c r="R179" s="43"/>
      <c r="S179" s="43"/>
      <c r="T179" s="91"/>
      <c r="AT179" s="20" t="s">
        <v>141</v>
      </c>
      <c r="AU179" s="20" t="s">
        <v>81</v>
      </c>
    </row>
    <row r="180" spans="2:65" s="1" customFormat="1" ht="16.5" customHeight="1">
      <c r="B180" s="42"/>
      <c r="C180" s="229" t="s">
        <v>392</v>
      </c>
      <c r="D180" s="229" t="s">
        <v>151</v>
      </c>
      <c r="E180" s="230" t="s">
        <v>393</v>
      </c>
      <c r="F180" s="231" t="s">
        <v>394</v>
      </c>
      <c r="G180" s="232" t="s">
        <v>197</v>
      </c>
      <c r="H180" s="233">
        <v>1</v>
      </c>
      <c r="I180" s="234"/>
      <c r="J180" s="235">
        <f>ROUND(I180*H180,2)</f>
        <v>0</v>
      </c>
      <c r="K180" s="231" t="s">
        <v>21</v>
      </c>
      <c r="L180" s="68"/>
      <c r="M180" s="236" t="s">
        <v>21</v>
      </c>
      <c r="N180" s="237" t="s">
        <v>42</v>
      </c>
      <c r="O180" s="43"/>
      <c r="P180" s="223">
        <f>O180*H180</f>
        <v>0</v>
      </c>
      <c r="Q180" s="223">
        <v>0</v>
      </c>
      <c r="R180" s="223">
        <f>Q180*H180</f>
        <v>0</v>
      </c>
      <c r="S180" s="223">
        <v>0</v>
      </c>
      <c r="T180" s="224">
        <f>S180*H180</f>
        <v>0</v>
      </c>
      <c r="AR180" s="20" t="s">
        <v>301</v>
      </c>
      <c r="AT180" s="20" t="s">
        <v>151</v>
      </c>
      <c r="AU180" s="20" t="s">
        <v>81</v>
      </c>
      <c r="AY180" s="20" t="s">
        <v>128</v>
      </c>
      <c r="BE180" s="225">
        <f>IF(N180="základní",J180,0)</f>
        <v>0</v>
      </c>
      <c r="BF180" s="225">
        <f>IF(N180="snížená",J180,0)</f>
        <v>0</v>
      </c>
      <c r="BG180" s="225">
        <f>IF(N180="zákl. přenesená",J180,0)</f>
        <v>0</v>
      </c>
      <c r="BH180" s="225">
        <f>IF(N180="sníž. přenesená",J180,0)</f>
        <v>0</v>
      </c>
      <c r="BI180" s="225">
        <f>IF(N180="nulová",J180,0)</f>
        <v>0</v>
      </c>
      <c r="BJ180" s="20" t="s">
        <v>79</v>
      </c>
      <c r="BK180" s="225">
        <f>ROUND(I180*H180,2)</f>
        <v>0</v>
      </c>
      <c r="BL180" s="20" t="s">
        <v>301</v>
      </c>
      <c r="BM180" s="20" t="s">
        <v>395</v>
      </c>
    </row>
    <row r="181" spans="2:47" s="1" customFormat="1" ht="13.5">
      <c r="B181" s="42"/>
      <c r="C181" s="70"/>
      <c r="D181" s="226" t="s">
        <v>141</v>
      </c>
      <c r="E181" s="70"/>
      <c r="F181" s="227" t="s">
        <v>375</v>
      </c>
      <c r="G181" s="70"/>
      <c r="H181" s="70"/>
      <c r="I181" s="183"/>
      <c r="J181" s="70"/>
      <c r="K181" s="70"/>
      <c r="L181" s="68"/>
      <c r="M181" s="228"/>
      <c r="N181" s="43"/>
      <c r="O181" s="43"/>
      <c r="P181" s="43"/>
      <c r="Q181" s="43"/>
      <c r="R181" s="43"/>
      <c r="S181" s="43"/>
      <c r="T181" s="91"/>
      <c r="AT181" s="20" t="s">
        <v>141</v>
      </c>
      <c r="AU181" s="20" t="s">
        <v>81</v>
      </c>
    </row>
    <row r="182" spans="2:65" s="1" customFormat="1" ht="16.5" customHeight="1">
      <c r="B182" s="42"/>
      <c r="C182" s="229" t="s">
        <v>396</v>
      </c>
      <c r="D182" s="229" t="s">
        <v>151</v>
      </c>
      <c r="E182" s="230" t="s">
        <v>397</v>
      </c>
      <c r="F182" s="231" t="s">
        <v>398</v>
      </c>
      <c r="G182" s="232" t="s">
        <v>197</v>
      </c>
      <c r="H182" s="233">
        <v>1</v>
      </c>
      <c r="I182" s="234"/>
      <c r="J182" s="235">
        <f>ROUND(I182*H182,2)</f>
        <v>0</v>
      </c>
      <c r="K182" s="231" t="s">
        <v>21</v>
      </c>
      <c r="L182" s="68"/>
      <c r="M182" s="236" t="s">
        <v>21</v>
      </c>
      <c r="N182" s="237" t="s">
        <v>42</v>
      </c>
      <c r="O182" s="43"/>
      <c r="P182" s="223">
        <f>O182*H182</f>
        <v>0</v>
      </c>
      <c r="Q182" s="223">
        <v>0</v>
      </c>
      <c r="R182" s="223">
        <f>Q182*H182</f>
        <v>0</v>
      </c>
      <c r="S182" s="223">
        <v>0</v>
      </c>
      <c r="T182" s="224">
        <f>S182*H182</f>
        <v>0</v>
      </c>
      <c r="AR182" s="20" t="s">
        <v>301</v>
      </c>
      <c r="AT182" s="20" t="s">
        <v>151</v>
      </c>
      <c r="AU182" s="20" t="s">
        <v>81</v>
      </c>
      <c r="AY182" s="20" t="s">
        <v>128</v>
      </c>
      <c r="BE182" s="225">
        <f>IF(N182="základní",J182,0)</f>
        <v>0</v>
      </c>
      <c r="BF182" s="225">
        <f>IF(N182="snížená",J182,0)</f>
        <v>0</v>
      </c>
      <c r="BG182" s="225">
        <f>IF(N182="zákl. přenesená",J182,0)</f>
        <v>0</v>
      </c>
      <c r="BH182" s="225">
        <f>IF(N182="sníž. přenesená",J182,0)</f>
        <v>0</v>
      </c>
      <c r="BI182" s="225">
        <f>IF(N182="nulová",J182,0)</f>
        <v>0</v>
      </c>
      <c r="BJ182" s="20" t="s">
        <v>79</v>
      </c>
      <c r="BK182" s="225">
        <f>ROUND(I182*H182,2)</f>
        <v>0</v>
      </c>
      <c r="BL182" s="20" t="s">
        <v>301</v>
      </c>
      <c r="BM182" s="20" t="s">
        <v>399</v>
      </c>
    </row>
    <row r="183" spans="2:47" s="1" customFormat="1" ht="13.5">
      <c r="B183" s="42"/>
      <c r="C183" s="70"/>
      <c r="D183" s="226" t="s">
        <v>141</v>
      </c>
      <c r="E183" s="70"/>
      <c r="F183" s="227" t="s">
        <v>375</v>
      </c>
      <c r="G183" s="70"/>
      <c r="H183" s="70"/>
      <c r="I183" s="183"/>
      <c r="J183" s="70"/>
      <c r="K183" s="70"/>
      <c r="L183" s="68"/>
      <c r="M183" s="228"/>
      <c r="N183" s="43"/>
      <c r="O183" s="43"/>
      <c r="P183" s="43"/>
      <c r="Q183" s="43"/>
      <c r="R183" s="43"/>
      <c r="S183" s="43"/>
      <c r="T183" s="91"/>
      <c r="AT183" s="20" t="s">
        <v>141</v>
      </c>
      <c r="AU183" s="20" t="s">
        <v>81</v>
      </c>
    </row>
    <row r="184" spans="2:65" s="1" customFormat="1" ht="16.5" customHeight="1">
      <c r="B184" s="42"/>
      <c r="C184" s="229" t="s">
        <v>400</v>
      </c>
      <c r="D184" s="229" t="s">
        <v>151</v>
      </c>
      <c r="E184" s="230" t="s">
        <v>401</v>
      </c>
      <c r="F184" s="231" t="s">
        <v>402</v>
      </c>
      <c r="G184" s="232" t="s">
        <v>197</v>
      </c>
      <c r="H184" s="233">
        <v>2</v>
      </c>
      <c r="I184" s="234"/>
      <c r="J184" s="235">
        <f>ROUND(I184*H184,2)</f>
        <v>0</v>
      </c>
      <c r="K184" s="231" t="s">
        <v>21</v>
      </c>
      <c r="L184" s="68"/>
      <c r="M184" s="236" t="s">
        <v>21</v>
      </c>
      <c r="N184" s="237" t="s">
        <v>42</v>
      </c>
      <c r="O184" s="43"/>
      <c r="P184" s="223">
        <f>O184*H184</f>
        <v>0</v>
      </c>
      <c r="Q184" s="223">
        <v>0</v>
      </c>
      <c r="R184" s="223">
        <f>Q184*H184</f>
        <v>0</v>
      </c>
      <c r="S184" s="223">
        <v>0</v>
      </c>
      <c r="T184" s="224">
        <f>S184*H184</f>
        <v>0</v>
      </c>
      <c r="AR184" s="20" t="s">
        <v>301</v>
      </c>
      <c r="AT184" s="20" t="s">
        <v>151</v>
      </c>
      <c r="AU184" s="20" t="s">
        <v>81</v>
      </c>
      <c r="AY184" s="20" t="s">
        <v>128</v>
      </c>
      <c r="BE184" s="225">
        <f>IF(N184="základní",J184,0)</f>
        <v>0</v>
      </c>
      <c r="BF184" s="225">
        <f>IF(N184="snížená",J184,0)</f>
        <v>0</v>
      </c>
      <c r="BG184" s="225">
        <f>IF(N184="zákl. přenesená",J184,0)</f>
        <v>0</v>
      </c>
      <c r="BH184" s="225">
        <f>IF(N184="sníž. přenesená",J184,0)</f>
        <v>0</v>
      </c>
      <c r="BI184" s="225">
        <f>IF(N184="nulová",J184,0)</f>
        <v>0</v>
      </c>
      <c r="BJ184" s="20" t="s">
        <v>79</v>
      </c>
      <c r="BK184" s="225">
        <f>ROUND(I184*H184,2)</f>
        <v>0</v>
      </c>
      <c r="BL184" s="20" t="s">
        <v>301</v>
      </c>
      <c r="BM184" s="20" t="s">
        <v>403</v>
      </c>
    </row>
    <row r="185" spans="2:47" s="1" customFormat="1" ht="13.5">
      <c r="B185" s="42"/>
      <c r="C185" s="70"/>
      <c r="D185" s="226" t="s">
        <v>141</v>
      </c>
      <c r="E185" s="70"/>
      <c r="F185" s="227" t="s">
        <v>375</v>
      </c>
      <c r="G185" s="70"/>
      <c r="H185" s="70"/>
      <c r="I185" s="183"/>
      <c r="J185" s="70"/>
      <c r="K185" s="70"/>
      <c r="L185" s="68"/>
      <c r="M185" s="228"/>
      <c r="N185" s="43"/>
      <c r="O185" s="43"/>
      <c r="P185" s="43"/>
      <c r="Q185" s="43"/>
      <c r="R185" s="43"/>
      <c r="S185" s="43"/>
      <c r="T185" s="91"/>
      <c r="AT185" s="20" t="s">
        <v>141</v>
      </c>
      <c r="AU185" s="20" t="s">
        <v>81</v>
      </c>
    </row>
    <row r="186" spans="2:65" s="1" customFormat="1" ht="16.5" customHeight="1">
      <c r="B186" s="42"/>
      <c r="C186" s="229" t="s">
        <v>404</v>
      </c>
      <c r="D186" s="229" t="s">
        <v>151</v>
      </c>
      <c r="E186" s="230" t="s">
        <v>405</v>
      </c>
      <c r="F186" s="231" t="s">
        <v>406</v>
      </c>
      <c r="G186" s="232" t="s">
        <v>197</v>
      </c>
      <c r="H186" s="233">
        <v>1</v>
      </c>
      <c r="I186" s="234"/>
      <c r="J186" s="235">
        <f>ROUND(I186*H186,2)</f>
        <v>0</v>
      </c>
      <c r="K186" s="231" t="s">
        <v>21</v>
      </c>
      <c r="L186" s="68"/>
      <c r="M186" s="236" t="s">
        <v>21</v>
      </c>
      <c r="N186" s="237" t="s">
        <v>42</v>
      </c>
      <c r="O186" s="43"/>
      <c r="P186" s="223">
        <f>O186*H186</f>
        <v>0</v>
      </c>
      <c r="Q186" s="223">
        <v>0</v>
      </c>
      <c r="R186" s="223">
        <f>Q186*H186</f>
        <v>0</v>
      </c>
      <c r="S186" s="223">
        <v>0</v>
      </c>
      <c r="T186" s="224">
        <f>S186*H186</f>
        <v>0</v>
      </c>
      <c r="AR186" s="20" t="s">
        <v>139</v>
      </c>
      <c r="AT186" s="20" t="s">
        <v>151</v>
      </c>
      <c r="AU186" s="20" t="s">
        <v>81</v>
      </c>
      <c r="AY186" s="20" t="s">
        <v>128</v>
      </c>
      <c r="BE186" s="225">
        <f>IF(N186="základní",J186,0)</f>
        <v>0</v>
      </c>
      <c r="BF186" s="225">
        <f>IF(N186="snížená",J186,0)</f>
        <v>0</v>
      </c>
      <c r="BG186" s="225">
        <f>IF(N186="zákl. přenesená",J186,0)</f>
        <v>0</v>
      </c>
      <c r="BH186" s="225">
        <f>IF(N186="sníž. přenesená",J186,0)</f>
        <v>0</v>
      </c>
      <c r="BI186" s="225">
        <f>IF(N186="nulová",J186,0)</f>
        <v>0</v>
      </c>
      <c r="BJ186" s="20" t="s">
        <v>79</v>
      </c>
      <c r="BK186" s="225">
        <f>ROUND(I186*H186,2)</f>
        <v>0</v>
      </c>
      <c r="BL186" s="20" t="s">
        <v>139</v>
      </c>
      <c r="BM186" s="20" t="s">
        <v>407</v>
      </c>
    </row>
    <row r="187" spans="2:65" s="1" customFormat="1" ht="16.5" customHeight="1">
      <c r="B187" s="42"/>
      <c r="C187" s="229" t="s">
        <v>408</v>
      </c>
      <c r="D187" s="229" t="s">
        <v>151</v>
      </c>
      <c r="E187" s="230" t="s">
        <v>409</v>
      </c>
      <c r="F187" s="231" t="s">
        <v>410</v>
      </c>
      <c r="G187" s="232" t="s">
        <v>197</v>
      </c>
      <c r="H187" s="233">
        <v>1</v>
      </c>
      <c r="I187" s="234"/>
      <c r="J187" s="235">
        <f>ROUND(I187*H187,2)</f>
        <v>0</v>
      </c>
      <c r="K187" s="231" t="s">
        <v>21</v>
      </c>
      <c r="L187" s="68"/>
      <c r="M187" s="236" t="s">
        <v>21</v>
      </c>
      <c r="N187" s="237" t="s">
        <v>42</v>
      </c>
      <c r="O187" s="43"/>
      <c r="P187" s="223">
        <f>O187*H187</f>
        <v>0</v>
      </c>
      <c r="Q187" s="223">
        <v>0</v>
      </c>
      <c r="R187" s="223">
        <f>Q187*H187</f>
        <v>0</v>
      </c>
      <c r="S187" s="223">
        <v>0</v>
      </c>
      <c r="T187" s="224">
        <f>S187*H187</f>
        <v>0</v>
      </c>
      <c r="AR187" s="20" t="s">
        <v>301</v>
      </c>
      <c r="AT187" s="20" t="s">
        <v>151</v>
      </c>
      <c r="AU187" s="20" t="s">
        <v>81</v>
      </c>
      <c r="AY187" s="20" t="s">
        <v>128</v>
      </c>
      <c r="BE187" s="225">
        <f>IF(N187="základní",J187,0)</f>
        <v>0</v>
      </c>
      <c r="BF187" s="225">
        <f>IF(N187="snížená",J187,0)</f>
        <v>0</v>
      </c>
      <c r="BG187" s="225">
        <f>IF(N187="zákl. přenesená",J187,0)</f>
        <v>0</v>
      </c>
      <c r="BH187" s="225">
        <f>IF(N187="sníž. přenesená",J187,0)</f>
        <v>0</v>
      </c>
      <c r="BI187" s="225">
        <f>IF(N187="nulová",J187,0)</f>
        <v>0</v>
      </c>
      <c r="BJ187" s="20" t="s">
        <v>79</v>
      </c>
      <c r="BK187" s="225">
        <f>ROUND(I187*H187,2)</f>
        <v>0</v>
      </c>
      <c r="BL187" s="20" t="s">
        <v>301</v>
      </c>
      <c r="BM187" s="20" t="s">
        <v>411</v>
      </c>
    </row>
    <row r="188" spans="2:47" s="1" customFormat="1" ht="13.5">
      <c r="B188" s="42"/>
      <c r="C188" s="70"/>
      <c r="D188" s="226" t="s">
        <v>141</v>
      </c>
      <c r="E188" s="70"/>
      <c r="F188" s="227" t="s">
        <v>375</v>
      </c>
      <c r="G188" s="70"/>
      <c r="H188" s="70"/>
      <c r="I188" s="183"/>
      <c r="J188" s="70"/>
      <c r="K188" s="70"/>
      <c r="L188" s="68"/>
      <c r="M188" s="228"/>
      <c r="N188" s="43"/>
      <c r="O188" s="43"/>
      <c r="P188" s="43"/>
      <c r="Q188" s="43"/>
      <c r="R188" s="43"/>
      <c r="S188" s="43"/>
      <c r="T188" s="91"/>
      <c r="AT188" s="20" t="s">
        <v>141</v>
      </c>
      <c r="AU188" s="20" t="s">
        <v>81</v>
      </c>
    </row>
    <row r="189" spans="2:65" s="1" customFormat="1" ht="16.5" customHeight="1">
      <c r="B189" s="42"/>
      <c r="C189" s="229" t="s">
        <v>412</v>
      </c>
      <c r="D189" s="229" t="s">
        <v>151</v>
      </c>
      <c r="E189" s="230" t="s">
        <v>413</v>
      </c>
      <c r="F189" s="231" t="s">
        <v>414</v>
      </c>
      <c r="G189" s="232" t="s">
        <v>191</v>
      </c>
      <c r="H189" s="233">
        <v>25</v>
      </c>
      <c r="I189" s="234"/>
      <c r="J189" s="235">
        <f>ROUND(I189*H189,2)</f>
        <v>0</v>
      </c>
      <c r="K189" s="231" t="s">
        <v>21</v>
      </c>
      <c r="L189" s="68"/>
      <c r="M189" s="236" t="s">
        <v>21</v>
      </c>
      <c r="N189" s="237" t="s">
        <v>42</v>
      </c>
      <c r="O189" s="43"/>
      <c r="P189" s="223">
        <f>O189*H189</f>
        <v>0</v>
      </c>
      <c r="Q189" s="223">
        <v>0</v>
      </c>
      <c r="R189" s="223">
        <f>Q189*H189</f>
        <v>0</v>
      </c>
      <c r="S189" s="223">
        <v>0</v>
      </c>
      <c r="T189" s="224">
        <f>S189*H189</f>
        <v>0</v>
      </c>
      <c r="AR189" s="20" t="s">
        <v>139</v>
      </c>
      <c r="AT189" s="20" t="s">
        <v>151</v>
      </c>
      <c r="AU189" s="20" t="s">
        <v>81</v>
      </c>
      <c r="AY189" s="20" t="s">
        <v>128</v>
      </c>
      <c r="BE189" s="225">
        <f>IF(N189="základní",J189,0)</f>
        <v>0</v>
      </c>
      <c r="BF189" s="225">
        <f>IF(N189="snížená",J189,0)</f>
        <v>0</v>
      </c>
      <c r="BG189" s="225">
        <f>IF(N189="zákl. přenesená",J189,0)</f>
        <v>0</v>
      </c>
      <c r="BH189" s="225">
        <f>IF(N189="sníž. přenesená",J189,0)</f>
        <v>0</v>
      </c>
      <c r="BI189" s="225">
        <f>IF(N189="nulová",J189,0)</f>
        <v>0</v>
      </c>
      <c r="BJ189" s="20" t="s">
        <v>79</v>
      </c>
      <c r="BK189" s="225">
        <f>ROUND(I189*H189,2)</f>
        <v>0</v>
      </c>
      <c r="BL189" s="20" t="s">
        <v>139</v>
      </c>
      <c r="BM189" s="20" t="s">
        <v>415</v>
      </c>
    </row>
    <row r="190" spans="2:65" s="1" customFormat="1" ht="16.5" customHeight="1">
      <c r="B190" s="42"/>
      <c r="C190" s="229" t="s">
        <v>416</v>
      </c>
      <c r="D190" s="229" t="s">
        <v>151</v>
      </c>
      <c r="E190" s="230" t="s">
        <v>417</v>
      </c>
      <c r="F190" s="231" t="s">
        <v>418</v>
      </c>
      <c r="G190" s="232" t="s">
        <v>191</v>
      </c>
      <c r="H190" s="233">
        <v>25</v>
      </c>
      <c r="I190" s="234"/>
      <c r="J190" s="235">
        <f>ROUND(I190*H190,2)</f>
        <v>0</v>
      </c>
      <c r="K190" s="231" t="s">
        <v>21</v>
      </c>
      <c r="L190" s="68"/>
      <c r="M190" s="236" t="s">
        <v>21</v>
      </c>
      <c r="N190" s="237" t="s">
        <v>42</v>
      </c>
      <c r="O190" s="43"/>
      <c r="P190" s="223">
        <f>O190*H190</f>
        <v>0</v>
      </c>
      <c r="Q190" s="223">
        <v>0</v>
      </c>
      <c r="R190" s="223">
        <f>Q190*H190</f>
        <v>0</v>
      </c>
      <c r="S190" s="223">
        <v>0</v>
      </c>
      <c r="T190" s="224">
        <f>S190*H190</f>
        <v>0</v>
      </c>
      <c r="AR190" s="20" t="s">
        <v>301</v>
      </c>
      <c r="AT190" s="20" t="s">
        <v>151</v>
      </c>
      <c r="AU190" s="20" t="s">
        <v>81</v>
      </c>
      <c r="AY190" s="20" t="s">
        <v>128</v>
      </c>
      <c r="BE190" s="225">
        <f>IF(N190="základní",J190,0)</f>
        <v>0</v>
      </c>
      <c r="BF190" s="225">
        <f>IF(N190="snížená",J190,0)</f>
        <v>0</v>
      </c>
      <c r="BG190" s="225">
        <f>IF(N190="zákl. přenesená",J190,0)</f>
        <v>0</v>
      </c>
      <c r="BH190" s="225">
        <f>IF(N190="sníž. přenesená",J190,0)</f>
        <v>0</v>
      </c>
      <c r="BI190" s="225">
        <f>IF(N190="nulová",J190,0)</f>
        <v>0</v>
      </c>
      <c r="BJ190" s="20" t="s">
        <v>79</v>
      </c>
      <c r="BK190" s="225">
        <f>ROUND(I190*H190,2)</f>
        <v>0</v>
      </c>
      <c r="BL190" s="20" t="s">
        <v>301</v>
      </c>
      <c r="BM190" s="20" t="s">
        <v>419</v>
      </c>
    </row>
    <row r="191" spans="2:65" s="1" customFormat="1" ht="16.5" customHeight="1">
      <c r="B191" s="42"/>
      <c r="C191" s="229" t="s">
        <v>420</v>
      </c>
      <c r="D191" s="229" t="s">
        <v>151</v>
      </c>
      <c r="E191" s="230" t="s">
        <v>421</v>
      </c>
      <c r="F191" s="231" t="s">
        <v>422</v>
      </c>
      <c r="G191" s="232" t="s">
        <v>197</v>
      </c>
      <c r="H191" s="233">
        <v>15</v>
      </c>
      <c r="I191" s="234"/>
      <c r="J191" s="235">
        <f>ROUND(I191*H191,2)</f>
        <v>0</v>
      </c>
      <c r="K191" s="231" t="s">
        <v>21</v>
      </c>
      <c r="L191" s="68"/>
      <c r="M191" s="236" t="s">
        <v>21</v>
      </c>
      <c r="N191" s="237" t="s">
        <v>42</v>
      </c>
      <c r="O191" s="43"/>
      <c r="P191" s="223">
        <f>O191*H191</f>
        <v>0</v>
      </c>
      <c r="Q191" s="223">
        <v>0</v>
      </c>
      <c r="R191" s="223">
        <f>Q191*H191</f>
        <v>0</v>
      </c>
      <c r="S191" s="223">
        <v>0</v>
      </c>
      <c r="T191" s="224">
        <f>S191*H191</f>
        <v>0</v>
      </c>
      <c r="AR191" s="20" t="s">
        <v>139</v>
      </c>
      <c r="AT191" s="20" t="s">
        <v>151</v>
      </c>
      <c r="AU191" s="20" t="s">
        <v>81</v>
      </c>
      <c r="AY191" s="20" t="s">
        <v>128</v>
      </c>
      <c r="BE191" s="225">
        <f>IF(N191="základní",J191,0)</f>
        <v>0</v>
      </c>
      <c r="BF191" s="225">
        <f>IF(N191="snížená",J191,0)</f>
        <v>0</v>
      </c>
      <c r="BG191" s="225">
        <f>IF(N191="zákl. přenesená",J191,0)</f>
        <v>0</v>
      </c>
      <c r="BH191" s="225">
        <f>IF(N191="sníž. přenesená",J191,0)</f>
        <v>0</v>
      </c>
      <c r="BI191" s="225">
        <f>IF(N191="nulová",J191,0)</f>
        <v>0</v>
      </c>
      <c r="BJ191" s="20" t="s">
        <v>79</v>
      </c>
      <c r="BK191" s="225">
        <f>ROUND(I191*H191,2)</f>
        <v>0</v>
      </c>
      <c r="BL191" s="20" t="s">
        <v>139</v>
      </c>
      <c r="BM191" s="20" t="s">
        <v>423</v>
      </c>
    </row>
    <row r="192" spans="2:65" s="1" customFormat="1" ht="16.5" customHeight="1">
      <c r="B192" s="42"/>
      <c r="C192" s="229" t="s">
        <v>424</v>
      </c>
      <c r="D192" s="229" t="s">
        <v>151</v>
      </c>
      <c r="E192" s="230" t="s">
        <v>425</v>
      </c>
      <c r="F192" s="231" t="s">
        <v>426</v>
      </c>
      <c r="G192" s="232" t="s">
        <v>197</v>
      </c>
      <c r="H192" s="233">
        <v>15</v>
      </c>
      <c r="I192" s="234"/>
      <c r="J192" s="235">
        <f>ROUND(I192*H192,2)</f>
        <v>0</v>
      </c>
      <c r="K192" s="231" t="s">
        <v>21</v>
      </c>
      <c r="L192" s="68"/>
      <c r="M192" s="236" t="s">
        <v>21</v>
      </c>
      <c r="N192" s="237" t="s">
        <v>42</v>
      </c>
      <c r="O192" s="43"/>
      <c r="P192" s="223">
        <f>O192*H192</f>
        <v>0</v>
      </c>
      <c r="Q192" s="223">
        <v>0</v>
      </c>
      <c r="R192" s="223">
        <f>Q192*H192</f>
        <v>0</v>
      </c>
      <c r="S192" s="223">
        <v>0</v>
      </c>
      <c r="T192" s="224">
        <f>S192*H192</f>
        <v>0</v>
      </c>
      <c r="AR192" s="20" t="s">
        <v>301</v>
      </c>
      <c r="AT192" s="20" t="s">
        <v>151</v>
      </c>
      <c r="AU192" s="20" t="s">
        <v>81</v>
      </c>
      <c r="AY192" s="20" t="s">
        <v>128</v>
      </c>
      <c r="BE192" s="225">
        <f>IF(N192="základní",J192,0)</f>
        <v>0</v>
      </c>
      <c r="BF192" s="225">
        <f>IF(N192="snížená",J192,0)</f>
        <v>0</v>
      </c>
      <c r="BG192" s="225">
        <f>IF(N192="zákl. přenesená",J192,0)</f>
        <v>0</v>
      </c>
      <c r="BH192" s="225">
        <f>IF(N192="sníž. přenesená",J192,0)</f>
        <v>0</v>
      </c>
      <c r="BI192" s="225">
        <f>IF(N192="nulová",J192,0)</f>
        <v>0</v>
      </c>
      <c r="BJ192" s="20" t="s">
        <v>79</v>
      </c>
      <c r="BK192" s="225">
        <f>ROUND(I192*H192,2)</f>
        <v>0</v>
      </c>
      <c r="BL192" s="20" t="s">
        <v>301</v>
      </c>
      <c r="BM192" s="20" t="s">
        <v>427</v>
      </c>
    </row>
    <row r="193" spans="2:47" s="1" customFormat="1" ht="13.5">
      <c r="B193" s="42"/>
      <c r="C193" s="70"/>
      <c r="D193" s="226" t="s">
        <v>141</v>
      </c>
      <c r="E193" s="70"/>
      <c r="F193" s="227" t="s">
        <v>428</v>
      </c>
      <c r="G193" s="70"/>
      <c r="H193" s="70"/>
      <c r="I193" s="183"/>
      <c r="J193" s="70"/>
      <c r="K193" s="70"/>
      <c r="L193" s="68"/>
      <c r="M193" s="228"/>
      <c r="N193" s="43"/>
      <c r="O193" s="43"/>
      <c r="P193" s="43"/>
      <c r="Q193" s="43"/>
      <c r="R193" s="43"/>
      <c r="S193" s="43"/>
      <c r="T193" s="91"/>
      <c r="AT193" s="20" t="s">
        <v>141</v>
      </c>
      <c r="AU193" s="20" t="s">
        <v>81</v>
      </c>
    </row>
    <row r="194" spans="2:65" s="1" customFormat="1" ht="16.5" customHeight="1">
      <c r="B194" s="42"/>
      <c r="C194" s="229" t="s">
        <v>429</v>
      </c>
      <c r="D194" s="229" t="s">
        <v>151</v>
      </c>
      <c r="E194" s="230" t="s">
        <v>430</v>
      </c>
      <c r="F194" s="231" t="s">
        <v>431</v>
      </c>
      <c r="G194" s="232" t="s">
        <v>191</v>
      </c>
      <c r="H194" s="233">
        <v>50</v>
      </c>
      <c r="I194" s="234"/>
      <c r="J194" s="235">
        <f>ROUND(I194*H194,2)</f>
        <v>0</v>
      </c>
      <c r="K194" s="231" t="s">
        <v>21</v>
      </c>
      <c r="L194" s="68"/>
      <c r="M194" s="236" t="s">
        <v>21</v>
      </c>
      <c r="N194" s="237" t="s">
        <v>42</v>
      </c>
      <c r="O194" s="43"/>
      <c r="P194" s="223">
        <f>O194*H194</f>
        <v>0</v>
      </c>
      <c r="Q194" s="223">
        <v>0</v>
      </c>
      <c r="R194" s="223">
        <f>Q194*H194</f>
        <v>0</v>
      </c>
      <c r="S194" s="223">
        <v>0</v>
      </c>
      <c r="T194" s="224">
        <f>S194*H194</f>
        <v>0</v>
      </c>
      <c r="AR194" s="20" t="s">
        <v>139</v>
      </c>
      <c r="AT194" s="20" t="s">
        <v>151</v>
      </c>
      <c r="AU194" s="20" t="s">
        <v>81</v>
      </c>
      <c r="AY194" s="20" t="s">
        <v>128</v>
      </c>
      <c r="BE194" s="225">
        <f>IF(N194="základní",J194,0)</f>
        <v>0</v>
      </c>
      <c r="BF194" s="225">
        <f>IF(N194="snížená",J194,0)</f>
        <v>0</v>
      </c>
      <c r="BG194" s="225">
        <f>IF(N194="zákl. přenesená",J194,0)</f>
        <v>0</v>
      </c>
      <c r="BH194" s="225">
        <f>IF(N194="sníž. přenesená",J194,0)</f>
        <v>0</v>
      </c>
      <c r="BI194" s="225">
        <f>IF(N194="nulová",J194,0)</f>
        <v>0</v>
      </c>
      <c r="BJ194" s="20" t="s">
        <v>79</v>
      </c>
      <c r="BK194" s="225">
        <f>ROUND(I194*H194,2)</f>
        <v>0</v>
      </c>
      <c r="BL194" s="20" t="s">
        <v>139</v>
      </c>
      <c r="BM194" s="20" t="s">
        <v>432</v>
      </c>
    </row>
    <row r="195" spans="2:65" s="1" customFormat="1" ht="16.5" customHeight="1">
      <c r="B195" s="42"/>
      <c r="C195" s="229" t="s">
        <v>433</v>
      </c>
      <c r="D195" s="229" t="s">
        <v>151</v>
      </c>
      <c r="E195" s="230" t="s">
        <v>434</v>
      </c>
      <c r="F195" s="231" t="s">
        <v>435</v>
      </c>
      <c r="G195" s="232" t="s">
        <v>197</v>
      </c>
      <c r="H195" s="233">
        <v>1</v>
      </c>
      <c r="I195" s="234"/>
      <c r="J195" s="235">
        <f>ROUND(I195*H195,2)</f>
        <v>0</v>
      </c>
      <c r="K195" s="231" t="s">
        <v>21</v>
      </c>
      <c r="L195" s="68"/>
      <c r="M195" s="236" t="s">
        <v>21</v>
      </c>
      <c r="N195" s="237" t="s">
        <v>42</v>
      </c>
      <c r="O195" s="43"/>
      <c r="P195" s="223">
        <f>O195*H195</f>
        <v>0</v>
      </c>
      <c r="Q195" s="223">
        <v>0</v>
      </c>
      <c r="R195" s="223">
        <f>Q195*H195</f>
        <v>0</v>
      </c>
      <c r="S195" s="223">
        <v>0</v>
      </c>
      <c r="T195" s="224">
        <f>S195*H195</f>
        <v>0</v>
      </c>
      <c r="AR195" s="20" t="s">
        <v>301</v>
      </c>
      <c r="AT195" s="20" t="s">
        <v>151</v>
      </c>
      <c r="AU195" s="20" t="s">
        <v>81</v>
      </c>
      <c r="AY195" s="20" t="s">
        <v>128</v>
      </c>
      <c r="BE195" s="225">
        <f>IF(N195="základní",J195,0)</f>
        <v>0</v>
      </c>
      <c r="BF195" s="225">
        <f>IF(N195="snížená",J195,0)</f>
        <v>0</v>
      </c>
      <c r="BG195" s="225">
        <f>IF(N195="zákl. přenesená",J195,0)</f>
        <v>0</v>
      </c>
      <c r="BH195" s="225">
        <f>IF(N195="sníž. přenesená",J195,0)</f>
        <v>0</v>
      </c>
      <c r="BI195" s="225">
        <f>IF(N195="nulová",J195,0)</f>
        <v>0</v>
      </c>
      <c r="BJ195" s="20" t="s">
        <v>79</v>
      </c>
      <c r="BK195" s="225">
        <f>ROUND(I195*H195,2)</f>
        <v>0</v>
      </c>
      <c r="BL195" s="20" t="s">
        <v>301</v>
      </c>
      <c r="BM195" s="20" t="s">
        <v>436</v>
      </c>
    </row>
    <row r="196" spans="2:47" s="1" customFormat="1" ht="13.5">
      <c r="B196" s="42"/>
      <c r="C196" s="70"/>
      <c r="D196" s="226" t="s">
        <v>141</v>
      </c>
      <c r="E196" s="70"/>
      <c r="F196" s="227" t="s">
        <v>437</v>
      </c>
      <c r="G196" s="70"/>
      <c r="H196" s="70"/>
      <c r="I196" s="183"/>
      <c r="J196" s="70"/>
      <c r="K196" s="70"/>
      <c r="L196" s="68"/>
      <c r="M196" s="228"/>
      <c r="N196" s="43"/>
      <c r="O196" s="43"/>
      <c r="P196" s="43"/>
      <c r="Q196" s="43"/>
      <c r="R196" s="43"/>
      <c r="S196" s="43"/>
      <c r="T196" s="91"/>
      <c r="AT196" s="20" t="s">
        <v>141</v>
      </c>
      <c r="AU196" s="20" t="s">
        <v>81</v>
      </c>
    </row>
    <row r="197" spans="2:65" s="1" customFormat="1" ht="16.5" customHeight="1">
      <c r="B197" s="42"/>
      <c r="C197" s="229" t="s">
        <v>438</v>
      </c>
      <c r="D197" s="229" t="s">
        <v>151</v>
      </c>
      <c r="E197" s="230" t="s">
        <v>439</v>
      </c>
      <c r="F197" s="231" t="s">
        <v>440</v>
      </c>
      <c r="G197" s="232" t="s">
        <v>197</v>
      </c>
      <c r="H197" s="233">
        <v>3</v>
      </c>
      <c r="I197" s="234"/>
      <c r="J197" s="235">
        <f>ROUND(I197*H197,2)</f>
        <v>0</v>
      </c>
      <c r="K197" s="231" t="s">
        <v>21</v>
      </c>
      <c r="L197" s="68"/>
      <c r="M197" s="236" t="s">
        <v>21</v>
      </c>
      <c r="N197" s="237" t="s">
        <v>42</v>
      </c>
      <c r="O197" s="43"/>
      <c r="P197" s="223">
        <f>O197*H197</f>
        <v>0</v>
      </c>
      <c r="Q197" s="223">
        <v>0</v>
      </c>
      <c r="R197" s="223">
        <f>Q197*H197</f>
        <v>0</v>
      </c>
      <c r="S197" s="223">
        <v>0</v>
      </c>
      <c r="T197" s="224">
        <f>S197*H197</f>
        <v>0</v>
      </c>
      <c r="AR197" s="20" t="s">
        <v>139</v>
      </c>
      <c r="AT197" s="20" t="s">
        <v>151</v>
      </c>
      <c r="AU197" s="20" t="s">
        <v>81</v>
      </c>
      <c r="AY197" s="20" t="s">
        <v>128</v>
      </c>
      <c r="BE197" s="225">
        <f>IF(N197="základní",J197,0)</f>
        <v>0</v>
      </c>
      <c r="BF197" s="225">
        <f>IF(N197="snížená",J197,0)</f>
        <v>0</v>
      </c>
      <c r="BG197" s="225">
        <f>IF(N197="zákl. přenesená",J197,0)</f>
        <v>0</v>
      </c>
      <c r="BH197" s="225">
        <f>IF(N197="sníž. přenesená",J197,0)</f>
        <v>0</v>
      </c>
      <c r="BI197" s="225">
        <f>IF(N197="nulová",J197,0)</f>
        <v>0</v>
      </c>
      <c r="BJ197" s="20" t="s">
        <v>79</v>
      </c>
      <c r="BK197" s="225">
        <f>ROUND(I197*H197,2)</f>
        <v>0</v>
      </c>
      <c r="BL197" s="20" t="s">
        <v>139</v>
      </c>
      <c r="BM197" s="20" t="s">
        <v>441</v>
      </c>
    </row>
    <row r="198" spans="2:65" s="1" customFormat="1" ht="16.5" customHeight="1">
      <c r="B198" s="42"/>
      <c r="C198" s="229" t="s">
        <v>442</v>
      </c>
      <c r="D198" s="229" t="s">
        <v>151</v>
      </c>
      <c r="E198" s="230" t="s">
        <v>443</v>
      </c>
      <c r="F198" s="231" t="s">
        <v>444</v>
      </c>
      <c r="G198" s="232" t="s">
        <v>197</v>
      </c>
      <c r="H198" s="233">
        <v>3</v>
      </c>
      <c r="I198" s="234"/>
      <c r="J198" s="235">
        <f>ROUND(I198*H198,2)</f>
        <v>0</v>
      </c>
      <c r="K198" s="231" t="s">
        <v>21</v>
      </c>
      <c r="L198" s="68"/>
      <c r="M198" s="236" t="s">
        <v>21</v>
      </c>
      <c r="N198" s="237" t="s">
        <v>42</v>
      </c>
      <c r="O198" s="43"/>
      <c r="P198" s="223">
        <f>O198*H198</f>
        <v>0</v>
      </c>
      <c r="Q198" s="223">
        <v>0</v>
      </c>
      <c r="R198" s="223">
        <f>Q198*H198</f>
        <v>0</v>
      </c>
      <c r="S198" s="223">
        <v>0</v>
      </c>
      <c r="T198" s="224">
        <f>S198*H198</f>
        <v>0</v>
      </c>
      <c r="AR198" s="20" t="s">
        <v>301</v>
      </c>
      <c r="AT198" s="20" t="s">
        <v>151</v>
      </c>
      <c r="AU198" s="20" t="s">
        <v>81</v>
      </c>
      <c r="AY198" s="20" t="s">
        <v>128</v>
      </c>
      <c r="BE198" s="225">
        <f>IF(N198="základní",J198,0)</f>
        <v>0</v>
      </c>
      <c r="BF198" s="225">
        <f>IF(N198="snížená",J198,0)</f>
        <v>0</v>
      </c>
      <c r="BG198" s="225">
        <f>IF(N198="zákl. přenesená",J198,0)</f>
        <v>0</v>
      </c>
      <c r="BH198" s="225">
        <f>IF(N198="sníž. přenesená",J198,0)</f>
        <v>0</v>
      </c>
      <c r="BI198" s="225">
        <f>IF(N198="nulová",J198,0)</f>
        <v>0</v>
      </c>
      <c r="BJ198" s="20" t="s">
        <v>79</v>
      </c>
      <c r="BK198" s="225">
        <f>ROUND(I198*H198,2)</f>
        <v>0</v>
      </c>
      <c r="BL198" s="20" t="s">
        <v>301</v>
      </c>
      <c r="BM198" s="20" t="s">
        <v>445</v>
      </c>
    </row>
    <row r="199" spans="2:47" s="1" customFormat="1" ht="13.5">
      <c r="B199" s="42"/>
      <c r="C199" s="70"/>
      <c r="D199" s="226" t="s">
        <v>141</v>
      </c>
      <c r="E199" s="70"/>
      <c r="F199" s="227" t="s">
        <v>446</v>
      </c>
      <c r="G199" s="70"/>
      <c r="H199" s="70"/>
      <c r="I199" s="183"/>
      <c r="J199" s="70"/>
      <c r="K199" s="70"/>
      <c r="L199" s="68"/>
      <c r="M199" s="228"/>
      <c r="N199" s="43"/>
      <c r="O199" s="43"/>
      <c r="P199" s="43"/>
      <c r="Q199" s="43"/>
      <c r="R199" s="43"/>
      <c r="S199" s="43"/>
      <c r="T199" s="91"/>
      <c r="AT199" s="20" t="s">
        <v>141</v>
      </c>
      <c r="AU199" s="20" t="s">
        <v>81</v>
      </c>
    </row>
    <row r="200" spans="2:65" s="1" customFormat="1" ht="16.5" customHeight="1">
      <c r="B200" s="42"/>
      <c r="C200" s="229" t="s">
        <v>447</v>
      </c>
      <c r="D200" s="229" t="s">
        <v>151</v>
      </c>
      <c r="E200" s="230" t="s">
        <v>448</v>
      </c>
      <c r="F200" s="231" t="s">
        <v>414</v>
      </c>
      <c r="G200" s="232" t="s">
        <v>191</v>
      </c>
      <c r="H200" s="233">
        <v>15</v>
      </c>
      <c r="I200" s="234"/>
      <c r="J200" s="235">
        <f>ROUND(I200*H200,2)</f>
        <v>0</v>
      </c>
      <c r="K200" s="231" t="s">
        <v>21</v>
      </c>
      <c r="L200" s="68"/>
      <c r="M200" s="236" t="s">
        <v>21</v>
      </c>
      <c r="N200" s="237" t="s">
        <v>42</v>
      </c>
      <c r="O200" s="43"/>
      <c r="P200" s="223">
        <f>O200*H200</f>
        <v>0</v>
      </c>
      <c r="Q200" s="223">
        <v>0</v>
      </c>
      <c r="R200" s="223">
        <f>Q200*H200</f>
        <v>0</v>
      </c>
      <c r="S200" s="223">
        <v>0</v>
      </c>
      <c r="T200" s="224">
        <f>S200*H200</f>
        <v>0</v>
      </c>
      <c r="AR200" s="20" t="s">
        <v>139</v>
      </c>
      <c r="AT200" s="20" t="s">
        <v>151</v>
      </c>
      <c r="AU200" s="20" t="s">
        <v>81</v>
      </c>
      <c r="AY200" s="20" t="s">
        <v>128</v>
      </c>
      <c r="BE200" s="225">
        <f>IF(N200="základní",J200,0)</f>
        <v>0</v>
      </c>
      <c r="BF200" s="225">
        <f>IF(N200="snížená",J200,0)</f>
        <v>0</v>
      </c>
      <c r="BG200" s="225">
        <f>IF(N200="zákl. přenesená",J200,0)</f>
        <v>0</v>
      </c>
      <c r="BH200" s="225">
        <f>IF(N200="sníž. přenesená",J200,0)</f>
        <v>0</v>
      </c>
      <c r="BI200" s="225">
        <f>IF(N200="nulová",J200,0)</f>
        <v>0</v>
      </c>
      <c r="BJ200" s="20" t="s">
        <v>79</v>
      </c>
      <c r="BK200" s="225">
        <f>ROUND(I200*H200,2)</f>
        <v>0</v>
      </c>
      <c r="BL200" s="20" t="s">
        <v>139</v>
      </c>
      <c r="BM200" s="20" t="s">
        <v>449</v>
      </c>
    </row>
    <row r="201" spans="2:65" s="1" customFormat="1" ht="16.5" customHeight="1">
      <c r="B201" s="42"/>
      <c r="C201" s="229" t="s">
        <v>450</v>
      </c>
      <c r="D201" s="229" t="s">
        <v>151</v>
      </c>
      <c r="E201" s="230" t="s">
        <v>451</v>
      </c>
      <c r="F201" s="231" t="s">
        <v>452</v>
      </c>
      <c r="G201" s="232" t="s">
        <v>191</v>
      </c>
      <c r="H201" s="233">
        <v>15</v>
      </c>
      <c r="I201" s="234"/>
      <c r="J201" s="235">
        <f>ROUND(I201*H201,2)</f>
        <v>0</v>
      </c>
      <c r="K201" s="231" t="s">
        <v>21</v>
      </c>
      <c r="L201" s="68"/>
      <c r="M201" s="236" t="s">
        <v>21</v>
      </c>
      <c r="N201" s="237" t="s">
        <v>42</v>
      </c>
      <c r="O201" s="43"/>
      <c r="P201" s="223">
        <f>O201*H201</f>
        <v>0</v>
      </c>
      <c r="Q201" s="223">
        <v>0</v>
      </c>
      <c r="R201" s="223">
        <f>Q201*H201</f>
        <v>0</v>
      </c>
      <c r="S201" s="223">
        <v>0</v>
      </c>
      <c r="T201" s="224">
        <f>S201*H201</f>
        <v>0</v>
      </c>
      <c r="AR201" s="20" t="s">
        <v>301</v>
      </c>
      <c r="AT201" s="20" t="s">
        <v>151</v>
      </c>
      <c r="AU201" s="20" t="s">
        <v>81</v>
      </c>
      <c r="AY201" s="20" t="s">
        <v>128</v>
      </c>
      <c r="BE201" s="225">
        <f>IF(N201="základní",J201,0)</f>
        <v>0</v>
      </c>
      <c r="BF201" s="225">
        <f>IF(N201="snížená",J201,0)</f>
        <v>0</v>
      </c>
      <c r="BG201" s="225">
        <f>IF(N201="zákl. přenesená",J201,0)</f>
        <v>0</v>
      </c>
      <c r="BH201" s="225">
        <f>IF(N201="sníž. přenesená",J201,0)</f>
        <v>0</v>
      </c>
      <c r="BI201" s="225">
        <f>IF(N201="nulová",J201,0)</f>
        <v>0</v>
      </c>
      <c r="BJ201" s="20" t="s">
        <v>79</v>
      </c>
      <c r="BK201" s="225">
        <f>ROUND(I201*H201,2)</f>
        <v>0</v>
      </c>
      <c r="BL201" s="20" t="s">
        <v>301</v>
      </c>
      <c r="BM201" s="20" t="s">
        <v>453</v>
      </c>
    </row>
    <row r="202" spans="2:65" s="1" customFormat="1" ht="16.5" customHeight="1">
      <c r="B202" s="42"/>
      <c r="C202" s="229" t="s">
        <v>454</v>
      </c>
      <c r="D202" s="229" t="s">
        <v>151</v>
      </c>
      <c r="E202" s="230" t="s">
        <v>455</v>
      </c>
      <c r="F202" s="231" t="s">
        <v>456</v>
      </c>
      <c r="G202" s="232" t="s">
        <v>191</v>
      </c>
      <c r="H202" s="233">
        <v>1</v>
      </c>
      <c r="I202" s="234"/>
      <c r="J202" s="235">
        <f>ROUND(I202*H202,2)</f>
        <v>0</v>
      </c>
      <c r="K202" s="231" t="s">
        <v>21</v>
      </c>
      <c r="L202" s="68"/>
      <c r="M202" s="236" t="s">
        <v>21</v>
      </c>
      <c r="N202" s="237" t="s">
        <v>42</v>
      </c>
      <c r="O202" s="43"/>
      <c r="P202" s="223">
        <f>O202*H202</f>
        <v>0</v>
      </c>
      <c r="Q202" s="223">
        <v>0</v>
      </c>
      <c r="R202" s="223">
        <f>Q202*H202</f>
        <v>0</v>
      </c>
      <c r="S202" s="223">
        <v>0</v>
      </c>
      <c r="T202" s="224">
        <f>S202*H202</f>
        <v>0</v>
      </c>
      <c r="AR202" s="20" t="s">
        <v>301</v>
      </c>
      <c r="AT202" s="20" t="s">
        <v>151</v>
      </c>
      <c r="AU202" s="20" t="s">
        <v>81</v>
      </c>
      <c r="AY202" s="20" t="s">
        <v>128</v>
      </c>
      <c r="BE202" s="225">
        <f>IF(N202="základní",J202,0)</f>
        <v>0</v>
      </c>
      <c r="BF202" s="225">
        <f>IF(N202="snížená",J202,0)</f>
        <v>0</v>
      </c>
      <c r="BG202" s="225">
        <f>IF(N202="zákl. přenesená",J202,0)</f>
        <v>0</v>
      </c>
      <c r="BH202" s="225">
        <f>IF(N202="sníž. přenesená",J202,0)</f>
        <v>0</v>
      </c>
      <c r="BI202" s="225">
        <f>IF(N202="nulová",J202,0)</f>
        <v>0</v>
      </c>
      <c r="BJ202" s="20" t="s">
        <v>79</v>
      </c>
      <c r="BK202" s="225">
        <f>ROUND(I202*H202,2)</f>
        <v>0</v>
      </c>
      <c r="BL202" s="20" t="s">
        <v>301</v>
      </c>
      <c r="BM202" s="20" t="s">
        <v>457</v>
      </c>
    </row>
    <row r="203" spans="2:47" s="1" customFormat="1" ht="13.5">
      <c r="B203" s="42"/>
      <c r="C203" s="70"/>
      <c r="D203" s="226" t="s">
        <v>141</v>
      </c>
      <c r="E203" s="70"/>
      <c r="F203" s="227" t="s">
        <v>458</v>
      </c>
      <c r="G203" s="70"/>
      <c r="H203" s="70"/>
      <c r="I203" s="183"/>
      <c r="J203" s="70"/>
      <c r="K203" s="70"/>
      <c r="L203" s="68"/>
      <c r="M203" s="228"/>
      <c r="N203" s="43"/>
      <c r="O203" s="43"/>
      <c r="P203" s="43"/>
      <c r="Q203" s="43"/>
      <c r="R203" s="43"/>
      <c r="S203" s="43"/>
      <c r="T203" s="91"/>
      <c r="AT203" s="20" t="s">
        <v>141</v>
      </c>
      <c r="AU203" s="20" t="s">
        <v>81</v>
      </c>
    </row>
    <row r="204" spans="2:65" s="1" customFormat="1" ht="16.5" customHeight="1">
      <c r="B204" s="42"/>
      <c r="C204" s="229" t="s">
        <v>459</v>
      </c>
      <c r="D204" s="229" t="s">
        <v>151</v>
      </c>
      <c r="E204" s="230" t="s">
        <v>460</v>
      </c>
      <c r="F204" s="231" t="s">
        <v>461</v>
      </c>
      <c r="G204" s="232" t="s">
        <v>191</v>
      </c>
      <c r="H204" s="233">
        <v>15</v>
      </c>
      <c r="I204" s="234"/>
      <c r="J204" s="235">
        <f>ROUND(I204*H204,2)</f>
        <v>0</v>
      </c>
      <c r="K204" s="231" t="s">
        <v>21</v>
      </c>
      <c r="L204" s="68"/>
      <c r="M204" s="236" t="s">
        <v>21</v>
      </c>
      <c r="N204" s="237" t="s">
        <v>42</v>
      </c>
      <c r="O204" s="43"/>
      <c r="P204" s="223">
        <f>O204*H204</f>
        <v>0</v>
      </c>
      <c r="Q204" s="223">
        <v>0</v>
      </c>
      <c r="R204" s="223">
        <f>Q204*H204</f>
        <v>0</v>
      </c>
      <c r="S204" s="223">
        <v>0</v>
      </c>
      <c r="T204" s="224">
        <f>S204*H204</f>
        <v>0</v>
      </c>
      <c r="AR204" s="20" t="s">
        <v>139</v>
      </c>
      <c r="AT204" s="20" t="s">
        <v>151</v>
      </c>
      <c r="AU204" s="20" t="s">
        <v>81</v>
      </c>
      <c r="AY204" s="20" t="s">
        <v>128</v>
      </c>
      <c r="BE204" s="225">
        <f>IF(N204="základní",J204,0)</f>
        <v>0</v>
      </c>
      <c r="BF204" s="225">
        <f>IF(N204="snížená",J204,0)</f>
        <v>0</v>
      </c>
      <c r="BG204" s="225">
        <f>IF(N204="zákl. přenesená",J204,0)</f>
        <v>0</v>
      </c>
      <c r="BH204" s="225">
        <f>IF(N204="sníž. přenesená",J204,0)</f>
        <v>0</v>
      </c>
      <c r="BI204" s="225">
        <f>IF(N204="nulová",J204,0)</f>
        <v>0</v>
      </c>
      <c r="BJ204" s="20" t="s">
        <v>79</v>
      </c>
      <c r="BK204" s="225">
        <f>ROUND(I204*H204,2)</f>
        <v>0</v>
      </c>
      <c r="BL204" s="20" t="s">
        <v>139</v>
      </c>
      <c r="BM204" s="20" t="s">
        <v>462</v>
      </c>
    </row>
    <row r="205" spans="2:47" s="1" customFormat="1" ht="13.5">
      <c r="B205" s="42"/>
      <c r="C205" s="70"/>
      <c r="D205" s="226" t="s">
        <v>141</v>
      </c>
      <c r="E205" s="70"/>
      <c r="F205" s="227" t="s">
        <v>463</v>
      </c>
      <c r="G205" s="70"/>
      <c r="H205" s="70"/>
      <c r="I205" s="183"/>
      <c r="J205" s="70"/>
      <c r="K205" s="70"/>
      <c r="L205" s="68"/>
      <c r="M205" s="228"/>
      <c r="N205" s="43"/>
      <c r="O205" s="43"/>
      <c r="P205" s="43"/>
      <c r="Q205" s="43"/>
      <c r="R205" s="43"/>
      <c r="S205" s="43"/>
      <c r="T205" s="91"/>
      <c r="AT205" s="20" t="s">
        <v>141</v>
      </c>
      <c r="AU205" s="20" t="s">
        <v>81</v>
      </c>
    </row>
    <row r="206" spans="2:63" s="10" customFormat="1" ht="29.85" customHeight="1">
      <c r="B206" s="197"/>
      <c r="C206" s="198"/>
      <c r="D206" s="199" t="s">
        <v>70</v>
      </c>
      <c r="E206" s="211" t="s">
        <v>464</v>
      </c>
      <c r="F206" s="211" t="s">
        <v>465</v>
      </c>
      <c r="G206" s="198"/>
      <c r="H206" s="198"/>
      <c r="I206" s="201"/>
      <c r="J206" s="212">
        <f>BK206</f>
        <v>0</v>
      </c>
      <c r="K206" s="198"/>
      <c r="L206" s="203"/>
      <c r="M206" s="204"/>
      <c r="N206" s="205"/>
      <c r="O206" s="205"/>
      <c r="P206" s="206">
        <f>SUM(P207:P209)</f>
        <v>0</v>
      </c>
      <c r="Q206" s="205"/>
      <c r="R206" s="206">
        <f>SUM(R207:R209)</f>
        <v>0</v>
      </c>
      <c r="S206" s="205"/>
      <c r="T206" s="207">
        <f>SUM(T207:T209)</f>
        <v>0</v>
      </c>
      <c r="AR206" s="208" t="s">
        <v>81</v>
      </c>
      <c r="AT206" s="209" t="s">
        <v>70</v>
      </c>
      <c r="AU206" s="209" t="s">
        <v>79</v>
      </c>
      <c r="AY206" s="208" t="s">
        <v>128</v>
      </c>
      <c r="BK206" s="210">
        <f>SUM(BK207:BK209)</f>
        <v>0</v>
      </c>
    </row>
    <row r="207" spans="2:65" s="1" customFormat="1" ht="16.5" customHeight="1">
      <c r="B207" s="42"/>
      <c r="C207" s="229" t="s">
        <v>466</v>
      </c>
      <c r="D207" s="229" t="s">
        <v>151</v>
      </c>
      <c r="E207" s="230" t="s">
        <v>467</v>
      </c>
      <c r="F207" s="231" t="s">
        <v>468</v>
      </c>
      <c r="G207" s="232" t="s">
        <v>136</v>
      </c>
      <c r="H207" s="233">
        <v>1</v>
      </c>
      <c r="I207" s="234"/>
      <c r="J207" s="235">
        <f>ROUND(I207*H207,2)</f>
        <v>0</v>
      </c>
      <c r="K207" s="231" t="s">
        <v>21</v>
      </c>
      <c r="L207" s="68"/>
      <c r="M207" s="236" t="s">
        <v>21</v>
      </c>
      <c r="N207" s="237" t="s">
        <v>42</v>
      </c>
      <c r="O207" s="43"/>
      <c r="P207" s="223">
        <f>O207*H207</f>
        <v>0</v>
      </c>
      <c r="Q207" s="223">
        <v>0</v>
      </c>
      <c r="R207" s="223">
        <f>Q207*H207</f>
        <v>0</v>
      </c>
      <c r="S207" s="223">
        <v>0</v>
      </c>
      <c r="T207" s="224">
        <f>S207*H207</f>
        <v>0</v>
      </c>
      <c r="AR207" s="20" t="s">
        <v>139</v>
      </c>
      <c r="AT207" s="20" t="s">
        <v>151</v>
      </c>
      <c r="AU207" s="20" t="s">
        <v>81</v>
      </c>
      <c r="AY207" s="20" t="s">
        <v>128</v>
      </c>
      <c r="BE207" s="225">
        <f>IF(N207="základní",J207,0)</f>
        <v>0</v>
      </c>
      <c r="BF207" s="225">
        <f>IF(N207="snížená",J207,0)</f>
        <v>0</v>
      </c>
      <c r="BG207" s="225">
        <f>IF(N207="zákl. přenesená",J207,0)</f>
        <v>0</v>
      </c>
      <c r="BH207" s="225">
        <f>IF(N207="sníž. přenesená",J207,0)</f>
        <v>0</v>
      </c>
      <c r="BI207" s="225">
        <f>IF(N207="nulová",J207,0)</f>
        <v>0</v>
      </c>
      <c r="BJ207" s="20" t="s">
        <v>79</v>
      </c>
      <c r="BK207" s="225">
        <f>ROUND(I207*H207,2)</f>
        <v>0</v>
      </c>
      <c r="BL207" s="20" t="s">
        <v>139</v>
      </c>
      <c r="BM207" s="20" t="s">
        <v>469</v>
      </c>
    </row>
    <row r="208" spans="2:47" s="1" customFormat="1" ht="13.5">
      <c r="B208" s="42"/>
      <c r="C208" s="70"/>
      <c r="D208" s="226" t="s">
        <v>141</v>
      </c>
      <c r="E208" s="70"/>
      <c r="F208" s="227" t="s">
        <v>470</v>
      </c>
      <c r="G208" s="70"/>
      <c r="H208" s="70"/>
      <c r="I208" s="183"/>
      <c r="J208" s="70"/>
      <c r="K208" s="70"/>
      <c r="L208" s="68"/>
      <c r="M208" s="228"/>
      <c r="N208" s="43"/>
      <c r="O208" s="43"/>
      <c r="P208" s="43"/>
      <c r="Q208" s="43"/>
      <c r="R208" s="43"/>
      <c r="S208" s="43"/>
      <c r="T208" s="91"/>
      <c r="AT208" s="20" t="s">
        <v>141</v>
      </c>
      <c r="AU208" s="20" t="s">
        <v>81</v>
      </c>
    </row>
    <row r="209" spans="2:65" s="1" customFormat="1" ht="16.5" customHeight="1">
      <c r="B209" s="42"/>
      <c r="C209" s="229" t="s">
        <v>471</v>
      </c>
      <c r="D209" s="229" t="s">
        <v>151</v>
      </c>
      <c r="E209" s="230" t="s">
        <v>472</v>
      </c>
      <c r="F209" s="231" t="s">
        <v>473</v>
      </c>
      <c r="G209" s="232" t="s">
        <v>136</v>
      </c>
      <c r="H209" s="233">
        <v>1</v>
      </c>
      <c r="I209" s="234"/>
      <c r="J209" s="235">
        <f>ROUND(I209*H209,2)</f>
        <v>0</v>
      </c>
      <c r="K209" s="231" t="s">
        <v>21</v>
      </c>
      <c r="L209" s="68"/>
      <c r="M209" s="236" t="s">
        <v>21</v>
      </c>
      <c r="N209" s="237" t="s">
        <v>42</v>
      </c>
      <c r="O209" s="43"/>
      <c r="P209" s="223">
        <f>O209*H209</f>
        <v>0</v>
      </c>
      <c r="Q209" s="223">
        <v>0</v>
      </c>
      <c r="R209" s="223">
        <f>Q209*H209</f>
        <v>0</v>
      </c>
      <c r="S209" s="223">
        <v>0</v>
      </c>
      <c r="T209" s="224">
        <f>S209*H209</f>
        <v>0</v>
      </c>
      <c r="AR209" s="20" t="s">
        <v>139</v>
      </c>
      <c r="AT209" s="20" t="s">
        <v>151</v>
      </c>
      <c r="AU209" s="20" t="s">
        <v>81</v>
      </c>
      <c r="AY209" s="20" t="s">
        <v>128</v>
      </c>
      <c r="BE209" s="225">
        <f>IF(N209="základní",J209,0)</f>
        <v>0</v>
      </c>
      <c r="BF209" s="225">
        <f>IF(N209="snížená",J209,0)</f>
        <v>0</v>
      </c>
      <c r="BG209" s="225">
        <f>IF(N209="zákl. přenesená",J209,0)</f>
        <v>0</v>
      </c>
      <c r="BH209" s="225">
        <f>IF(N209="sníž. přenesená",J209,0)</f>
        <v>0</v>
      </c>
      <c r="BI209" s="225">
        <f>IF(N209="nulová",J209,0)</f>
        <v>0</v>
      </c>
      <c r="BJ209" s="20" t="s">
        <v>79</v>
      </c>
      <c r="BK209" s="225">
        <f>ROUND(I209*H209,2)</f>
        <v>0</v>
      </c>
      <c r="BL209" s="20" t="s">
        <v>139</v>
      </c>
      <c r="BM209" s="20" t="s">
        <v>474</v>
      </c>
    </row>
    <row r="210" spans="2:63" s="10" customFormat="1" ht="29.85" customHeight="1">
      <c r="B210" s="197"/>
      <c r="C210" s="198"/>
      <c r="D210" s="199" t="s">
        <v>70</v>
      </c>
      <c r="E210" s="211" t="s">
        <v>475</v>
      </c>
      <c r="F210" s="211" t="s">
        <v>476</v>
      </c>
      <c r="G210" s="198"/>
      <c r="H210" s="198"/>
      <c r="I210" s="201"/>
      <c r="J210" s="212">
        <f>BK210</f>
        <v>0</v>
      </c>
      <c r="K210" s="198"/>
      <c r="L210" s="203"/>
      <c r="M210" s="204"/>
      <c r="N210" s="205"/>
      <c r="O210" s="205"/>
      <c r="P210" s="206">
        <f>SUM(P211:P222)</f>
        <v>0</v>
      </c>
      <c r="Q210" s="205"/>
      <c r="R210" s="206">
        <f>SUM(R211:R222)</f>
        <v>0</v>
      </c>
      <c r="S210" s="205"/>
      <c r="T210" s="207">
        <f>SUM(T211:T222)</f>
        <v>0</v>
      </c>
      <c r="AR210" s="208" t="s">
        <v>81</v>
      </c>
      <c r="AT210" s="209" t="s">
        <v>70</v>
      </c>
      <c r="AU210" s="209" t="s">
        <v>79</v>
      </c>
      <c r="AY210" s="208" t="s">
        <v>128</v>
      </c>
      <c r="BK210" s="210">
        <f>SUM(BK211:BK222)</f>
        <v>0</v>
      </c>
    </row>
    <row r="211" spans="2:65" s="1" customFormat="1" ht="25.5" customHeight="1">
      <c r="B211" s="42"/>
      <c r="C211" s="229" t="s">
        <v>477</v>
      </c>
      <c r="D211" s="229" t="s">
        <v>151</v>
      </c>
      <c r="E211" s="230" t="s">
        <v>478</v>
      </c>
      <c r="F211" s="231" t="s">
        <v>479</v>
      </c>
      <c r="G211" s="232" t="s">
        <v>197</v>
      </c>
      <c r="H211" s="233">
        <v>24</v>
      </c>
      <c r="I211" s="234"/>
      <c r="J211" s="235">
        <f>ROUND(I211*H211,2)</f>
        <v>0</v>
      </c>
      <c r="K211" s="231" t="s">
        <v>192</v>
      </c>
      <c r="L211" s="68"/>
      <c r="M211" s="236" t="s">
        <v>21</v>
      </c>
      <c r="N211" s="237" t="s">
        <v>42</v>
      </c>
      <c r="O211" s="43"/>
      <c r="P211" s="223">
        <f>O211*H211</f>
        <v>0</v>
      </c>
      <c r="Q211" s="223">
        <v>0</v>
      </c>
      <c r="R211" s="223">
        <f>Q211*H211</f>
        <v>0</v>
      </c>
      <c r="S211" s="223">
        <v>0</v>
      </c>
      <c r="T211" s="224">
        <f>S211*H211</f>
        <v>0</v>
      </c>
      <c r="AR211" s="20" t="s">
        <v>301</v>
      </c>
      <c r="AT211" s="20" t="s">
        <v>151</v>
      </c>
      <c r="AU211" s="20" t="s">
        <v>81</v>
      </c>
      <c r="AY211" s="20" t="s">
        <v>128</v>
      </c>
      <c r="BE211" s="225">
        <f>IF(N211="základní",J211,0)</f>
        <v>0</v>
      </c>
      <c r="BF211" s="225">
        <f>IF(N211="snížená",J211,0)</f>
        <v>0</v>
      </c>
      <c r="BG211" s="225">
        <f>IF(N211="zákl. přenesená",J211,0)</f>
        <v>0</v>
      </c>
      <c r="BH211" s="225">
        <f>IF(N211="sníž. přenesená",J211,0)</f>
        <v>0</v>
      </c>
      <c r="BI211" s="225">
        <f>IF(N211="nulová",J211,0)</f>
        <v>0</v>
      </c>
      <c r="BJ211" s="20" t="s">
        <v>79</v>
      </c>
      <c r="BK211" s="225">
        <f>ROUND(I211*H211,2)</f>
        <v>0</v>
      </c>
      <c r="BL211" s="20" t="s">
        <v>301</v>
      </c>
      <c r="BM211" s="20" t="s">
        <v>480</v>
      </c>
    </row>
    <row r="212" spans="2:65" s="1" customFormat="1" ht="38.25" customHeight="1">
      <c r="B212" s="42"/>
      <c r="C212" s="229" t="s">
        <v>481</v>
      </c>
      <c r="D212" s="229" t="s">
        <v>151</v>
      </c>
      <c r="E212" s="230" t="s">
        <v>482</v>
      </c>
      <c r="F212" s="231" t="s">
        <v>483</v>
      </c>
      <c r="G212" s="232" t="s">
        <v>197</v>
      </c>
      <c r="H212" s="233">
        <v>1</v>
      </c>
      <c r="I212" s="234"/>
      <c r="J212" s="235">
        <f>ROUND(I212*H212,2)</f>
        <v>0</v>
      </c>
      <c r="K212" s="231" t="s">
        <v>192</v>
      </c>
      <c r="L212" s="68"/>
      <c r="M212" s="236" t="s">
        <v>21</v>
      </c>
      <c r="N212" s="237" t="s">
        <v>42</v>
      </c>
      <c r="O212" s="43"/>
      <c r="P212" s="223">
        <f>O212*H212</f>
        <v>0</v>
      </c>
      <c r="Q212" s="223">
        <v>0</v>
      </c>
      <c r="R212" s="223">
        <f>Q212*H212</f>
        <v>0</v>
      </c>
      <c r="S212" s="223">
        <v>0</v>
      </c>
      <c r="T212" s="224">
        <f>S212*H212</f>
        <v>0</v>
      </c>
      <c r="AR212" s="20" t="s">
        <v>301</v>
      </c>
      <c r="AT212" s="20" t="s">
        <v>151</v>
      </c>
      <c r="AU212" s="20" t="s">
        <v>81</v>
      </c>
      <c r="AY212" s="20" t="s">
        <v>128</v>
      </c>
      <c r="BE212" s="225">
        <f>IF(N212="základní",J212,0)</f>
        <v>0</v>
      </c>
      <c r="BF212" s="225">
        <f>IF(N212="snížená",J212,0)</f>
        <v>0</v>
      </c>
      <c r="BG212" s="225">
        <f>IF(N212="zákl. přenesená",J212,0)</f>
        <v>0</v>
      </c>
      <c r="BH212" s="225">
        <f>IF(N212="sníž. přenesená",J212,0)</f>
        <v>0</v>
      </c>
      <c r="BI212" s="225">
        <f>IF(N212="nulová",J212,0)</f>
        <v>0</v>
      </c>
      <c r="BJ212" s="20" t="s">
        <v>79</v>
      </c>
      <c r="BK212" s="225">
        <f>ROUND(I212*H212,2)</f>
        <v>0</v>
      </c>
      <c r="BL212" s="20" t="s">
        <v>301</v>
      </c>
      <c r="BM212" s="20" t="s">
        <v>484</v>
      </c>
    </row>
    <row r="213" spans="2:65" s="1" customFormat="1" ht="51" customHeight="1">
      <c r="B213" s="42"/>
      <c r="C213" s="229" t="s">
        <v>485</v>
      </c>
      <c r="D213" s="229" t="s">
        <v>151</v>
      </c>
      <c r="E213" s="230" t="s">
        <v>486</v>
      </c>
      <c r="F213" s="231" t="s">
        <v>487</v>
      </c>
      <c r="G213" s="232" t="s">
        <v>136</v>
      </c>
      <c r="H213" s="233">
        <v>1</v>
      </c>
      <c r="I213" s="234"/>
      <c r="J213" s="235">
        <f>ROUND(I213*H213,2)</f>
        <v>0</v>
      </c>
      <c r="K213" s="231" t="s">
        <v>21</v>
      </c>
      <c r="L213" s="68"/>
      <c r="M213" s="236" t="s">
        <v>21</v>
      </c>
      <c r="N213" s="237" t="s">
        <v>42</v>
      </c>
      <c r="O213" s="43"/>
      <c r="P213" s="223">
        <f>O213*H213</f>
        <v>0</v>
      </c>
      <c r="Q213" s="223">
        <v>0</v>
      </c>
      <c r="R213" s="223">
        <f>Q213*H213</f>
        <v>0</v>
      </c>
      <c r="S213" s="223">
        <v>0</v>
      </c>
      <c r="T213" s="224">
        <f>S213*H213</f>
        <v>0</v>
      </c>
      <c r="AR213" s="20" t="s">
        <v>301</v>
      </c>
      <c r="AT213" s="20" t="s">
        <v>151</v>
      </c>
      <c r="AU213" s="20" t="s">
        <v>81</v>
      </c>
      <c r="AY213" s="20" t="s">
        <v>128</v>
      </c>
      <c r="BE213" s="225">
        <f>IF(N213="základní",J213,0)</f>
        <v>0</v>
      </c>
      <c r="BF213" s="225">
        <f>IF(N213="snížená",J213,0)</f>
        <v>0</v>
      </c>
      <c r="BG213" s="225">
        <f>IF(N213="zákl. přenesená",J213,0)</f>
        <v>0</v>
      </c>
      <c r="BH213" s="225">
        <f>IF(N213="sníž. přenesená",J213,0)</f>
        <v>0</v>
      </c>
      <c r="BI213" s="225">
        <f>IF(N213="nulová",J213,0)</f>
        <v>0</v>
      </c>
      <c r="BJ213" s="20" t="s">
        <v>79</v>
      </c>
      <c r="BK213" s="225">
        <f>ROUND(I213*H213,2)</f>
        <v>0</v>
      </c>
      <c r="BL213" s="20" t="s">
        <v>301</v>
      </c>
      <c r="BM213" s="20" t="s">
        <v>488</v>
      </c>
    </row>
    <row r="214" spans="2:65" s="1" customFormat="1" ht="16.5" customHeight="1">
      <c r="B214" s="42"/>
      <c r="C214" s="229" t="s">
        <v>489</v>
      </c>
      <c r="D214" s="229" t="s">
        <v>151</v>
      </c>
      <c r="E214" s="230" t="s">
        <v>490</v>
      </c>
      <c r="F214" s="231" t="s">
        <v>491</v>
      </c>
      <c r="G214" s="232" t="s">
        <v>197</v>
      </c>
      <c r="H214" s="233">
        <v>2</v>
      </c>
      <c r="I214" s="234"/>
      <c r="J214" s="235">
        <f>ROUND(I214*H214,2)</f>
        <v>0</v>
      </c>
      <c r="K214" s="231" t="s">
        <v>21</v>
      </c>
      <c r="L214" s="68"/>
      <c r="M214" s="236" t="s">
        <v>21</v>
      </c>
      <c r="N214" s="237" t="s">
        <v>42</v>
      </c>
      <c r="O214" s="43"/>
      <c r="P214" s="223">
        <f>O214*H214</f>
        <v>0</v>
      </c>
      <c r="Q214" s="223">
        <v>0</v>
      </c>
      <c r="R214" s="223">
        <f>Q214*H214</f>
        <v>0</v>
      </c>
      <c r="S214" s="223">
        <v>0</v>
      </c>
      <c r="T214" s="224">
        <f>S214*H214</f>
        <v>0</v>
      </c>
      <c r="AR214" s="20" t="s">
        <v>301</v>
      </c>
      <c r="AT214" s="20" t="s">
        <v>151</v>
      </c>
      <c r="AU214" s="20" t="s">
        <v>81</v>
      </c>
      <c r="AY214" s="20" t="s">
        <v>128</v>
      </c>
      <c r="BE214" s="225">
        <f>IF(N214="základní",J214,0)</f>
        <v>0</v>
      </c>
      <c r="BF214" s="225">
        <f>IF(N214="snížená",J214,0)</f>
        <v>0</v>
      </c>
      <c r="BG214" s="225">
        <f>IF(N214="zákl. přenesená",J214,0)</f>
        <v>0</v>
      </c>
      <c r="BH214" s="225">
        <f>IF(N214="sníž. přenesená",J214,0)</f>
        <v>0</v>
      </c>
      <c r="BI214" s="225">
        <f>IF(N214="nulová",J214,0)</f>
        <v>0</v>
      </c>
      <c r="BJ214" s="20" t="s">
        <v>79</v>
      </c>
      <c r="BK214" s="225">
        <f>ROUND(I214*H214,2)</f>
        <v>0</v>
      </c>
      <c r="BL214" s="20" t="s">
        <v>301</v>
      </c>
      <c r="BM214" s="20" t="s">
        <v>492</v>
      </c>
    </row>
    <row r="215" spans="2:65" s="1" customFormat="1" ht="16.5" customHeight="1">
      <c r="B215" s="42"/>
      <c r="C215" s="229" t="s">
        <v>493</v>
      </c>
      <c r="D215" s="229" t="s">
        <v>151</v>
      </c>
      <c r="E215" s="230" t="s">
        <v>494</v>
      </c>
      <c r="F215" s="231" t="s">
        <v>495</v>
      </c>
      <c r="G215" s="232" t="s">
        <v>496</v>
      </c>
      <c r="H215" s="233">
        <v>8</v>
      </c>
      <c r="I215" s="234"/>
      <c r="J215" s="235">
        <f>ROUND(I215*H215,2)</f>
        <v>0</v>
      </c>
      <c r="K215" s="231" t="s">
        <v>21</v>
      </c>
      <c r="L215" s="68"/>
      <c r="M215" s="236" t="s">
        <v>21</v>
      </c>
      <c r="N215" s="237" t="s">
        <v>42</v>
      </c>
      <c r="O215" s="43"/>
      <c r="P215" s="223">
        <f>O215*H215</f>
        <v>0</v>
      </c>
      <c r="Q215" s="223">
        <v>0</v>
      </c>
      <c r="R215" s="223">
        <f>Q215*H215</f>
        <v>0</v>
      </c>
      <c r="S215" s="223">
        <v>0</v>
      </c>
      <c r="T215" s="224">
        <f>S215*H215</f>
        <v>0</v>
      </c>
      <c r="AR215" s="20" t="s">
        <v>301</v>
      </c>
      <c r="AT215" s="20" t="s">
        <v>151</v>
      </c>
      <c r="AU215" s="20" t="s">
        <v>81</v>
      </c>
      <c r="AY215" s="20" t="s">
        <v>128</v>
      </c>
      <c r="BE215" s="225">
        <f>IF(N215="základní",J215,0)</f>
        <v>0</v>
      </c>
      <c r="BF215" s="225">
        <f>IF(N215="snížená",J215,0)</f>
        <v>0</v>
      </c>
      <c r="BG215" s="225">
        <f>IF(N215="zákl. přenesená",J215,0)</f>
        <v>0</v>
      </c>
      <c r="BH215" s="225">
        <f>IF(N215="sníž. přenesená",J215,0)</f>
        <v>0</v>
      </c>
      <c r="BI215" s="225">
        <f>IF(N215="nulová",J215,0)</f>
        <v>0</v>
      </c>
      <c r="BJ215" s="20" t="s">
        <v>79</v>
      </c>
      <c r="BK215" s="225">
        <f>ROUND(I215*H215,2)</f>
        <v>0</v>
      </c>
      <c r="BL215" s="20" t="s">
        <v>301</v>
      </c>
      <c r="BM215" s="20" t="s">
        <v>497</v>
      </c>
    </row>
    <row r="216" spans="2:47" s="1" customFormat="1" ht="13.5">
      <c r="B216" s="42"/>
      <c r="C216" s="70"/>
      <c r="D216" s="226" t="s">
        <v>141</v>
      </c>
      <c r="E216" s="70"/>
      <c r="F216" s="227" t="s">
        <v>498</v>
      </c>
      <c r="G216" s="70"/>
      <c r="H216" s="70"/>
      <c r="I216" s="183"/>
      <c r="J216" s="70"/>
      <c r="K216" s="70"/>
      <c r="L216" s="68"/>
      <c r="M216" s="228"/>
      <c r="N216" s="43"/>
      <c r="O216" s="43"/>
      <c r="P216" s="43"/>
      <c r="Q216" s="43"/>
      <c r="R216" s="43"/>
      <c r="S216" s="43"/>
      <c r="T216" s="91"/>
      <c r="AT216" s="20" t="s">
        <v>141</v>
      </c>
      <c r="AU216" s="20" t="s">
        <v>81</v>
      </c>
    </row>
    <row r="217" spans="2:65" s="1" customFormat="1" ht="16.5" customHeight="1">
      <c r="B217" s="42"/>
      <c r="C217" s="229" t="s">
        <v>499</v>
      </c>
      <c r="D217" s="229" t="s">
        <v>151</v>
      </c>
      <c r="E217" s="230" t="s">
        <v>500</v>
      </c>
      <c r="F217" s="231" t="s">
        <v>501</v>
      </c>
      <c r="G217" s="232" t="s">
        <v>496</v>
      </c>
      <c r="H217" s="233">
        <v>4</v>
      </c>
      <c r="I217" s="234"/>
      <c r="J217" s="235">
        <f>ROUND(I217*H217,2)</f>
        <v>0</v>
      </c>
      <c r="K217" s="231" t="s">
        <v>21</v>
      </c>
      <c r="L217" s="68"/>
      <c r="M217" s="236" t="s">
        <v>21</v>
      </c>
      <c r="N217" s="237" t="s">
        <v>42</v>
      </c>
      <c r="O217" s="43"/>
      <c r="P217" s="223">
        <f>O217*H217</f>
        <v>0</v>
      </c>
      <c r="Q217" s="223">
        <v>0</v>
      </c>
      <c r="R217" s="223">
        <f>Q217*H217</f>
        <v>0</v>
      </c>
      <c r="S217" s="223">
        <v>0</v>
      </c>
      <c r="T217" s="224">
        <f>S217*H217</f>
        <v>0</v>
      </c>
      <c r="AR217" s="20" t="s">
        <v>301</v>
      </c>
      <c r="AT217" s="20" t="s">
        <v>151</v>
      </c>
      <c r="AU217" s="20" t="s">
        <v>81</v>
      </c>
      <c r="AY217" s="20" t="s">
        <v>128</v>
      </c>
      <c r="BE217" s="225">
        <f>IF(N217="základní",J217,0)</f>
        <v>0</v>
      </c>
      <c r="BF217" s="225">
        <f>IF(N217="snížená",J217,0)</f>
        <v>0</v>
      </c>
      <c r="BG217" s="225">
        <f>IF(N217="zákl. přenesená",J217,0)</f>
        <v>0</v>
      </c>
      <c r="BH217" s="225">
        <f>IF(N217="sníž. přenesená",J217,0)</f>
        <v>0</v>
      </c>
      <c r="BI217" s="225">
        <f>IF(N217="nulová",J217,0)</f>
        <v>0</v>
      </c>
      <c r="BJ217" s="20" t="s">
        <v>79</v>
      </c>
      <c r="BK217" s="225">
        <f>ROUND(I217*H217,2)</f>
        <v>0</v>
      </c>
      <c r="BL217" s="20" t="s">
        <v>301</v>
      </c>
      <c r="BM217" s="20" t="s">
        <v>502</v>
      </c>
    </row>
    <row r="218" spans="2:65" s="1" customFormat="1" ht="16.5" customHeight="1">
      <c r="B218" s="42"/>
      <c r="C218" s="229" t="s">
        <v>503</v>
      </c>
      <c r="D218" s="229" t="s">
        <v>151</v>
      </c>
      <c r="E218" s="230" t="s">
        <v>504</v>
      </c>
      <c r="F218" s="231" t="s">
        <v>505</v>
      </c>
      <c r="G218" s="232" t="s">
        <v>136</v>
      </c>
      <c r="H218" s="233">
        <v>1</v>
      </c>
      <c r="I218" s="234"/>
      <c r="J218" s="235">
        <f>ROUND(I218*H218,2)</f>
        <v>0</v>
      </c>
      <c r="K218" s="231" t="s">
        <v>192</v>
      </c>
      <c r="L218" s="68"/>
      <c r="M218" s="236" t="s">
        <v>21</v>
      </c>
      <c r="N218" s="237" t="s">
        <v>42</v>
      </c>
      <c r="O218" s="43"/>
      <c r="P218" s="223">
        <f>O218*H218</f>
        <v>0</v>
      </c>
      <c r="Q218" s="223">
        <v>0</v>
      </c>
      <c r="R218" s="223">
        <f>Q218*H218</f>
        <v>0</v>
      </c>
      <c r="S218" s="223">
        <v>0</v>
      </c>
      <c r="T218" s="224">
        <f>S218*H218</f>
        <v>0</v>
      </c>
      <c r="AR218" s="20" t="s">
        <v>301</v>
      </c>
      <c r="AT218" s="20" t="s">
        <v>151</v>
      </c>
      <c r="AU218" s="20" t="s">
        <v>81</v>
      </c>
      <c r="AY218" s="20" t="s">
        <v>128</v>
      </c>
      <c r="BE218" s="225">
        <f>IF(N218="základní",J218,0)</f>
        <v>0</v>
      </c>
      <c r="BF218" s="225">
        <f>IF(N218="snížená",J218,0)</f>
        <v>0</v>
      </c>
      <c r="BG218" s="225">
        <f>IF(N218="zákl. přenesená",J218,0)</f>
        <v>0</v>
      </c>
      <c r="BH218" s="225">
        <f>IF(N218="sníž. přenesená",J218,0)</f>
        <v>0</v>
      </c>
      <c r="BI218" s="225">
        <f>IF(N218="nulová",J218,0)</f>
        <v>0</v>
      </c>
      <c r="BJ218" s="20" t="s">
        <v>79</v>
      </c>
      <c r="BK218" s="225">
        <f>ROUND(I218*H218,2)</f>
        <v>0</v>
      </c>
      <c r="BL218" s="20" t="s">
        <v>301</v>
      </c>
      <c r="BM218" s="20" t="s">
        <v>506</v>
      </c>
    </row>
    <row r="219" spans="2:65" s="1" customFormat="1" ht="16.5" customHeight="1">
      <c r="B219" s="42"/>
      <c r="C219" s="229" t="s">
        <v>507</v>
      </c>
      <c r="D219" s="229" t="s">
        <v>151</v>
      </c>
      <c r="E219" s="230" t="s">
        <v>508</v>
      </c>
      <c r="F219" s="231" t="s">
        <v>509</v>
      </c>
      <c r="G219" s="232" t="s">
        <v>136</v>
      </c>
      <c r="H219" s="233">
        <v>1</v>
      </c>
      <c r="I219" s="234"/>
      <c r="J219" s="235">
        <f>ROUND(I219*H219,2)</f>
        <v>0</v>
      </c>
      <c r="K219" s="231" t="s">
        <v>192</v>
      </c>
      <c r="L219" s="68"/>
      <c r="M219" s="236" t="s">
        <v>21</v>
      </c>
      <c r="N219" s="237" t="s">
        <v>42</v>
      </c>
      <c r="O219" s="43"/>
      <c r="P219" s="223">
        <f>O219*H219</f>
        <v>0</v>
      </c>
      <c r="Q219" s="223">
        <v>0</v>
      </c>
      <c r="R219" s="223">
        <f>Q219*H219</f>
        <v>0</v>
      </c>
      <c r="S219" s="223">
        <v>0</v>
      </c>
      <c r="T219" s="224">
        <f>S219*H219</f>
        <v>0</v>
      </c>
      <c r="AR219" s="20" t="s">
        <v>301</v>
      </c>
      <c r="AT219" s="20" t="s">
        <v>151</v>
      </c>
      <c r="AU219" s="20" t="s">
        <v>81</v>
      </c>
      <c r="AY219" s="20" t="s">
        <v>128</v>
      </c>
      <c r="BE219" s="225">
        <f>IF(N219="základní",J219,0)</f>
        <v>0</v>
      </c>
      <c r="BF219" s="225">
        <f>IF(N219="snížená",J219,0)</f>
        <v>0</v>
      </c>
      <c r="BG219" s="225">
        <f>IF(N219="zákl. přenesená",J219,0)</f>
        <v>0</v>
      </c>
      <c r="BH219" s="225">
        <f>IF(N219="sníž. přenesená",J219,0)</f>
        <v>0</v>
      </c>
      <c r="BI219" s="225">
        <f>IF(N219="nulová",J219,0)</f>
        <v>0</v>
      </c>
      <c r="BJ219" s="20" t="s">
        <v>79</v>
      </c>
      <c r="BK219" s="225">
        <f>ROUND(I219*H219,2)</f>
        <v>0</v>
      </c>
      <c r="BL219" s="20" t="s">
        <v>301</v>
      </c>
      <c r="BM219" s="20" t="s">
        <v>510</v>
      </c>
    </row>
    <row r="220" spans="2:65" s="1" customFormat="1" ht="16.5" customHeight="1">
      <c r="B220" s="42"/>
      <c r="C220" s="229" t="s">
        <v>511</v>
      </c>
      <c r="D220" s="229" t="s">
        <v>151</v>
      </c>
      <c r="E220" s="230" t="s">
        <v>512</v>
      </c>
      <c r="F220" s="231" t="s">
        <v>513</v>
      </c>
      <c r="G220" s="232" t="s">
        <v>197</v>
      </c>
      <c r="H220" s="233">
        <v>1</v>
      </c>
      <c r="I220" s="234"/>
      <c r="J220" s="235">
        <f>ROUND(I220*H220,2)</f>
        <v>0</v>
      </c>
      <c r="K220" s="231" t="s">
        <v>21</v>
      </c>
      <c r="L220" s="68"/>
      <c r="M220" s="236" t="s">
        <v>21</v>
      </c>
      <c r="N220" s="237" t="s">
        <v>42</v>
      </c>
      <c r="O220" s="43"/>
      <c r="P220" s="223">
        <f>O220*H220</f>
        <v>0</v>
      </c>
      <c r="Q220" s="223">
        <v>0</v>
      </c>
      <c r="R220" s="223">
        <f>Q220*H220</f>
        <v>0</v>
      </c>
      <c r="S220" s="223">
        <v>0</v>
      </c>
      <c r="T220" s="224">
        <f>S220*H220</f>
        <v>0</v>
      </c>
      <c r="AR220" s="20" t="s">
        <v>301</v>
      </c>
      <c r="AT220" s="20" t="s">
        <v>151</v>
      </c>
      <c r="AU220" s="20" t="s">
        <v>81</v>
      </c>
      <c r="AY220" s="20" t="s">
        <v>128</v>
      </c>
      <c r="BE220" s="225">
        <f>IF(N220="základní",J220,0)</f>
        <v>0</v>
      </c>
      <c r="BF220" s="225">
        <f>IF(N220="snížená",J220,0)</f>
        <v>0</v>
      </c>
      <c r="BG220" s="225">
        <f>IF(N220="zákl. přenesená",J220,0)</f>
        <v>0</v>
      </c>
      <c r="BH220" s="225">
        <f>IF(N220="sníž. přenesená",J220,0)</f>
        <v>0</v>
      </c>
      <c r="BI220" s="225">
        <f>IF(N220="nulová",J220,0)</f>
        <v>0</v>
      </c>
      <c r="BJ220" s="20" t="s">
        <v>79</v>
      </c>
      <c r="BK220" s="225">
        <f>ROUND(I220*H220,2)</f>
        <v>0</v>
      </c>
      <c r="BL220" s="20" t="s">
        <v>301</v>
      </c>
      <c r="BM220" s="20" t="s">
        <v>514</v>
      </c>
    </row>
    <row r="221" spans="2:65" s="1" customFormat="1" ht="16.5" customHeight="1">
      <c r="B221" s="42"/>
      <c r="C221" s="229" t="s">
        <v>515</v>
      </c>
      <c r="D221" s="229" t="s">
        <v>151</v>
      </c>
      <c r="E221" s="230" t="s">
        <v>516</v>
      </c>
      <c r="F221" s="231" t="s">
        <v>517</v>
      </c>
      <c r="G221" s="232" t="s">
        <v>197</v>
      </c>
      <c r="H221" s="233">
        <v>1</v>
      </c>
      <c r="I221" s="234"/>
      <c r="J221" s="235">
        <f>ROUND(I221*H221,2)</f>
        <v>0</v>
      </c>
      <c r="K221" s="231" t="s">
        <v>21</v>
      </c>
      <c r="L221" s="68"/>
      <c r="M221" s="236" t="s">
        <v>21</v>
      </c>
      <c r="N221" s="237" t="s">
        <v>42</v>
      </c>
      <c r="O221" s="43"/>
      <c r="P221" s="223">
        <f>O221*H221</f>
        <v>0</v>
      </c>
      <c r="Q221" s="223">
        <v>0</v>
      </c>
      <c r="R221" s="223">
        <f>Q221*H221</f>
        <v>0</v>
      </c>
      <c r="S221" s="223">
        <v>0</v>
      </c>
      <c r="T221" s="224">
        <f>S221*H221</f>
        <v>0</v>
      </c>
      <c r="AR221" s="20" t="s">
        <v>301</v>
      </c>
      <c r="AT221" s="20" t="s">
        <v>151</v>
      </c>
      <c r="AU221" s="20" t="s">
        <v>81</v>
      </c>
      <c r="AY221" s="20" t="s">
        <v>128</v>
      </c>
      <c r="BE221" s="225">
        <f>IF(N221="základní",J221,0)</f>
        <v>0</v>
      </c>
      <c r="BF221" s="225">
        <f>IF(N221="snížená",J221,0)</f>
        <v>0</v>
      </c>
      <c r="BG221" s="225">
        <f>IF(N221="zákl. přenesená",J221,0)</f>
        <v>0</v>
      </c>
      <c r="BH221" s="225">
        <f>IF(N221="sníž. přenesená",J221,0)</f>
        <v>0</v>
      </c>
      <c r="BI221" s="225">
        <f>IF(N221="nulová",J221,0)</f>
        <v>0</v>
      </c>
      <c r="BJ221" s="20" t="s">
        <v>79</v>
      </c>
      <c r="BK221" s="225">
        <f>ROUND(I221*H221,2)</f>
        <v>0</v>
      </c>
      <c r="BL221" s="20" t="s">
        <v>301</v>
      </c>
      <c r="BM221" s="20" t="s">
        <v>518</v>
      </c>
    </row>
    <row r="222" spans="2:65" s="1" customFormat="1" ht="16.5" customHeight="1">
      <c r="B222" s="42"/>
      <c r="C222" s="229" t="s">
        <v>519</v>
      </c>
      <c r="D222" s="229" t="s">
        <v>151</v>
      </c>
      <c r="E222" s="230" t="s">
        <v>520</v>
      </c>
      <c r="F222" s="231" t="s">
        <v>521</v>
      </c>
      <c r="G222" s="232" t="s">
        <v>197</v>
      </c>
      <c r="H222" s="233">
        <v>1</v>
      </c>
      <c r="I222" s="234"/>
      <c r="J222" s="235">
        <f>ROUND(I222*H222,2)</f>
        <v>0</v>
      </c>
      <c r="K222" s="231" t="s">
        <v>192</v>
      </c>
      <c r="L222" s="68"/>
      <c r="M222" s="236" t="s">
        <v>21</v>
      </c>
      <c r="N222" s="238" t="s">
        <v>42</v>
      </c>
      <c r="O222" s="239"/>
      <c r="P222" s="240">
        <f>O222*H222</f>
        <v>0</v>
      </c>
      <c r="Q222" s="240">
        <v>0</v>
      </c>
      <c r="R222" s="240">
        <f>Q222*H222</f>
        <v>0</v>
      </c>
      <c r="S222" s="240">
        <v>0</v>
      </c>
      <c r="T222" s="241">
        <f>S222*H222</f>
        <v>0</v>
      </c>
      <c r="AR222" s="20" t="s">
        <v>301</v>
      </c>
      <c r="AT222" s="20" t="s">
        <v>151</v>
      </c>
      <c r="AU222" s="20" t="s">
        <v>81</v>
      </c>
      <c r="AY222" s="20" t="s">
        <v>128</v>
      </c>
      <c r="BE222" s="225">
        <f>IF(N222="základní",J222,0)</f>
        <v>0</v>
      </c>
      <c r="BF222" s="225">
        <f>IF(N222="snížená",J222,0)</f>
        <v>0</v>
      </c>
      <c r="BG222" s="225">
        <f>IF(N222="zákl. přenesená",J222,0)</f>
        <v>0</v>
      </c>
      <c r="BH222" s="225">
        <f>IF(N222="sníž. přenesená",J222,0)</f>
        <v>0</v>
      </c>
      <c r="BI222" s="225">
        <f>IF(N222="nulová",J222,0)</f>
        <v>0</v>
      </c>
      <c r="BJ222" s="20" t="s">
        <v>79</v>
      </c>
      <c r="BK222" s="225">
        <f>ROUND(I222*H222,2)</f>
        <v>0</v>
      </c>
      <c r="BL222" s="20" t="s">
        <v>301</v>
      </c>
      <c r="BM222" s="20" t="s">
        <v>522</v>
      </c>
    </row>
    <row r="223" spans="2:12" s="1" customFormat="1" ht="6.95" customHeight="1">
      <c r="B223" s="63"/>
      <c r="C223" s="64"/>
      <c r="D223" s="64"/>
      <c r="E223" s="64"/>
      <c r="F223" s="64"/>
      <c r="G223" s="64"/>
      <c r="H223" s="64"/>
      <c r="I223" s="158"/>
      <c r="J223" s="64"/>
      <c r="K223" s="64"/>
      <c r="L223" s="68"/>
    </row>
  </sheetData>
  <sheetProtection password="CC35" sheet="1" objects="1" scenarios="1" formatColumns="0" formatRows="0" autoFilter="0"/>
  <autoFilter ref="C88:K222"/>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42" customWidth="1"/>
    <col min="2" max="2" width="1.66796875" style="242" customWidth="1"/>
    <col min="3" max="4" width="5" style="242" customWidth="1"/>
    <col min="5" max="5" width="11.66015625" style="242" customWidth="1"/>
    <col min="6" max="6" width="9.16015625" style="242" customWidth="1"/>
    <col min="7" max="7" width="5" style="242" customWidth="1"/>
    <col min="8" max="8" width="77.83203125" style="242" customWidth="1"/>
    <col min="9" max="10" width="20" style="242" customWidth="1"/>
    <col min="11" max="11" width="1.66796875" style="242" customWidth="1"/>
  </cols>
  <sheetData>
    <row r="1" ht="37.5" customHeight="1"/>
    <row r="2" spans="2:11" ht="7.5" customHeight="1">
      <c r="B2" s="243"/>
      <c r="C2" s="244"/>
      <c r="D2" s="244"/>
      <c r="E2" s="244"/>
      <c r="F2" s="244"/>
      <c r="G2" s="244"/>
      <c r="H2" s="244"/>
      <c r="I2" s="244"/>
      <c r="J2" s="244"/>
      <c r="K2" s="245"/>
    </row>
    <row r="3" spans="2:11" s="11" customFormat="1" ht="45" customHeight="1">
      <c r="B3" s="246"/>
      <c r="C3" s="247" t="s">
        <v>523</v>
      </c>
      <c r="D3" s="247"/>
      <c r="E3" s="247"/>
      <c r="F3" s="247"/>
      <c r="G3" s="247"/>
      <c r="H3" s="247"/>
      <c r="I3" s="247"/>
      <c r="J3" s="247"/>
      <c r="K3" s="248"/>
    </row>
    <row r="4" spans="2:11" ht="25.5" customHeight="1">
      <c r="B4" s="249"/>
      <c r="C4" s="250" t="s">
        <v>524</v>
      </c>
      <c r="D4" s="250"/>
      <c r="E4" s="250"/>
      <c r="F4" s="250"/>
      <c r="G4" s="250"/>
      <c r="H4" s="250"/>
      <c r="I4" s="250"/>
      <c r="J4" s="250"/>
      <c r="K4" s="251"/>
    </row>
    <row r="5" spans="2:11" ht="5.25" customHeight="1">
      <c r="B5" s="249"/>
      <c r="C5" s="252"/>
      <c r="D5" s="252"/>
      <c r="E5" s="252"/>
      <c r="F5" s="252"/>
      <c r="G5" s="252"/>
      <c r="H5" s="252"/>
      <c r="I5" s="252"/>
      <c r="J5" s="252"/>
      <c r="K5" s="251"/>
    </row>
    <row r="6" spans="2:11" ht="15" customHeight="1">
      <c r="B6" s="249"/>
      <c r="C6" s="253" t="s">
        <v>525</v>
      </c>
      <c r="D6" s="253"/>
      <c r="E6" s="253"/>
      <c r="F6" s="253"/>
      <c r="G6" s="253"/>
      <c r="H6" s="253"/>
      <c r="I6" s="253"/>
      <c r="J6" s="253"/>
      <c r="K6" s="251"/>
    </row>
    <row r="7" spans="2:11" ht="15" customHeight="1">
      <c r="B7" s="254"/>
      <c r="C7" s="253" t="s">
        <v>526</v>
      </c>
      <c r="D7" s="253"/>
      <c r="E7" s="253"/>
      <c r="F7" s="253"/>
      <c r="G7" s="253"/>
      <c r="H7" s="253"/>
      <c r="I7" s="253"/>
      <c r="J7" s="253"/>
      <c r="K7" s="251"/>
    </row>
    <row r="8" spans="2:11" ht="12.75" customHeight="1">
      <c r="B8" s="254"/>
      <c r="C8" s="253"/>
      <c r="D8" s="253"/>
      <c r="E8" s="253"/>
      <c r="F8" s="253"/>
      <c r="G8" s="253"/>
      <c r="H8" s="253"/>
      <c r="I8" s="253"/>
      <c r="J8" s="253"/>
      <c r="K8" s="251"/>
    </row>
    <row r="9" spans="2:11" ht="15" customHeight="1">
      <c r="B9" s="254"/>
      <c r="C9" s="253" t="s">
        <v>527</v>
      </c>
      <c r="D9" s="253"/>
      <c r="E9" s="253"/>
      <c r="F9" s="253"/>
      <c r="G9" s="253"/>
      <c r="H9" s="253"/>
      <c r="I9" s="253"/>
      <c r="J9" s="253"/>
      <c r="K9" s="251"/>
    </row>
    <row r="10" spans="2:11" ht="15" customHeight="1">
      <c r="B10" s="254"/>
      <c r="C10" s="253"/>
      <c r="D10" s="253" t="s">
        <v>528</v>
      </c>
      <c r="E10" s="253"/>
      <c r="F10" s="253"/>
      <c r="G10" s="253"/>
      <c r="H10" s="253"/>
      <c r="I10" s="253"/>
      <c r="J10" s="253"/>
      <c r="K10" s="251"/>
    </row>
    <row r="11" spans="2:11" ht="15" customHeight="1">
      <c r="B11" s="254"/>
      <c r="C11" s="255"/>
      <c r="D11" s="253" t="s">
        <v>529</v>
      </c>
      <c r="E11" s="253"/>
      <c r="F11" s="253"/>
      <c r="G11" s="253"/>
      <c r="H11" s="253"/>
      <c r="I11" s="253"/>
      <c r="J11" s="253"/>
      <c r="K11" s="251"/>
    </row>
    <row r="12" spans="2:11" ht="12.75" customHeight="1">
      <c r="B12" s="254"/>
      <c r="C12" s="255"/>
      <c r="D12" s="255"/>
      <c r="E12" s="255"/>
      <c r="F12" s="255"/>
      <c r="G12" s="255"/>
      <c r="H12" s="255"/>
      <c r="I12" s="255"/>
      <c r="J12" s="255"/>
      <c r="K12" s="251"/>
    </row>
    <row r="13" spans="2:11" ht="15" customHeight="1">
      <c r="B13" s="254"/>
      <c r="C13" s="255"/>
      <c r="D13" s="253" t="s">
        <v>530</v>
      </c>
      <c r="E13" s="253"/>
      <c r="F13" s="253"/>
      <c r="G13" s="253"/>
      <c r="H13" s="253"/>
      <c r="I13" s="253"/>
      <c r="J13" s="253"/>
      <c r="K13" s="251"/>
    </row>
    <row r="14" spans="2:11" ht="15" customHeight="1">
      <c r="B14" s="254"/>
      <c r="C14" s="255"/>
      <c r="D14" s="253" t="s">
        <v>531</v>
      </c>
      <c r="E14" s="253"/>
      <c r="F14" s="253"/>
      <c r="G14" s="253"/>
      <c r="H14" s="253"/>
      <c r="I14" s="253"/>
      <c r="J14" s="253"/>
      <c r="K14" s="251"/>
    </row>
    <row r="15" spans="2:11" ht="15" customHeight="1">
      <c r="B15" s="254"/>
      <c r="C15" s="255"/>
      <c r="D15" s="253" t="s">
        <v>532</v>
      </c>
      <c r="E15" s="253"/>
      <c r="F15" s="253"/>
      <c r="G15" s="253"/>
      <c r="H15" s="253"/>
      <c r="I15" s="253"/>
      <c r="J15" s="253"/>
      <c r="K15" s="251"/>
    </row>
    <row r="16" spans="2:11" ht="15" customHeight="1">
      <c r="B16" s="254"/>
      <c r="C16" s="255"/>
      <c r="D16" s="255"/>
      <c r="E16" s="256" t="s">
        <v>78</v>
      </c>
      <c r="F16" s="253" t="s">
        <v>533</v>
      </c>
      <c r="G16" s="253"/>
      <c r="H16" s="253"/>
      <c r="I16" s="253"/>
      <c r="J16" s="253"/>
      <c r="K16" s="251"/>
    </row>
    <row r="17" spans="2:11" ht="15" customHeight="1">
      <c r="B17" s="254"/>
      <c r="C17" s="255"/>
      <c r="D17" s="255"/>
      <c r="E17" s="256" t="s">
        <v>534</v>
      </c>
      <c r="F17" s="253" t="s">
        <v>535</v>
      </c>
      <c r="G17" s="253"/>
      <c r="H17" s="253"/>
      <c r="I17" s="253"/>
      <c r="J17" s="253"/>
      <c r="K17" s="251"/>
    </row>
    <row r="18" spans="2:11" ht="15" customHeight="1">
      <c r="B18" s="254"/>
      <c r="C18" s="255"/>
      <c r="D18" s="255"/>
      <c r="E18" s="256" t="s">
        <v>536</v>
      </c>
      <c r="F18" s="253" t="s">
        <v>537</v>
      </c>
      <c r="G18" s="253"/>
      <c r="H18" s="253"/>
      <c r="I18" s="253"/>
      <c r="J18" s="253"/>
      <c r="K18" s="251"/>
    </row>
    <row r="19" spans="2:11" ht="15" customHeight="1">
      <c r="B19" s="254"/>
      <c r="C19" s="255"/>
      <c r="D19" s="255"/>
      <c r="E19" s="256" t="s">
        <v>538</v>
      </c>
      <c r="F19" s="253" t="s">
        <v>539</v>
      </c>
      <c r="G19" s="253"/>
      <c r="H19" s="253"/>
      <c r="I19" s="253"/>
      <c r="J19" s="253"/>
      <c r="K19" s="251"/>
    </row>
    <row r="20" spans="2:11" ht="15" customHeight="1">
      <c r="B20" s="254"/>
      <c r="C20" s="255"/>
      <c r="D20" s="255"/>
      <c r="E20" s="256" t="s">
        <v>540</v>
      </c>
      <c r="F20" s="253" t="s">
        <v>476</v>
      </c>
      <c r="G20" s="253"/>
      <c r="H20" s="253"/>
      <c r="I20" s="253"/>
      <c r="J20" s="253"/>
      <c r="K20" s="251"/>
    </row>
    <row r="21" spans="2:11" ht="15" customHeight="1">
      <c r="B21" s="254"/>
      <c r="C21" s="255"/>
      <c r="D21" s="255"/>
      <c r="E21" s="256" t="s">
        <v>541</v>
      </c>
      <c r="F21" s="253" t="s">
        <v>542</v>
      </c>
      <c r="G21" s="253"/>
      <c r="H21" s="253"/>
      <c r="I21" s="253"/>
      <c r="J21" s="253"/>
      <c r="K21" s="251"/>
    </row>
    <row r="22" spans="2:11" ht="12.75" customHeight="1">
      <c r="B22" s="254"/>
      <c r="C22" s="255"/>
      <c r="D22" s="255"/>
      <c r="E22" s="255"/>
      <c r="F22" s="255"/>
      <c r="G22" s="255"/>
      <c r="H22" s="255"/>
      <c r="I22" s="255"/>
      <c r="J22" s="255"/>
      <c r="K22" s="251"/>
    </row>
    <row r="23" spans="2:11" ht="15" customHeight="1">
      <c r="B23" s="254"/>
      <c r="C23" s="253" t="s">
        <v>543</v>
      </c>
      <c r="D23" s="253"/>
      <c r="E23" s="253"/>
      <c r="F23" s="253"/>
      <c r="G23" s="253"/>
      <c r="H23" s="253"/>
      <c r="I23" s="253"/>
      <c r="J23" s="253"/>
      <c r="K23" s="251"/>
    </row>
    <row r="24" spans="2:11" ht="15" customHeight="1">
      <c r="B24" s="254"/>
      <c r="C24" s="253" t="s">
        <v>544</v>
      </c>
      <c r="D24" s="253"/>
      <c r="E24" s="253"/>
      <c r="F24" s="253"/>
      <c r="G24" s="253"/>
      <c r="H24" s="253"/>
      <c r="I24" s="253"/>
      <c r="J24" s="253"/>
      <c r="K24" s="251"/>
    </row>
    <row r="25" spans="2:11" ht="15" customHeight="1">
      <c r="B25" s="254"/>
      <c r="C25" s="253"/>
      <c r="D25" s="253" t="s">
        <v>545</v>
      </c>
      <c r="E25" s="253"/>
      <c r="F25" s="253"/>
      <c r="G25" s="253"/>
      <c r="H25" s="253"/>
      <c r="I25" s="253"/>
      <c r="J25" s="253"/>
      <c r="K25" s="251"/>
    </row>
    <row r="26" spans="2:11" ht="15" customHeight="1">
      <c r="B26" s="254"/>
      <c r="C26" s="255"/>
      <c r="D26" s="253" t="s">
        <v>546</v>
      </c>
      <c r="E26" s="253"/>
      <c r="F26" s="253"/>
      <c r="G26" s="253"/>
      <c r="H26" s="253"/>
      <c r="I26" s="253"/>
      <c r="J26" s="253"/>
      <c r="K26" s="251"/>
    </row>
    <row r="27" spans="2:11" ht="12.75" customHeight="1">
      <c r="B27" s="254"/>
      <c r="C27" s="255"/>
      <c r="D27" s="255"/>
      <c r="E27" s="255"/>
      <c r="F27" s="255"/>
      <c r="G27" s="255"/>
      <c r="H27" s="255"/>
      <c r="I27" s="255"/>
      <c r="J27" s="255"/>
      <c r="K27" s="251"/>
    </row>
    <row r="28" spans="2:11" ht="15" customHeight="1">
      <c r="B28" s="254"/>
      <c r="C28" s="255"/>
      <c r="D28" s="253" t="s">
        <v>547</v>
      </c>
      <c r="E28" s="253"/>
      <c r="F28" s="253"/>
      <c r="G28" s="253"/>
      <c r="H28" s="253"/>
      <c r="I28" s="253"/>
      <c r="J28" s="253"/>
      <c r="K28" s="251"/>
    </row>
    <row r="29" spans="2:11" ht="15" customHeight="1">
      <c r="B29" s="254"/>
      <c r="C29" s="255"/>
      <c r="D29" s="253" t="s">
        <v>548</v>
      </c>
      <c r="E29" s="253"/>
      <c r="F29" s="253"/>
      <c r="G29" s="253"/>
      <c r="H29" s="253"/>
      <c r="I29" s="253"/>
      <c r="J29" s="253"/>
      <c r="K29" s="251"/>
    </row>
    <row r="30" spans="2:11" ht="12.75" customHeight="1">
      <c r="B30" s="254"/>
      <c r="C30" s="255"/>
      <c r="D30" s="255"/>
      <c r="E30" s="255"/>
      <c r="F30" s="255"/>
      <c r="G30" s="255"/>
      <c r="H30" s="255"/>
      <c r="I30" s="255"/>
      <c r="J30" s="255"/>
      <c r="K30" s="251"/>
    </row>
    <row r="31" spans="2:11" ht="15" customHeight="1">
      <c r="B31" s="254"/>
      <c r="C31" s="255"/>
      <c r="D31" s="253" t="s">
        <v>549</v>
      </c>
      <c r="E31" s="253"/>
      <c r="F31" s="253"/>
      <c r="G31" s="253"/>
      <c r="H31" s="253"/>
      <c r="I31" s="253"/>
      <c r="J31" s="253"/>
      <c r="K31" s="251"/>
    </row>
    <row r="32" spans="2:11" ht="15" customHeight="1">
      <c r="B32" s="254"/>
      <c r="C32" s="255"/>
      <c r="D32" s="253" t="s">
        <v>550</v>
      </c>
      <c r="E32" s="253"/>
      <c r="F32" s="253"/>
      <c r="G32" s="253"/>
      <c r="H32" s="253"/>
      <c r="I32" s="253"/>
      <c r="J32" s="253"/>
      <c r="K32" s="251"/>
    </row>
    <row r="33" spans="2:11" ht="15" customHeight="1">
      <c r="B33" s="254"/>
      <c r="C33" s="255"/>
      <c r="D33" s="253" t="s">
        <v>551</v>
      </c>
      <c r="E33" s="253"/>
      <c r="F33" s="253"/>
      <c r="G33" s="253"/>
      <c r="H33" s="253"/>
      <c r="I33" s="253"/>
      <c r="J33" s="253"/>
      <c r="K33" s="251"/>
    </row>
    <row r="34" spans="2:11" ht="15" customHeight="1">
      <c r="B34" s="254"/>
      <c r="C34" s="255"/>
      <c r="D34" s="253"/>
      <c r="E34" s="257" t="s">
        <v>113</v>
      </c>
      <c r="F34" s="253"/>
      <c r="G34" s="253" t="s">
        <v>552</v>
      </c>
      <c r="H34" s="253"/>
      <c r="I34" s="253"/>
      <c r="J34" s="253"/>
      <c r="K34" s="251"/>
    </row>
    <row r="35" spans="2:11" ht="30.75" customHeight="1">
      <c r="B35" s="254"/>
      <c r="C35" s="255"/>
      <c r="D35" s="253"/>
      <c r="E35" s="257" t="s">
        <v>553</v>
      </c>
      <c r="F35" s="253"/>
      <c r="G35" s="253" t="s">
        <v>554</v>
      </c>
      <c r="H35" s="253"/>
      <c r="I35" s="253"/>
      <c r="J35" s="253"/>
      <c r="K35" s="251"/>
    </row>
    <row r="36" spans="2:11" ht="15" customHeight="1">
      <c r="B36" s="254"/>
      <c r="C36" s="255"/>
      <c r="D36" s="253"/>
      <c r="E36" s="257" t="s">
        <v>52</v>
      </c>
      <c r="F36" s="253"/>
      <c r="G36" s="253" t="s">
        <v>555</v>
      </c>
      <c r="H36" s="253"/>
      <c r="I36" s="253"/>
      <c r="J36" s="253"/>
      <c r="K36" s="251"/>
    </row>
    <row r="37" spans="2:11" ht="15" customHeight="1">
      <c r="B37" s="254"/>
      <c r="C37" s="255"/>
      <c r="D37" s="253"/>
      <c r="E37" s="257" t="s">
        <v>114</v>
      </c>
      <c r="F37" s="253"/>
      <c r="G37" s="253" t="s">
        <v>556</v>
      </c>
      <c r="H37" s="253"/>
      <c r="I37" s="253"/>
      <c r="J37" s="253"/>
      <c r="K37" s="251"/>
    </row>
    <row r="38" spans="2:11" ht="15" customHeight="1">
      <c r="B38" s="254"/>
      <c r="C38" s="255"/>
      <c r="D38" s="253"/>
      <c r="E38" s="257" t="s">
        <v>115</v>
      </c>
      <c r="F38" s="253"/>
      <c r="G38" s="253" t="s">
        <v>557</v>
      </c>
      <c r="H38" s="253"/>
      <c r="I38" s="253"/>
      <c r="J38" s="253"/>
      <c r="K38" s="251"/>
    </row>
    <row r="39" spans="2:11" ht="15" customHeight="1">
      <c r="B39" s="254"/>
      <c r="C39" s="255"/>
      <c r="D39" s="253"/>
      <c r="E39" s="257" t="s">
        <v>116</v>
      </c>
      <c r="F39" s="253"/>
      <c r="G39" s="253" t="s">
        <v>558</v>
      </c>
      <c r="H39" s="253"/>
      <c r="I39" s="253"/>
      <c r="J39" s="253"/>
      <c r="K39" s="251"/>
    </row>
    <row r="40" spans="2:11" ht="15" customHeight="1">
      <c r="B40" s="254"/>
      <c r="C40" s="255"/>
      <c r="D40" s="253"/>
      <c r="E40" s="257" t="s">
        <v>559</v>
      </c>
      <c r="F40" s="253"/>
      <c r="G40" s="253" t="s">
        <v>560</v>
      </c>
      <c r="H40" s="253"/>
      <c r="I40" s="253"/>
      <c r="J40" s="253"/>
      <c r="K40" s="251"/>
    </row>
    <row r="41" spans="2:11" ht="15" customHeight="1">
      <c r="B41" s="254"/>
      <c r="C41" s="255"/>
      <c r="D41" s="253"/>
      <c r="E41" s="257"/>
      <c r="F41" s="253"/>
      <c r="G41" s="253" t="s">
        <v>561</v>
      </c>
      <c r="H41" s="253"/>
      <c r="I41" s="253"/>
      <c r="J41" s="253"/>
      <c r="K41" s="251"/>
    </row>
    <row r="42" spans="2:11" ht="15" customHeight="1">
      <c r="B42" s="254"/>
      <c r="C42" s="255"/>
      <c r="D42" s="253"/>
      <c r="E42" s="257" t="s">
        <v>562</v>
      </c>
      <c r="F42" s="253"/>
      <c r="G42" s="253" t="s">
        <v>563</v>
      </c>
      <c r="H42" s="253"/>
      <c r="I42" s="253"/>
      <c r="J42" s="253"/>
      <c r="K42" s="251"/>
    </row>
    <row r="43" spans="2:11" ht="15" customHeight="1">
      <c r="B43" s="254"/>
      <c r="C43" s="255"/>
      <c r="D43" s="253"/>
      <c r="E43" s="257" t="s">
        <v>118</v>
      </c>
      <c r="F43" s="253"/>
      <c r="G43" s="253" t="s">
        <v>564</v>
      </c>
      <c r="H43" s="253"/>
      <c r="I43" s="253"/>
      <c r="J43" s="253"/>
      <c r="K43" s="251"/>
    </row>
    <row r="44" spans="2:11" ht="12.75" customHeight="1">
      <c r="B44" s="254"/>
      <c r="C44" s="255"/>
      <c r="D44" s="253"/>
      <c r="E44" s="253"/>
      <c r="F44" s="253"/>
      <c r="G44" s="253"/>
      <c r="H44" s="253"/>
      <c r="I44" s="253"/>
      <c r="J44" s="253"/>
      <c r="K44" s="251"/>
    </row>
    <row r="45" spans="2:11" ht="15" customHeight="1">
      <c r="B45" s="254"/>
      <c r="C45" s="255"/>
      <c r="D45" s="253" t="s">
        <v>565</v>
      </c>
      <c r="E45" s="253"/>
      <c r="F45" s="253"/>
      <c r="G45" s="253"/>
      <c r="H45" s="253"/>
      <c r="I45" s="253"/>
      <c r="J45" s="253"/>
      <c r="K45" s="251"/>
    </row>
    <row r="46" spans="2:11" ht="15" customHeight="1">
      <c r="B46" s="254"/>
      <c r="C46" s="255"/>
      <c r="D46" s="255"/>
      <c r="E46" s="253" t="s">
        <v>566</v>
      </c>
      <c r="F46" s="253"/>
      <c r="G46" s="253"/>
      <c r="H46" s="253"/>
      <c r="I46" s="253"/>
      <c r="J46" s="253"/>
      <c r="K46" s="251"/>
    </row>
    <row r="47" spans="2:11" ht="15" customHeight="1">
      <c r="B47" s="254"/>
      <c r="C47" s="255"/>
      <c r="D47" s="255"/>
      <c r="E47" s="253" t="s">
        <v>567</v>
      </c>
      <c r="F47" s="253"/>
      <c r="G47" s="253"/>
      <c r="H47" s="253"/>
      <c r="I47" s="253"/>
      <c r="J47" s="253"/>
      <c r="K47" s="251"/>
    </row>
    <row r="48" spans="2:11" ht="15" customHeight="1">
      <c r="B48" s="254"/>
      <c r="C48" s="255"/>
      <c r="D48" s="255"/>
      <c r="E48" s="253" t="s">
        <v>568</v>
      </c>
      <c r="F48" s="253"/>
      <c r="G48" s="253"/>
      <c r="H48" s="253"/>
      <c r="I48" s="253"/>
      <c r="J48" s="253"/>
      <c r="K48" s="251"/>
    </row>
    <row r="49" spans="2:11" ht="15" customHeight="1">
      <c r="B49" s="254"/>
      <c r="C49" s="255"/>
      <c r="D49" s="253" t="s">
        <v>569</v>
      </c>
      <c r="E49" s="253"/>
      <c r="F49" s="253"/>
      <c r="G49" s="253"/>
      <c r="H49" s="253"/>
      <c r="I49" s="253"/>
      <c r="J49" s="253"/>
      <c r="K49" s="251"/>
    </row>
    <row r="50" spans="2:11" ht="25.5" customHeight="1">
      <c r="B50" s="249"/>
      <c r="C50" s="250" t="s">
        <v>570</v>
      </c>
      <c r="D50" s="250"/>
      <c r="E50" s="250"/>
      <c r="F50" s="250"/>
      <c r="G50" s="250"/>
      <c r="H50" s="250"/>
      <c r="I50" s="250"/>
      <c r="J50" s="250"/>
      <c r="K50" s="251"/>
    </row>
    <row r="51" spans="2:11" ht="5.25" customHeight="1">
      <c r="B51" s="249"/>
      <c r="C51" s="252"/>
      <c r="D51" s="252"/>
      <c r="E51" s="252"/>
      <c r="F51" s="252"/>
      <c r="G51" s="252"/>
      <c r="H51" s="252"/>
      <c r="I51" s="252"/>
      <c r="J51" s="252"/>
      <c r="K51" s="251"/>
    </row>
    <row r="52" spans="2:11" ht="15" customHeight="1">
      <c r="B52" s="249"/>
      <c r="C52" s="253" t="s">
        <v>571</v>
      </c>
      <c r="D52" s="253"/>
      <c r="E52" s="253"/>
      <c r="F52" s="253"/>
      <c r="G52" s="253"/>
      <c r="H52" s="253"/>
      <c r="I52" s="253"/>
      <c r="J52" s="253"/>
      <c r="K52" s="251"/>
    </row>
    <row r="53" spans="2:11" ht="15" customHeight="1">
      <c r="B53" s="249"/>
      <c r="C53" s="253" t="s">
        <v>572</v>
      </c>
      <c r="D53" s="253"/>
      <c r="E53" s="253"/>
      <c r="F53" s="253"/>
      <c r="G53" s="253"/>
      <c r="H53" s="253"/>
      <c r="I53" s="253"/>
      <c r="J53" s="253"/>
      <c r="K53" s="251"/>
    </row>
    <row r="54" spans="2:11" ht="12.75" customHeight="1">
      <c r="B54" s="249"/>
      <c r="C54" s="253"/>
      <c r="D54" s="253"/>
      <c r="E54" s="253"/>
      <c r="F54" s="253"/>
      <c r="G54" s="253"/>
      <c r="H54" s="253"/>
      <c r="I54" s="253"/>
      <c r="J54" s="253"/>
      <c r="K54" s="251"/>
    </row>
    <row r="55" spans="2:11" ht="15" customHeight="1">
      <c r="B55" s="249"/>
      <c r="C55" s="253" t="s">
        <v>573</v>
      </c>
      <c r="D55" s="253"/>
      <c r="E55" s="253"/>
      <c r="F55" s="253"/>
      <c r="G55" s="253"/>
      <c r="H55" s="253"/>
      <c r="I55" s="253"/>
      <c r="J55" s="253"/>
      <c r="K55" s="251"/>
    </row>
    <row r="56" spans="2:11" ht="15" customHeight="1">
      <c r="B56" s="249"/>
      <c r="C56" s="255"/>
      <c r="D56" s="253" t="s">
        <v>574</v>
      </c>
      <c r="E56" s="253"/>
      <c r="F56" s="253"/>
      <c r="G56" s="253"/>
      <c r="H56" s="253"/>
      <c r="I56" s="253"/>
      <c r="J56" s="253"/>
      <c r="K56" s="251"/>
    </row>
    <row r="57" spans="2:11" ht="15" customHeight="1">
      <c r="B57" s="249"/>
      <c r="C57" s="255"/>
      <c r="D57" s="253" t="s">
        <v>575</v>
      </c>
      <c r="E57" s="253"/>
      <c r="F57" s="253"/>
      <c r="G57" s="253"/>
      <c r="H57" s="253"/>
      <c r="I57" s="253"/>
      <c r="J57" s="253"/>
      <c r="K57" s="251"/>
    </row>
    <row r="58" spans="2:11" ht="15" customHeight="1">
      <c r="B58" s="249"/>
      <c r="C58" s="255"/>
      <c r="D58" s="253" t="s">
        <v>576</v>
      </c>
      <c r="E58" s="253"/>
      <c r="F58" s="253"/>
      <c r="G58" s="253"/>
      <c r="H58" s="253"/>
      <c r="I58" s="253"/>
      <c r="J58" s="253"/>
      <c r="K58" s="251"/>
    </row>
    <row r="59" spans="2:11" ht="15" customHeight="1">
      <c r="B59" s="249"/>
      <c r="C59" s="255"/>
      <c r="D59" s="253" t="s">
        <v>577</v>
      </c>
      <c r="E59" s="253"/>
      <c r="F59" s="253"/>
      <c r="G59" s="253"/>
      <c r="H59" s="253"/>
      <c r="I59" s="253"/>
      <c r="J59" s="253"/>
      <c r="K59" s="251"/>
    </row>
    <row r="60" spans="2:11" ht="15" customHeight="1">
      <c r="B60" s="249"/>
      <c r="C60" s="255"/>
      <c r="D60" s="258" t="s">
        <v>578</v>
      </c>
      <c r="E60" s="258"/>
      <c r="F60" s="258"/>
      <c r="G60" s="258"/>
      <c r="H60" s="258"/>
      <c r="I60" s="258"/>
      <c r="J60" s="258"/>
      <c r="K60" s="251"/>
    </row>
    <row r="61" spans="2:11" ht="15" customHeight="1">
      <c r="B61" s="249"/>
      <c r="C61" s="255"/>
      <c r="D61" s="253" t="s">
        <v>579</v>
      </c>
      <c r="E61" s="253"/>
      <c r="F61" s="253"/>
      <c r="G61" s="253"/>
      <c r="H61" s="253"/>
      <c r="I61" s="253"/>
      <c r="J61" s="253"/>
      <c r="K61" s="251"/>
    </row>
    <row r="62" spans="2:11" ht="12.75" customHeight="1">
      <c r="B62" s="249"/>
      <c r="C62" s="255"/>
      <c r="D62" s="255"/>
      <c r="E62" s="259"/>
      <c r="F62" s="255"/>
      <c r="G62" s="255"/>
      <c r="H62" s="255"/>
      <c r="I62" s="255"/>
      <c r="J62" s="255"/>
      <c r="K62" s="251"/>
    </row>
    <row r="63" spans="2:11" ht="15" customHeight="1">
      <c r="B63" s="249"/>
      <c r="C63" s="255"/>
      <c r="D63" s="253" t="s">
        <v>580</v>
      </c>
      <c r="E63" s="253"/>
      <c r="F63" s="253"/>
      <c r="G63" s="253"/>
      <c r="H63" s="253"/>
      <c r="I63" s="253"/>
      <c r="J63" s="253"/>
      <c r="K63" s="251"/>
    </row>
    <row r="64" spans="2:11" ht="15" customHeight="1">
      <c r="B64" s="249"/>
      <c r="C64" s="255"/>
      <c r="D64" s="258" t="s">
        <v>581</v>
      </c>
      <c r="E64" s="258"/>
      <c r="F64" s="258"/>
      <c r="G64" s="258"/>
      <c r="H64" s="258"/>
      <c r="I64" s="258"/>
      <c r="J64" s="258"/>
      <c r="K64" s="251"/>
    </row>
    <row r="65" spans="2:11" ht="15" customHeight="1">
      <c r="B65" s="249"/>
      <c r="C65" s="255"/>
      <c r="D65" s="253" t="s">
        <v>582</v>
      </c>
      <c r="E65" s="253"/>
      <c r="F65" s="253"/>
      <c r="G65" s="253"/>
      <c r="H65" s="253"/>
      <c r="I65" s="253"/>
      <c r="J65" s="253"/>
      <c r="K65" s="251"/>
    </row>
    <row r="66" spans="2:11" ht="15" customHeight="1">
      <c r="B66" s="249"/>
      <c r="C66" s="255"/>
      <c r="D66" s="253" t="s">
        <v>583</v>
      </c>
      <c r="E66" s="253"/>
      <c r="F66" s="253"/>
      <c r="G66" s="253"/>
      <c r="H66" s="253"/>
      <c r="I66" s="253"/>
      <c r="J66" s="253"/>
      <c r="K66" s="251"/>
    </row>
    <row r="67" spans="2:11" ht="15" customHeight="1">
      <c r="B67" s="249"/>
      <c r="C67" s="255"/>
      <c r="D67" s="253" t="s">
        <v>584</v>
      </c>
      <c r="E67" s="253"/>
      <c r="F67" s="253"/>
      <c r="G67" s="253"/>
      <c r="H67" s="253"/>
      <c r="I67" s="253"/>
      <c r="J67" s="253"/>
      <c r="K67" s="251"/>
    </row>
    <row r="68" spans="2:11" ht="15" customHeight="1">
      <c r="B68" s="249"/>
      <c r="C68" s="255"/>
      <c r="D68" s="253" t="s">
        <v>585</v>
      </c>
      <c r="E68" s="253"/>
      <c r="F68" s="253"/>
      <c r="G68" s="253"/>
      <c r="H68" s="253"/>
      <c r="I68" s="253"/>
      <c r="J68" s="253"/>
      <c r="K68" s="251"/>
    </row>
    <row r="69" spans="2:11" ht="12.75" customHeight="1">
      <c r="B69" s="260"/>
      <c r="C69" s="261"/>
      <c r="D69" s="261"/>
      <c r="E69" s="261"/>
      <c r="F69" s="261"/>
      <c r="G69" s="261"/>
      <c r="H69" s="261"/>
      <c r="I69" s="261"/>
      <c r="J69" s="261"/>
      <c r="K69" s="262"/>
    </row>
    <row r="70" spans="2:11" ht="18.75" customHeight="1">
      <c r="B70" s="263"/>
      <c r="C70" s="263"/>
      <c r="D70" s="263"/>
      <c r="E70" s="263"/>
      <c r="F70" s="263"/>
      <c r="G70" s="263"/>
      <c r="H70" s="263"/>
      <c r="I70" s="263"/>
      <c r="J70" s="263"/>
      <c r="K70" s="264"/>
    </row>
    <row r="71" spans="2:11" ht="18.75" customHeight="1">
      <c r="B71" s="264"/>
      <c r="C71" s="264"/>
      <c r="D71" s="264"/>
      <c r="E71" s="264"/>
      <c r="F71" s="264"/>
      <c r="G71" s="264"/>
      <c r="H71" s="264"/>
      <c r="I71" s="264"/>
      <c r="J71" s="264"/>
      <c r="K71" s="264"/>
    </row>
    <row r="72" spans="2:11" ht="7.5" customHeight="1">
      <c r="B72" s="265"/>
      <c r="C72" s="266"/>
      <c r="D72" s="266"/>
      <c r="E72" s="266"/>
      <c r="F72" s="266"/>
      <c r="G72" s="266"/>
      <c r="H72" s="266"/>
      <c r="I72" s="266"/>
      <c r="J72" s="266"/>
      <c r="K72" s="267"/>
    </row>
    <row r="73" spans="2:11" ht="45" customHeight="1">
      <c r="B73" s="268"/>
      <c r="C73" s="269" t="s">
        <v>86</v>
      </c>
      <c r="D73" s="269"/>
      <c r="E73" s="269"/>
      <c r="F73" s="269"/>
      <c r="G73" s="269"/>
      <c r="H73" s="269"/>
      <c r="I73" s="269"/>
      <c r="J73" s="269"/>
      <c r="K73" s="270"/>
    </row>
    <row r="74" spans="2:11" ht="17.25" customHeight="1">
      <c r="B74" s="268"/>
      <c r="C74" s="271" t="s">
        <v>586</v>
      </c>
      <c r="D74" s="271"/>
      <c r="E74" s="271"/>
      <c r="F74" s="271" t="s">
        <v>587</v>
      </c>
      <c r="G74" s="272"/>
      <c r="H74" s="271" t="s">
        <v>114</v>
      </c>
      <c r="I74" s="271" t="s">
        <v>56</v>
      </c>
      <c r="J74" s="271" t="s">
        <v>588</v>
      </c>
      <c r="K74" s="270"/>
    </row>
    <row r="75" spans="2:11" ht="17.25" customHeight="1">
      <c r="B75" s="268"/>
      <c r="C75" s="273" t="s">
        <v>589</v>
      </c>
      <c r="D75" s="273"/>
      <c r="E75" s="273"/>
      <c r="F75" s="274" t="s">
        <v>590</v>
      </c>
      <c r="G75" s="275"/>
      <c r="H75" s="273"/>
      <c r="I75" s="273"/>
      <c r="J75" s="273" t="s">
        <v>591</v>
      </c>
      <c r="K75" s="270"/>
    </row>
    <row r="76" spans="2:11" ht="5.25" customHeight="1">
      <c r="B76" s="268"/>
      <c r="C76" s="276"/>
      <c r="D76" s="276"/>
      <c r="E76" s="276"/>
      <c r="F76" s="276"/>
      <c r="G76" s="277"/>
      <c r="H76" s="276"/>
      <c r="I76" s="276"/>
      <c r="J76" s="276"/>
      <c r="K76" s="270"/>
    </row>
    <row r="77" spans="2:11" ht="15" customHeight="1">
      <c r="B77" s="268"/>
      <c r="C77" s="257" t="s">
        <v>52</v>
      </c>
      <c r="D77" s="276"/>
      <c r="E77" s="276"/>
      <c r="F77" s="278" t="s">
        <v>592</v>
      </c>
      <c r="G77" s="277"/>
      <c r="H77" s="257" t="s">
        <v>593</v>
      </c>
      <c r="I77" s="257" t="s">
        <v>594</v>
      </c>
      <c r="J77" s="257">
        <v>20</v>
      </c>
      <c r="K77" s="270"/>
    </row>
    <row r="78" spans="2:11" ht="15" customHeight="1">
      <c r="B78" s="268"/>
      <c r="C78" s="257" t="s">
        <v>595</v>
      </c>
      <c r="D78" s="257"/>
      <c r="E78" s="257"/>
      <c r="F78" s="278" t="s">
        <v>592</v>
      </c>
      <c r="G78" s="277"/>
      <c r="H78" s="257" t="s">
        <v>596</v>
      </c>
      <c r="I78" s="257" t="s">
        <v>594</v>
      </c>
      <c r="J78" s="257">
        <v>120</v>
      </c>
      <c r="K78" s="270"/>
    </row>
    <row r="79" spans="2:11" ht="15" customHeight="1">
      <c r="B79" s="279"/>
      <c r="C79" s="257" t="s">
        <v>597</v>
      </c>
      <c r="D79" s="257"/>
      <c r="E79" s="257"/>
      <c r="F79" s="278" t="s">
        <v>598</v>
      </c>
      <c r="G79" s="277"/>
      <c r="H79" s="257" t="s">
        <v>599</v>
      </c>
      <c r="I79" s="257" t="s">
        <v>594</v>
      </c>
      <c r="J79" s="257">
        <v>50</v>
      </c>
      <c r="K79" s="270"/>
    </row>
    <row r="80" spans="2:11" ht="15" customHeight="1">
      <c r="B80" s="279"/>
      <c r="C80" s="257" t="s">
        <v>600</v>
      </c>
      <c r="D80" s="257"/>
      <c r="E80" s="257"/>
      <c r="F80" s="278" t="s">
        <v>592</v>
      </c>
      <c r="G80" s="277"/>
      <c r="H80" s="257" t="s">
        <v>601</v>
      </c>
      <c r="I80" s="257" t="s">
        <v>602</v>
      </c>
      <c r="J80" s="257"/>
      <c r="K80" s="270"/>
    </row>
    <row r="81" spans="2:11" ht="15" customHeight="1">
      <c r="B81" s="279"/>
      <c r="C81" s="280" t="s">
        <v>603</v>
      </c>
      <c r="D81" s="280"/>
      <c r="E81" s="280"/>
      <c r="F81" s="281" t="s">
        <v>598</v>
      </c>
      <c r="G81" s="280"/>
      <c r="H81" s="280" t="s">
        <v>604</v>
      </c>
      <c r="I81" s="280" t="s">
        <v>594</v>
      </c>
      <c r="J81" s="280">
        <v>15</v>
      </c>
      <c r="K81" s="270"/>
    </row>
    <row r="82" spans="2:11" ht="15" customHeight="1">
      <c r="B82" s="279"/>
      <c r="C82" s="280" t="s">
        <v>605</v>
      </c>
      <c r="D82" s="280"/>
      <c r="E82" s="280"/>
      <c r="F82" s="281" t="s">
        <v>598</v>
      </c>
      <c r="G82" s="280"/>
      <c r="H82" s="280" t="s">
        <v>606</v>
      </c>
      <c r="I82" s="280" t="s">
        <v>594</v>
      </c>
      <c r="J82" s="280">
        <v>15</v>
      </c>
      <c r="K82" s="270"/>
    </row>
    <row r="83" spans="2:11" ht="15" customHeight="1">
      <c r="B83" s="279"/>
      <c r="C83" s="280" t="s">
        <v>607</v>
      </c>
      <c r="D83" s="280"/>
      <c r="E83" s="280"/>
      <c r="F83" s="281" t="s">
        <v>598</v>
      </c>
      <c r="G83" s="280"/>
      <c r="H83" s="280" t="s">
        <v>608</v>
      </c>
      <c r="I83" s="280" t="s">
        <v>594</v>
      </c>
      <c r="J83" s="280">
        <v>20</v>
      </c>
      <c r="K83" s="270"/>
    </row>
    <row r="84" spans="2:11" ht="15" customHeight="1">
      <c r="B84" s="279"/>
      <c r="C84" s="280" t="s">
        <v>609</v>
      </c>
      <c r="D84" s="280"/>
      <c r="E84" s="280"/>
      <c r="F84" s="281" t="s">
        <v>598</v>
      </c>
      <c r="G84" s="280"/>
      <c r="H84" s="280" t="s">
        <v>610</v>
      </c>
      <c r="I84" s="280" t="s">
        <v>594</v>
      </c>
      <c r="J84" s="280">
        <v>20</v>
      </c>
      <c r="K84" s="270"/>
    </row>
    <row r="85" spans="2:11" ht="15" customHeight="1">
      <c r="B85" s="279"/>
      <c r="C85" s="257" t="s">
        <v>611</v>
      </c>
      <c r="D85" s="257"/>
      <c r="E85" s="257"/>
      <c r="F85" s="278" t="s">
        <v>598</v>
      </c>
      <c r="G85" s="277"/>
      <c r="H85" s="257" t="s">
        <v>612</v>
      </c>
      <c r="I85" s="257" t="s">
        <v>594</v>
      </c>
      <c r="J85" s="257">
        <v>50</v>
      </c>
      <c r="K85" s="270"/>
    </row>
    <row r="86" spans="2:11" ht="15" customHeight="1">
      <c r="B86" s="279"/>
      <c r="C86" s="257" t="s">
        <v>613</v>
      </c>
      <c r="D86" s="257"/>
      <c r="E86" s="257"/>
      <c r="F86" s="278" t="s">
        <v>598</v>
      </c>
      <c r="G86" s="277"/>
      <c r="H86" s="257" t="s">
        <v>614</v>
      </c>
      <c r="I86" s="257" t="s">
        <v>594</v>
      </c>
      <c r="J86" s="257">
        <v>20</v>
      </c>
      <c r="K86" s="270"/>
    </row>
    <row r="87" spans="2:11" ht="15" customHeight="1">
      <c r="B87" s="279"/>
      <c r="C87" s="257" t="s">
        <v>615</v>
      </c>
      <c r="D87" s="257"/>
      <c r="E87" s="257"/>
      <c r="F87" s="278" t="s">
        <v>598</v>
      </c>
      <c r="G87" s="277"/>
      <c r="H87" s="257" t="s">
        <v>616</v>
      </c>
      <c r="I87" s="257" t="s">
        <v>594</v>
      </c>
      <c r="J87" s="257">
        <v>20</v>
      </c>
      <c r="K87" s="270"/>
    </row>
    <row r="88" spans="2:11" ht="15" customHeight="1">
      <c r="B88" s="279"/>
      <c r="C88" s="257" t="s">
        <v>617</v>
      </c>
      <c r="D88" s="257"/>
      <c r="E88" s="257"/>
      <c r="F88" s="278" t="s">
        <v>598</v>
      </c>
      <c r="G88" s="277"/>
      <c r="H88" s="257" t="s">
        <v>618</v>
      </c>
      <c r="I88" s="257" t="s">
        <v>594</v>
      </c>
      <c r="J88" s="257">
        <v>50</v>
      </c>
      <c r="K88" s="270"/>
    </row>
    <row r="89" spans="2:11" ht="15" customHeight="1">
      <c r="B89" s="279"/>
      <c r="C89" s="257" t="s">
        <v>619</v>
      </c>
      <c r="D89" s="257"/>
      <c r="E89" s="257"/>
      <c r="F89" s="278" t="s">
        <v>598</v>
      </c>
      <c r="G89" s="277"/>
      <c r="H89" s="257" t="s">
        <v>619</v>
      </c>
      <c r="I89" s="257" t="s">
        <v>594</v>
      </c>
      <c r="J89" s="257">
        <v>50</v>
      </c>
      <c r="K89" s="270"/>
    </row>
    <row r="90" spans="2:11" ht="15" customHeight="1">
      <c r="B90" s="279"/>
      <c r="C90" s="257" t="s">
        <v>119</v>
      </c>
      <c r="D90" s="257"/>
      <c r="E90" s="257"/>
      <c r="F90" s="278" t="s">
        <v>598</v>
      </c>
      <c r="G90" s="277"/>
      <c r="H90" s="257" t="s">
        <v>620</v>
      </c>
      <c r="I90" s="257" t="s">
        <v>594</v>
      </c>
      <c r="J90" s="257">
        <v>255</v>
      </c>
      <c r="K90" s="270"/>
    </row>
    <row r="91" spans="2:11" ht="15" customHeight="1">
      <c r="B91" s="279"/>
      <c r="C91" s="257" t="s">
        <v>621</v>
      </c>
      <c r="D91" s="257"/>
      <c r="E91" s="257"/>
      <c r="F91" s="278" t="s">
        <v>592</v>
      </c>
      <c r="G91" s="277"/>
      <c r="H91" s="257" t="s">
        <v>622</v>
      </c>
      <c r="I91" s="257" t="s">
        <v>623</v>
      </c>
      <c r="J91" s="257"/>
      <c r="K91" s="270"/>
    </row>
    <row r="92" spans="2:11" ht="15" customHeight="1">
      <c r="B92" s="279"/>
      <c r="C92" s="257" t="s">
        <v>624</v>
      </c>
      <c r="D92" s="257"/>
      <c r="E92" s="257"/>
      <c r="F92" s="278" t="s">
        <v>592</v>
      </c>
      <c r="G92" s="277"/>
      <c r="H92" s="257" t="s">
        <v>625</v>
      </c>
      <c r="I92" s="257" t="s">
        <v>626</v>
      </c>
      <c r="J92" s="257"/>
      <c r="K92" s="270"/>
    </row>
    <row r="93" spans="2:11" ht="15" customHeight="1">
      <c r="B93" s="279"/>
      <c r="C93" s="257" t="s">
        <v>627</v>
      </c>
      <c r="D93" s="257"/>
      <c r="E93" s="257"/>
      <c r="F93" s="278" t="s">
        <v>592</v>
      </c>
      <c r="G93" s="277"/>
      <c r="H93" s="257" t="s">
        <v>627</v>
      </c>
      <c r="I93" s="257" t="s">
        <v>626</v>
      </c>
      <c r="J93" s="257"/>
      <c r="K93" s="270"/>
    </row>
    <row r="94" spans="2:11" ht="15" customHeight="1">
      <c r="B94" s="279"/>
      <c r="C94" s="257" t="s">
        <v>37</v>
      </c>
      <c r="D94" s="257"/>
      <c r="E94" s="257"/>
      <c r="F94" s="278" t="s">
        <v>592</v>
      </c>
      <c r="G94" s="277"/>
      <c r="H94" s="257" t="s">
        <v>628</v>
      </c>
      <c r="I94" s="257" t="s">
        <v>626</v>
      </c>
      <c r="J94" s="257"/>
      <c r="K94" s="270"/>
    </row>
    <row r="95" spans="2:11" ht="15" customHeight="1">
      <c r="B95" s="279"/>
      <c r="C95" s="257" t="s">
        <v>47</v>
      </c>
      <c r="D95" s="257"/>
      <c r="E95" s="257"/>
      <c r="F95" s="278" t="s">
        <v>592</v>
      </c>
      <c r="G95" s="277"/>
      <c r="H95" s="257" t="s">
        <v>629</v>
      </c>
      <c r="I95" s="257" t="s">
        <v>626</v>
      </c>
      <c r="J95" s="257"/>
      <c r="K95" s="270"/>
    </row>
    <row r="96" spans="2:11" ht="15" customHeight="1">
      <c r="B96" s="282"/>
      <c r="C96" s="283"/>
      <c r="D96" s="283"/>
      <c r="E96" s="283"/>
      <c r="F96" s="283"/>
      <c r="G96" s="283"/>
      <c r="H96" s="283"/>
      <c r="I96" s="283"/>
      <c r="J96" s="283"/>
      <c r="K96" s="284"/>
    </row>
    <row r="97" spans="2:11" ht="18.75" customHeight="1">
      <c r="B97" s="285"/>
      <c r="C97" s="286"/>
      <c r="D97" s="286"/>
      <c r="E97" s="286"/>
      <c r="F97" s="286"/>
      <c r="G97" s="286"/>
      <c r="H97" s="286"/>
      <c r="I97" s="286"/>
      <c r="J97" s="286"/>
      <c r="K97" s="285"/>
    </row>
    <row r="98" spans="2:11" ht="18.75" customHeight="1">
      <c r="B98" s="264"/>
      <c r="C98" s="264"/>
      <c r="D98" s="264"/>
      <c r="E98" s="264"/>
      <c r="F98" s="264"/>
      <c r="G98" s="264"/>
      <c r="H98" s="264"/>
      <c r="I98" s="264"/>
      <c r="J98" s="264"/>
      <c r="K98" s="264"/>
    </row>
    <row r="99" spans="2:11" ht="7.5" customHeight="1">
      <c r="B99" s="265"/>
      <c r="C99" s="266"/>
      <c r="D99" s="266"/>
      <c r="E99" s="266"/>
      <c r="F99" s="266"/>
      <c r="G99" s="266"/>
      <c r="H99" s="266"/>
      <c r="I99" s="266"/>
      <c r="J99" s="266"/>
      <c r="K99" s="267"/>
    </row>
    <row r="100" spans="2:11" ht="45" customHeight="1">
      <c r="B100" s="268"/>
      <c r="C100" s="269" t="s">
        <v>630</v>
      </c>
      <c r="D100" s="269"/>
      <c r="E100" s="269"/>
      <c r="F100" s="269"/>
      <c r="G100" s="269"/>
      <c r="H100" s="269"/>
      <c r="I100" s="269"/>
      <c r="J100" s="269"/>
      <c r="K100" s="270"/>
    </row>
    <row r="101" spans="2:11" ht="17.25" customHeight="1">
      <c r="B101" s="268"/>
      <c r="C101" s="271" t="s">
        <v>586</v>
      </c>
      <c r="D101" s="271"/>
      <c r="E101" s="271"/>
      <c r="F101" s="271" t="s">
        <v>587</v>
      </c>
      <c r="G101" s="272"/>
      <c r="H101" s="271" t="s">
        <v>114</v>
      </c>
      <c r="I101" s="271" t="s">
        <v>56</v>
      </c>
      <c r="J101" s="271" t="s">
        <v>588</v>
      </c>
      <c r="K101" s="270"/>
    </row>
    <row r="102" spans="2:11" ht="17.25" customHeight="1">
      <c r="B102" s="268"/>
      <c r="C102" s="273" t="s">
        <v>589</v>
      </c>
      <c r="D102" s="273"/>
      <c r="E102" s="273"/>
      <c r="F102" s="274" t="s">
        <v>590</v>
      </c>
      <c r="G102" s="275"/>
      <c r="H102" s="273"/>
      <c r="I102" s="273"/>
      <c r="J102" s="273" t="s">
        <v>591</v>
      </c>
      <c r="K102" s="270"/>
    </row>
    <row r="103" spans="2:11" ht="5.25" customHeight="1">
      <c r="B103" s="268"/>
      <c r="C103" s="271"/>
      <c r="D103" s="271"/>
      <c r="E103" s="271"/>
      <c r="F103" s="271"/>
      <c r="G103" s="287"/>
      <c r="H103" s="271"/>
      <c r="I103" s="271"/>
      <c r="J103" s="271"/>
      <c r="K103" s="270"/>
    </row>
    <row r="104" spans="2:11" ht="15" customHeight="1">
      <c r="B104" s="268"/>
      <c r="C104" s="257" t="s">
        <v>52</v>
      </c>
      <c r="D104" s="276"/>
      <c r="E104" s="276"/>
      <c r="F104" s="278" t="s">
        <v>592</v>
      </c>
      <c r="G104" s="287"/>
      <c r="H104" s="257" t="s">
        <v>631</v>
      </c>
      <c r="I104" s="257" t="s">
        <v>594</v>
      </c>
      <c r="J104" s="257">
        <v>20</v>
      </c>
      <c r="K104" s="270"/>
    </row>
    <row r="105" spans="2:11" ht="15" customHeight="1">
      <c r="B105" s="268"/>
      <c r="C105" s="257" t="s">
        <v>595</v>
      </c>
      <c r="D105" s="257"/>
      <c r="E105" s="257"/>
      <c r="F105" s="278" t="s">
        <v>592</v>
      </c>
      <c r="G105" s="257"/>
      <c r="H105" s="257" t="s">
        <v>631</v>
      </c>
      <c r="I105" s="257" t="s">
        <v>594</v>
      </c>
      <c r="J105" s="257">
        <v>120</v>
      </c>
      <c r="K105" s="270"/>
    </row>
    <row r="106" spans="2:11" ht="15" customHeight="1">
      <c r="B106" s="279"/>
      <c r="C106" s="257" t="s">
        <v>597</v>
      </c>
      <c r="D106" s="257"/>
      <c r="E106" s="257"/>
      <c r="F106" s="278" t="s">
        <v>598</v>
      </c>
      <c r="G106" s="257"/>
      <c r="H106" s="257" t="s">
        <v>631</v>
      </c>
      <c r="I106" s="257" t="s">
        <v>594</v>
      </c>
      <c r="J106" s="257">
        <v>50</v>
      </c>
      <c r="K106" s="270"/>
    </row>
    <row r="107" spans="2:11" ht="15" customHeight="1">
      <c r="B107" s="279"/>
      <c r="C107" s="257" t="s">
        <v>600</v>
      </c>
      <c r="D107" s="257"/>
      <c r="E107" s="257"/>
      <c r="F107" s="278" t="s">
        <v>592</v>
      </c>
      <c r="G107" s="257"/>
      <c r="H107" s="257" t="s">
        <v>631</v>
      </c>
      <c r="I107" s="257" t="s">
        <v>602</v>
      </c>
      <c r="J107" s="257"/>
      <c r="K107" s="270"/>
    </row>
    <row r="108" spans="2:11" ht="15" customHeight="1">
      <c r="B108" s="279"/>
      <c r="C108" s="257" t="s">
        <v>611</v>
      </c>
      <c r="D108" s="257"/>
      <c r="E108" s="257"/>
      <c r="F108" s="278" t="s">
        <v>598</v>
      </c>
      <c r="G108" s="257"/>
      <c r="H108" s="257" t="s">
        <v>631</v>
      </c>
      <c r="I108" s="257" t="s">
        <v>594</v>
      </c>
      <c r="J108" s="257">
        <v>50</v>
      </c>
      <c r="K108" s="270"/>
    </row>
    <row r="109" spans="2:11" ht="15" customHeight="1">
      <c r="B109" s="279"/>
      <c r="C109" s="257" t="s">
        <v>619</v>
      </c>
      <c r="D109" s="257"/>
      <c r="E109" s="257"/>
      <c r="F109" s="278" t="s">
        <v>598</v>
      </c>
      <c r="G109" s="257"/>
      <c r="H109" s="257" t="s">
        <v>631</v>
      </c>
      <c r="I109" s="257" t="s">
        <v>594</v>
      </c>
      <c r="J109" s="257">
        <v>50</v>
      </c>
      <c r="K109" s="270"/>
    </row>
    <row r="110" spans="2:11" ht="15" customHeight="1">
      <c r="B110" s="279"/>
      <c r="C110" s="257" t="s">
        <v>617</v>
      </c>
      <c r="D110" s="257"/>
      <c r="E110" s="257"/>
      <c r="F110" s="278" t="s">
        <v>598</v>
      </c>
      <c r="G110" s="257"/>
      <c r="H110" s="257" t="s">
        <v>631</v>
      </c>
      <c r="I110" s="257" t="s">
        <v>594</v>
      </c>
      <c r="J110" s="257">
        <v>50</v>
      </c>
      <c r="K110" s="270"/>
    </row>
    <row r="111" spans="2:11" ht="15" customHeight="1">
      <c r="B111" s="279"/>
      <c r="C111" s="257" t="s">
        <v>52</v>
      </c>
      <c r="D111" s="257"/>
      <c r="E111" s="257"/>
      <c r="F111" s="278" t="s">
        <v>592</v>
      </c>
      <c r="G111" s="257"/>
      <c r="H111" s="257" t="s">
        <v>632</v>
      </c>
      <c r="I111" s="257" t="s">
        <v>594</v>
      </c>
      <c r="J111" s="257">
        <v>20</v>
      </c>
      <c r="K111" s="270"/>
    </row>
    <row r="112" spans="2:11" ht="15" customHeight="1">
      <c r="B112" s="279"/>
      <c r="C112" s="257" t="s">
        <v>633</v>
      </c>
      <c r="D112" s="257"/>
      <c r="E112" s="257"/>
      <c r="F112" s="278" t="s">
        <v>592</v>
      </c>
      <c r="G112" s="257"/>
      <c r="H112" s="257" t="s">
        <v>634</v>
      </c>
      <c r="I112" s="257" t="s">
        <v>594</v>
      </c>
      <c r="J112" s="257">
        <v>120</v>
      </c>
      <c r="K112" s="270"/>
    </row>
    <row r="113" spans="2:11" ht="15" customHeight="1">
      <c r="B113" s="279"/>
      <c r="C113" s="257" t="s">
        <v>37</v>
      </c>
      <c r="D113" s="257"/>
      <c r="E113" s="257"/>
      <c r="F113" s="278" t="s">
        <v>592</v>
      </c>
      <c r="G113" s="257"/>
      <c r="H113" s="257" t="s">
        <v>635</v>
      </c>
      <c r="I113" s="257" t="s">
        <v>626</v>
      </c>
      <c r="J113" s="257"/>
      <c r="K113" s="270"/>
    </row>
    <row r="114" spans="2:11" ht="15" customHeight="1">
      <c r="B114" s="279"/>
      <c r="C114" s="257" t="s">
        <v>47</v>
      </c>
      <c r="D114" s="257"/>
      <c r="E114" s="257"/>
      <c r="F114" s="278" t="s">
        <v>592</v>
      </c>
      <c r="G114" s="257"/>
      <c r="H114" s="257" t="s">
        <v>636</v>
      </c>
      <c r="I114" s="257" t="s">
        <v>626</v>
      </c>
      <c r="J114" s="257"/>
      <c r="K114" s="270"/>
    </row>
    <row r="115" spans="2:11" ht="15" customHeight="1">
      <c r="B115" s="279"/>
      <c r="C115" s="257" t="s">
        <v>56</v>
      </c>
      <c r="D115" s="257"/>
      <c r="E115" s="257"/>
      <c r="F115" s="278" t="s">
        <v>592</v>
      </c>
      <c r="G115" s="257"/>
      <c r="H115" s="257" t="s">
        <v>637</v>
      </c>
      <c r="I115" s="257" t="s">
        <v>638</v>
      </c>
      <c r="J115" s="257"/>
      <c r="K115" s="270"/>
    </row>
    <row r="116" spans="2:11" ht="15" customHeight="1">
      <c r="B116" s="282"/>
      <c r="C116" s="288"/>
      <c r="D116" s="288"/>
      <c r="E116" s="288"/>
      <c r="F116" s="288"/>
      <c r="G116" s="288"/>
      <c r="H116" s="288"/>
      <c r="I116" s="288"/>
      <c r="J116" s="288"/>
      <c r="K116" s="284"/>
    </row>
    <row r="117" spans="2:11" ht="18.75" customHeight="1">
      <c r="B117" s="289"/>
      <c r="C117" s="253"/>
      <c r="D117" s="253"/>
      <c r="E117" s="253"/>
      <c r="F117" s="290"/>
      <c r="G117" s="253"/>
      <c r="H117" s="253"/>
      <c r="I117" s="253"/>
      <c r="J117" s="253"/>
      <c r="K117" s="289"/>
    </row>
    <row r="118" spans="2:11" ht="18.75" customHeight="1">
      <c r="B118" s="264"/>
      <c r="C118" s="264"/>
      <c r="D118" s="264"/>
      <c r="E118" s="264"/>
      <c r="F118" s="264"/>
      <c r="G118" s="264"/>
      <c r="H118" s="264"/>
      <c r="I118" s="264"/>
      <c r="J118" s="264"/>
      <c r="K118" s="264"/>
    </row>
    <row r="119" spans="2:11" ht="7.5" customHeight="1">
      <c r="B119" s="291"/>
      <c r="C119" s="292"/>
      <c r="D119" s="292"/>
      <c r="E119" s="292"/>
      <c r="F119" s="292"/>
      <c r="G119" s="292"/>
      <c r="H119" s="292"/>
      <c r="I119" s="292"/>
      <c r="J119" s="292"/>
      <c r="K119" s="293"/>
    </row>
    <row r="120" spans="2:11" ht="45" customHeight="1">
      <c r="B120" s="294"/>
      <c r="C120" s="247" t="s">
        <v>639</v>
      </c>
      <c r="D120" s="247"/>
      <c r="E120" s="247"/>
      <c r="F120" s="247"/>
      <c r="G120" s="247"/>
      <c r="H120" s="247"/>
      <c r="I120" s="247"/>
      <c r="J120" s="247"/>
      <c r="K120" s="295"/>
    </row>
    <row r="121" spans="2:11" ht="17.25" customHeight="1">
      <c r="B121" s="296"/>
      <c r="C121" s="271" t="s">
        <v>586</v>
      </c>
      <c r="D121" s="271"/>
      <c r="E121" s="271"/>
      <c r="F121" s="271" t="s">
        <v>587</v>
      </c>
      <c r="G121" s="272"/>
      <c r="H121" s="271" t="s">
        <v>114</v>
      </c>
      <c r="I121" s="271" t="s">
        <v>56</v>
      </c>
      <c r="J121" s="271" t="s">
        <v>588</v>
      </c>
      <c r="K121" s="297"/>
    </row>
    <row r="122" spans="2:11" ht="17.25" customHeight="1">
      <c r="B122" s="296"/>
      <c r="C122" s="273" t="s">
        <v>589</v>
      </c>
      <c r="D122" s="273"/>
      <c r="E122" s="273"/>
      <c r="F122" s="274" t="s">
        <v>590</v>
      </c>
      <c r="G122" s="275"/>
      <c r="H122" s="273"/>
      <c r="I122" s="273"/>
      <c r="J122" s="273" t="s">
        <v>591</v>
      </c>
      <c r="K122" s="297"/>
    </row>
    <row r="123" spans="2:11" ht="5.25" customHeight="1">
      <c r="B123" s="298"/>
      <c r="C123" s="276"/>
      <c r="D123" s="276"/>
      <c r="E123" s="276"/>
      <c r="F123" s="276"/>
      <c r="G123" s="257"/>
      <c r="H123" s="276"/>
      <c r="I123" s="276"/>
      <c r="J123" s="276"/>
      <c r="K123" s="299"/>
    </row>
    <row r="124" spans="2:11" ht="15" customHeight="1">
      <c r="B124" s="298"/>
      <c r="C124" s="257" t="s">
        <v>595</v>
      </c>
      <c r="D124" s="276"/>
      <c r="E124" s="276"/>
      <c r="F124" s="278" t="s">
        <v>592</v>
      </c>
      <c r="G124" s="257"/>
      <c r="H124" s="257" t="s">
        <v>631</v>
      </c>
      <c r="I124" s="257" t="s">
        <v>594</v>
      </c>
      <c r="J124" s="257">
        <v>120</v>
      </c>
      <c r="K124" s="300"/>
    </row>
    <row r="125" spans="2:11" ht="15" customHeight="1">
      <c r="B125" s="298"/>
      <c r="C125" s="257" t="s">
        <v>640</v>
      </c>
      <c r="D125" s="257"/>
      <c r="E125" s="257"/>
      <c r="F125" s="278" t="s">
        <v>592</v>
      </c>
      <c r="G125" s="257"/>
      <c r="H125" s="257" t="s">
        <v>641</v>
      </c>
      <c r="I125" s="257" t="s">
        <v>594</v>
      </c>
      <c r="J125" s="257" t="s">
        <v>642</v>
      </c>
      <c r="K125" s="300"/>
    </row>
    <row r="126" spans="2:11" ht="15" customHeight="1">
      <c r="B126" s="298"/>
      <c r="C126" s="257" t="s">
        <v>541</v>
      </c>
      <c r="D126" s="257"/>
      <c r="E126" s="257"/>
      <c r="F126" s="278" t="s">
        <v>592</v>
      </c>
      <c r="G126" s="257"/>
      <c r="H126" s="257" t="s">
        <v>643</v>
      </c>
      <c r="I126" s="257" t="s">
        <v>594</v>
      </c>
      <c r="J126" s="257" t="s">
        <v>642</v>
      </c>
      <c r="K126" s="300"/>
    </row>
    <row r="127" spans="2:11" ht="15" customHeight="1">
      <c r="B127" s="298"/>
      <c r="C127" s="257" t="s">
        <v>603</v>
      </c>
      <c r="D127" s="257"/>
      <c r="E127" s="257"/>
      <c r="F127" s="278" t="s">
        <v>598</v>
      </c>
      <c r="G127" s="257"/>
      <c r="H127" s="257" t="s">
        <v>604</v>
      </c>
      <c r="I127" s="257" t="s">
        <v>594</v>
      </c>
      <c r="J127" s="257">
        <v>15</v>
      </c>
      <c r="K127" s="300"/>
    </row>
    <row r="128" spans="2:11" ht="15" customHeight="1">
      <c r="B128" s="298"/>
      <c r="C128" s="280" t="s">
        <v>605</v>
      </c>
      <c r="D128" s="280"/>
      <c r="E128" s="280"/>
      <c r="F128" s="281" t="s">
        <v>598</v>
      </c>
      <c r="G128" s="280"/>
      <c r="H128" s="280" t="s">
        <v>606</v>
      </c>
      <c r="I128" s="280" t="s">
        <v>594</v>
      </c>
      <c r="J128" s="280">
        <v>15</v>
      </c>
      <c r="K128" s="300"/>
    </row>
    <row r="129" spans="2:11" ht="15" customHeight="1">
      <c r="B129" s="298"/>
      <c r="C129" s="280" t="s">
        <v>607</v>
      </c>
      <c r="D129" s="280"/>
      <c r="E129" s="280"/>
      <c r="F129" s="281" t="s">
        <v>598</v>
      </c>
      <c r="G129" s="280"/>
      <c r="H129" s="280" t="s">
        <v>608</v>
      </c>
      <c r="I129" s="280" t="s">
        <v>594</v>
      </c>
      <c r="J129" s="280">
        <v>20</v>
      </c>
      <c r="K129" s="300"/>
    </row>
    <row r="130" spans="2:11" ht="15" customHeight="1">
      <c r="B130" s="298"/>
      <c r="C130" s="280" t="s">
        <v>609</v>
      </c>
      <c r="D130" s="280"/>
      <c r="E130" s="280"/>
      <c r="F130" s="281" t="s">
        <v>598</v>
      </c>
      <c r="G130" s="280"/>
      <c r="H130" s="280" t="s">
        <v>610</v>
      </c>
      <c r="I130" s="280" t="s">
        <v>594</v>
      </c>
      <c r="J130" s="280">
        <v>20</v>
      </c>
      <c r="K130" s="300"/>
    </row>
    <row r="131" spans="2:11" ht="15" customHeight="1">
      <c r="B131" s="298"/>
      <c r="C131" s="257" t="s">
        <v>597</v>
      </c>
      <c r="D131" s="257"/>
      <c r="E131" s="257"/>
      <c r="F131" s="278" t="s">
        <v>598</v>
      </c>
      <c r="G131" s="257"/>
      <c r="H131" s="257" t="s">
        <v>631</v>
      </c>
      <c r="I131" s="257" t="s">
        <v>594</v>
      </c>
      <c r="J131" s="257">
        <v>50</v>
      </c>
      <c r="K131" s="300"/>
    </row>
    <row r="132" spans="2:11" ht="15" customHeight="1">
      <c r="B132" s="298"/>
      <c r="C132" s="257" t="s">
        <v>611</v>
      </c>
      <c r="D132" s="257"/>
      <c r="E132" s="257"/>
      <c r="F132" s="278" t="s">
        <v>598</v>
      </c>
      <c r="G132" s="257"/>
      <c r="H132" s="257" t="s">
        <v>631</v>
      </c>
      <c r="I132" s="257" t="s">
        <v>594</v>
      </c>
      <c r="J132" s="257">
        <v>50</v>
      </c>
      <c r="K132" s="300"/>
    </row>
    <row r="133" spans="2:11" ht="15" customHeight="1">
      <c r="B133" s="298"/>
      <c r="C133" s="257" t="s">
        <v>617</v>
      </c>
      <c r="D133" s="257"/>
      <c r="E133" s="257"/>
      <c r="F133" s="278" t="s">
        <v>598</v>
      </c>
      <c r="G133" s="257"/>
      <c r="H133" s="257" t="s">
        <v>631</v>
      </c>
      <c r="I133" s="257" t="s">
        <v>594</v>
      </c>
      <c r="J133" s="257">
        <v>50</v>
      </c>
      <c r="K133" s="300"/>
    </row>
    <row r="134" spans="2:11" ht="15" customHeight="1">
      <c r="B134" s="298"/>
      <c r="C134" s="257" t="s">
        <v>619</v>
      </c>
      <c r="D134" s="257"/>
      <c r="E134" s="257"/>
      <c r="F134" s="278" t="s">
        <v>598</v>
      </c>
      <c r="G134" s="257"/>
      <c r="H134" s="257" t="s">
        <v>631</v>
      </c>
      <c r="I134" s="257" t="s">
        <v>594</v>
      </c>
      <c r="J134" s="257">
        <v>50</v>
      </c>
      <c r="K134" s="300"/>
    </row>
    <row r="135" spans="2:11" ht="15" customHeight="1">
      <c r="B135" s="298"/>
      <c r="C135" s="257" t="s">
        <v>119</v>
      </c>
      <c r="D135" s="257"/>
      <c r="E135" s="257"/>
      <c r="F135" s="278" t="s">
        <v>598</v>
      </c>
      <c r="G135" s="257"/>
      <c r="H135" s="257" t="s">
        <v>644</v>
      </c>
      <c r="I135" s="257" t="s">
        <v>594</v>
      </c>
      <c r="J135" s="257">
        <v>255</v>
      </c>
      <c r="K135" s="300"/>
    </row>
    <row r="136" spans="2:11" ht="15" customHeight="1">
      <c r="B136" s="298"/>
      <c r="C136" s="257" t="s">
        <v>621</v>
      </c>
      <c r="D136" s="257"/>
      <c r="E136" s="257"/>
      <c r="F136" s="278" t="s">
        <v>592</v>
      </c>
      <c r="G136" s="257"/>
      <c r="H136" s="257" t="s">
        <v>645</v>
      </c>
      <c r="I136" s="257" t="s">
        <v>623</v>
      </c>
      <c r="J136" s="257"/>
      <c r="K136" s="300"/>
    </row>
    <row r="137" spans="2:11" ht="15" customHeight="1">
      <c r="B137" s="298"/>
      <c r="C137" s="257" t="s">
        <v>624</v>
      </c>
      <c r="D137" s="257"/>
      <c r="E137" s="257"/>
      <c r="F137" s="278" t="s">
        <v>592</v>
      </c>
      <c r="G137" s="257"/>
      <c r="H137" s="257" t="s">
        <v>646</v>
      </c>
      <c r="I137" s="257" t="s">
        <v>626</v>
      </c>
      <c r="J137" s="257"/>
      <c r="K137" s="300"/>
    </row>
    <row r="138" spans="2:11" ht="15" customHeight="1">
      <c r="B138" s="298"/>
      <c r="C138" s="257" t="s">
        <v>627</v>
      </c>
      <c r="D138" s="257"/>
      <c r="E138" s="257"/>
      <c r="F138" s="278" t="s">
        <v>592</v>
      </c>
      <c r="G138" s="257"/>
      <c r="H138" s="257" t="s">
        <v>627</v>
      </c>
      <c r="I138" s="257" t="s">
        <v>626</v>
      </c>
      <c r="J138" s="257"/>
      <c r="K138" s="300"/>
    </row>
    <row r="139" spans="2:11" ht="15" customHeight="1">
      <c r="B139" s="298"/>
      <c r="C139" s="257" t="s">
        <v>37</v>
      </c>
      <c r="D139" s="257"/>
      <c r="E139" s="257"/>
      <c r="F139" s="278" t="s">
        <v>592</v>
      </c>
      <c r="G139" s="257"/>
      <c r="H139" s="257" t="s">
        <v>647</v>
      </c>
      <c r="I139" s="257" t="s">
        <v>626</v>
      </c>
      <c r="J139" s="257"/>
      <c r="K139" s="300"/>
    </row>
    <row r="140" spans="2:11" ht="15" customHeight="1">
      <c r="B140" s="298"/>
      <c r="C140" s="257" t="s">
        <v>648</v>
      </c>
      <c r="D140" s="257"/>
      <c r="E140" s="257"/>
      <c r="F140" s="278" t="s">
        <v>592</v>
      </c>
      <c r="G140" s="257"/>
      <c r="H140" s="257" t="s">
        <v>649</v>
      </c>
      <c r="I140" s="257" t="s">
        <v>626</v>
      </c>
      <c r="J140" s="257"/>
      <c r="K140" s="300"/>
    </row>
    <row r="141" spans="2:11" ht="15" customHeight="1">
      <c r="B141" s="301"/>
      <c r="C141" s="302"/>
      <c r="D141" s="302"/>
      <c r="E141" s="302"/>
      <c r="F141" s="302"/>
      <c r="G141" s="302"/>
      <c r="H141" s="302"/>
      <c r="I141" s="302"/>
      <c r="J141" s="302"/>
      <c r="K141" s="303"/>
    </row>
    <row r="142" spans="2:11" ht="18.75" customHeight="1">
      <c r="B142" s="253"/>
      <c r="C142" s="253"/>
      <c r="D142" s="253"/>
      <c r="E142" s="253"/>
      <c r="F142" s="290"/>
      <c r="G142" s="253"/>
      <c r="H142" s="253"/>
      <c r="I142" s="253"/>
      <c r="J142" s="253"/>
      <c r="K142" s="253"/>
    </row>
    <row r="143" spans="2:11" ht="18.75" customHeight="1">
      <c r="B143" s="264"/>
      <c r="C143" s="264"/>
      <c r="D143" s="264"/>
      <c r="E143" s="264"/>
      <c r="F143" s="264"/>
      <c r="G143" s="264"/>
      <c r="H143" s="264"/>
      <c r="I143" s="264"/>
      <c r="J143" s="264"/>
      <c r="K143" s="264"/>
    </row>
    <row r="144" spans="2:11" ht="7.5" customHeight="1">
      <c r="B144" s="265"/>
      <c r="C144" s="266"/>
      <c r="D144" s="266"/>
      <c r="E144" s="266"/>
      <c r="F144" s="266"/>
      <c r="G144" s="266"/>
      <c r="H144" s="266"/>
      <c r="I144" s="266"/>
      <c r="J144" s="266"/>
      <c r="K144" s="267"/>
    </row>
    <row r="145" spans="2:11" ht="45" customHeight="1">
      <c r="B145" s="268"/>
      <c r="C145" s="269" t="s">
        <v>650</v>
      </c>
      <c r="D145" s="269"/>
      <c r="E145" s="269"/>
      <c r="F145" s="269"/>
      <c r="G145" s="269"/>
      <c r="H145" s="269"/>
      <c r="I145" s="269"/>
      <c r="J145" s="269"/>
      <c r="K145" s="270"/>
    </row>
    <row r="146" spans="2:11" ht="17.25" customHeight="1">
      <c r="B146" s="268"/>
      <c r="C146" s="271" t="s">
        <v>586</v>
      </c>
      <c r="D146" s="271"/>
      <c r="E146" s="271"/>
      <c r="F146" s="271" t="s">
        <v>587</v>
      </c>
      <c r="G146" s="272"/>
      <c r="H146" s="271" t="s">
        <v>114</v>
      </c>
      <c r="I146" s="271" t="s">
        <v>56</v>
      </c>
      <c r="J146" s="271" t="s">
        <v>588</v>
      </c>
      <c r="K146" s="270"/>
    </row>
    <row r="147" spans="2:11" ht="17.25" customHeight="1">
      <c r="B147" s="268"/>
      <c r="C147" s="273" t="s">
        <v>589</v>
      </c>
      <c r="D147" s="273"/>
      <c r="E147" s="273"/>
      <c r="F147" s="274" t="s">
        <v>590</v>
      </c>
      <c r="G147" s="275"/>
      <c r="H147" s="273"/>
      <c r="I147" s="273"/>
      <c r="J147" s="273" t="s">
        <v>591</v>
      </c>
      <c r="K147" s="270"/>
    </row>
    <row r="148" spans="2:11" ht="5.25" customHeight="1">
      <c r="B148" s="279"/>
      <c r="C148" s="276"/>
      <c r="D148" s="276"/>
      <c r="E148" s="276"/>
      <c r="F148" s="276"/>
      <c r="G148" s="277"/>
      <c r="H148" s="276"/>
      <c r="I148" s="276"/>
      <c r="J148" s="276"/>
      <c r="K148" s="300"/>
    </row>
    <row r="149" spans="2:11" ht="15" customHeight="1">
      <c r="B149" s="279"/>
      <c r="C149" s="304" t="s">
        <v>595</v>
      </c>
      <c r="D149" s="257"/>
      <c r="E149" s="257"/>
      <c r="F149" s="305" t="s">
        <v>592</v>
      </c>
      <c r="G149" s="257"/>
      <c r="H149" s="304" t="s">
        <v>631</v>
      </c>
      <c r="I149" s="304" t="s">
        <v>594</v>
      </c>
      <c r="J149" s="304">
        <v>120</v>
      </c>
      <c r="K149" s="300"/>
    </row>
    <row r="150" spans="2:11" ht="15" customHeight="1">
      <c r="B150" s="279"/>
      <c r="C150" s="304" t="s">
        <v>640</v>
      </c>
      <c r="D150" s="257"/>
      <c r="E150" s="257"/>
      <c r="F150" s="305" t="s">
        <v>592</v>
      </c>
      <c r="G150" s="257"/>
      <c r="H150" s="304" t="s">
        <v>651</v>
      </c>
      <c r="I150" s="304" t="s">
        <v>594</v>
      </c>
      <c r="J150" s="304" t="s">
        <v>642</v>
      </c>
      <c r="K150" s="300"/>
    </row>
    <row r="151" spans="2:11" ht="15" customHeight="1">
      <c r="B151" s="279"/>
      <c r="C151" s="304" t="s">
        <v>541</v>
      </c>
      <c r="D151" s="257"/>
      <c r="E151" s="257"/>
      <c r="F151" s="305" t="s">
        <v>592</v>
      </c>
      <c r="G151" s="257"/>
      <c r="H151" s="304" t="s">
        <v>652</v>
      </c>
      <c r="I151" s="304" t="s">
        <v>594</v>
      </c>
      <c r="J151" s="304" t="s">
        <v>642</v>
      </c>
      <c r="K151" s="300"/>
    </row>
    <row r="152" spans="2:11" ht="15" customHeight="1">
      <c r="B152" s="279"/>
      <c r="C152" s="304" t="s">
        <v>597</v>
      </c>
      <c r="D152" s="257"/>
      <c r="E152" s="257"/>
      <c r="F152" s="305" t="s">
        <v>598</v>
      </c>
      <c r="G152" s="257"/>
      <c r="H152" s="304" t="s">
        <v>631</v>
      </c>
      <c r="I152" s="304" t="s">
        <v>594</v>
      </c>
      <c r="J152" s="304">
        <v>50</v>
      </c>
      <c r="K152" s="300"/>
    </row>
    <row r="153" spans="2:11" ht="15" customHeight="1">
      <c r="B153" s="279"/>
      <c r="C153" s="304" t="s">
        <v>600</v>
      </c>
      <c r="D153" s="257"/>
      <c r="E153" s="257"/>
      <c r="F153" s="305" t="s">
        <v>592</v>
      </c>
      <c r="G153" s="257"/>
      <c r="H153" s="304" t="s">
        <v>631</v>
      </c>
      <c r="I153" s="304" t="s">
        <v>602</v>
      </c>
      <c r="J153" s="304"/>
      <c r="K153" s="300"/>
    </row>
    <row r="154" spans="2:11" ht="15" customHeight="1">
      <c r="B154" s="279"/>
      <c r="C154" s="304" t="s">
        <v>611</v>
      </c>
      <c r="D154" s="257"/>
      <c r="E154" s="257"/>
      <c r="F154" s="305" t="s">
        <v>598</v>
      </c>
      <c r="G154" s="257"/>
      <c r="H154" s="304" t="s">
        <v>631</v>
      </c>
      <c r="I154" s="304" t="s">
        <v>594</v>
      </c>
      <c r="J154" s="304">
        <v>50</v>
      </c>
      <c r="K154" s="300"/>
    </row>
    <row r="155" spans="2:11" ht="15" customHeight="1">
      <c r="B155" s="279"/>
      <c r="C155" s="304" t="s">
        <v>619</v>
      </c>
      <c r="D155" s="257"/>
      <c r="E155" s="257"/>
      <c r="F155" s="305" t="s">
        <v>598</v>
      </c>
      <c r="G155" s="257"/>
      <c r="H155" s="304" t="s">
        <v>631</v>
      </c>
      <c r="I155" s="304" t="s">
        <v>594</v>
      </c>
      <c r="J155" s="304">
        <v>50</v>
      </c>
      <c r="K155" s="300"/>
    </row>
    <row r="156" spans="2:11" ht="15" customHeight="1">
      <c r="B156" s="279"/>
      <c r="C156" s="304" t="s">
        <v>617</v>
      </c>
      <c r="D156" s="257"/>
      <c r="E156" s="257"/>
      <c r="F156" s="305" t="s">
        <v>598</v>
      </c>
      <c r="G156" s="257"/>
      <c r="H156" s="304" t="s">
        <v>631</v>
      </c>
      <c r="I156" s="304" t="s">
        <v>594</v>
      </c>
      <c r="J156" s="304">
        <v>50</v>
      </c>
      <c r="K156" s="300"/>
    </row>
    <row r="157" spans="2:11" ht="15" customHeight="1">
      <c r="B157" s="279"/>
      <c r="C157" s="304" t="s">
        <v>95</v>
      </c>
      <c r="D157" s="257"/>
      <c r="E157" s="257"/>
      <c r="F157" s="305" t="s">
        <v>592</v>
      </c>
      <c r="G157" s="257"/>
      <c r="H157" s="304" t="s">
        <v>653</v>
      </c>
      <c r="I157" s="304" t="s">
        <v>594</v>
      </c>
      <c r="J157" s="304" t="s">
        <v>654</v>
      </c>
      <c r="K157" s="300"/>
    </row>
    <row r="158" spans="2:11" ht="15" customHeight="1">
      <c r="B158" s="279"/>
      <c r="C158" s="304" t="s">
        <v>655</v>
      </c>
      <c r="D158" s="257"/>
      <c r="E158" s="257"/>
      <c r="F158" s="305" t="s">
        <v>592</v>
      </c>
      <c r="G158" s="257"/>
      <c r="H158" s="304" t="s">
        <v>656</v>
      </c>
      <c r="I158" s="304" t="s">
        <v>626</v>
      </c>
      <c r="J158" s="304"/>
      <c r="K158" s="300"/>
    </row>
    <row r="159" spans="2:11" ht="15" customHeight="1">
      <c r="B159" s="306"/>
      <c r="C159" s="288"/>
      <c r="D159" s="288"/>
      <c r="E159" s="288"/>
      <c r="F159" s="288"/>
      <c r="G159" s="288"/>
      <c r="H159" s="288"/>
      <c r="I159" s="288"/>
      <c r="J159" s="288"/>
      <c r="K159" s="307"/>
    </row>
    <row r="160" spans="2:11" ht="18.75" customHeight="1">
      <c r="B160" s="253"/>
      <c r="C160" s="257"/>
      <c r="D160" s="257"/>
      <c r="E160" s="257"/>
      <c r="F160" s="278"/>
      <c r="G160" s="257"/>
      <c r="H160" s="257"/>
      <c r="I160" s="257"/>
      <c r="J160" s="257"/>
      <c r="K160" s="253"/>
    </row>
    <row r="161" spans="2:11" ht="18.75" customHeight="1">
      <c r="B161" s="264"/>
      <c r="C161" s="264"/>
      <c r="D161" s="264"/>
      <c r="E161" s="264"/>
      <c r="F161" s="264"/>
      <c r="G161" s="264"/>
      <c r="H161" s="264"/>
      <c r="I161" s="264"/>
      <c r="J161" s="264"/>
      <c r="K161" s="264"/>
    </row>
    <row r="162" spans="2:11" ht="7.5" customHeight="1">
      <c r="B162" s="243"/>
      <c r="C162" s="244"/>
      <c r="D162" s="244"/>
      <c r="E162" s="244"/>
      <c r="F162" s="244"/>
      <c r="G162" s="244"/>
      <c r="H162" s="244"/>
      <c r="I162" s="244"/>
      <c r="J162" s="244"/>
      <c r="K162" s="245"/>
    </row>
    <row r="163" spans="2:11" ht="45" customHeight="1">
      <c r="B163" s="246"/>
      <c r="C163" s="247" t="s">
        <v>657</v>
      </c>
      <c r="D163" s="247"/>
      <c r="E163" s="247"/>
      <c r="F163" s="247"/>
      <c r="G163" s="247"/>
      <c r="H163" s="247"/>
      <c r="I163" s="247"/>
      <c r="J163" s="247"/>
      <c r="K163" s="248"/>
    </row>
    <row r="164" spans="2:11" ht="17.25" customHeight="1">
      <c r="B164" s="246"/>
      <c r="C164" s="271" t="s">
        <v>586</v>
      </c>
      <c r="D164" s="271"/>
      <c r="E164" s="271"/>
      <c r="F164" s="271" t="s">
        <v>587</v>
      </c>
      <c r="G164" s="308"/>
      <c r="H164" s="309" t="s">
        <v>114</v>
      </c>
      <c r="I164" s="309" t="s">
        <v>56</v>
      </c>
      <c r="J164" s="271" t="s">
        <v>588</v>
      </c>
      <c r="K164" s="248"/>
    </row>
    <row r="165" spans="2:11" ht="17.25" customHeight="1">
      <c r="B165" s="249"/>
      <c r="C165" s="273" t="s">
        <v>589</v>
      </c>
      <c r="D165" s="273"/>
      <c r="E165" s="273"/>
      <c r="F165" s="274" t="s">
        <v>590</v>
      </c>
      <c r="G165" s="310"/>
      <c r="H165" s="311"/>
      <c r="I165" s="311"/>
      <c r="J165" s="273" t="s">
        <v>591</v>
      </c>
      <c r="K165" s="251"/>
    </row>
    <row r="166" spans="2:11" ht="5.25" customHeight="1">
      <c r="B166" s="279"/>
      <c r="C166" s="276"/>
      <c r="D166" s="276"/>
      <c r="E166" s="276"/>
      <c r="F166" s="276"/>
      <c r="G166" s="277"/>
      <c r="H166" s="276"/>
      <c r="I166" s="276"/>
      <c r="J166" s="276"/>
      <c r="K166" s="300"/>
    </row>
    <row r="167" spans="2:11" ht="15" customHeight="1">
      <c r="B167" s="279"/>
      <c r="C167" s="257" t="s">
        <v>595</v>
      </c>
      <c r="D167" s="257"/>
      <c r="E167" s="257"/>
      <c r="F167" s="278" t="s">
        <v>592</v>
      </c>
      <c r="G167" s="257"/>
      <c r="H167" s="257" t="s">
        <v>631</v>
      </c>
      <c r="I167" s="257" t="s">
        <v>594</v>
      </c>
      <c r="J167" s="257">
        <v>120</v>
      </c>
      <c r="K167" s="300"/>
    </row>
    <row r="168" spans="2:11" ht="15" customHeight="1">
      <c r="B168" s="279"/>
      <c r="C168" s="257" t="s">
        <v>640</v>
      </c>
      <c r="D168" s="257"/>
      <c r="E168" s="257"/>
      <c r="F168" s="278" t="s">
        <v>592</v>
      </c>
      <c r="G168" s="257"/>
      <c r="H168" s="257" t="s">
        <v>641</v>
      </c>
      <c r="I168" s="257" t="s">
        <v>594</v>
      </c>
      <c r="J168" s="257" t="s">
        <v>642</v>
      </c>
      <c r="K168" s="300"/>
    </row>
    <row r="169" spans="2:11" ht="15" customHeight="1">
      <c r="B169" s="279"/>
      <c r="C169" s="257" t="s">
        <v>541</v>
      </c>
      <c r="D169" s="257"/>
      <c r="E169" s="257"/>
      <c r="F169" s="278" t="s">
        <v>592</v>
      </c>
      <c r="G169" s="257"/>
      <c r="H169" s="257" t="s">
        <v>658</v>
      </c>
      <c r="I169" s="257" t="s">
        <v>594</v>
      </c>
      <c r="J169" s="257" t="s">
        <v>642</v>
      </c>
      <c r="K169" s="300"/>
    </row>
    <row r="170" spans="2:11" ht="15" customHeight="1">
      <c r="B170" s="279"/>
      <c r="C170" s="257" t="s">
        <v>597</v>
      </c>
      <c r="D170" s="257"/>
      <c r="E170" s="257"/>
      <c r="F170" s="278" t="s">
        <v>598</v>
      </c>
      <c r="G170" s="257"/>
      <c r="H170" s="257" t="s">
        <v>658</v>
      </c>
      <c r="I170" s="257" t="s">
        <v>594</v>
      </c>
      <c r="J170" s="257">
        <v>50</v>
      </c>
      <c r="K170" s="300"/>
    </row>
    <row r="171" spans="2:11" ht="15" customHeight="1">
      <c r="B171" s="279"/>
      <c r="C171" s="257" t="s">
        <v>600</v>
      </c>
      <c r="D171" s="257"/>
      <c r="E171" s="257"/>
      <c r="F171" s="278" t="s">
        <v>592</v>
      </c>
      <c r="G171" s="257"/>
      <c r="H171" s="257" t="s">
        <v>658</v>
      </c>
      <c r="I171" s="257" t="s">
        <v>602</v>
      </c>
      <c r="J171" s="257"/>
      <c r="K171" s="300"/>
    </row>
    <row r="172" spans="2:11" ht="15" customHeight="1">
      <c r="B172" s="279"/>
      <c r="C172" s="257" t="s">
        <v>611</v>
      </c>
      <c r="D172" s="257"/>
      <c r="E172" s="257"/>
      <c r="F172" s="278" t="s">
        <v>598</v>
      </c>
      <c r="G172" s="257"/>
      <c r="H172" s="257" t="s">
        <v>658</v>
      </c>
      <c r="I172" s="257" t="s">
        <v>594</v>
      </c>
      <c r="J172" s="257">
        <v>50</v>
      </c>
      <c r="K172" s="300"/>
    </row>
    <row r="173" spans="2:11" ht="15" customHeight="1">
      <c r="B173" s="279"/>
      <c r="C173" s="257" t="s">
        <v>619</v>
      </c>
      <c r="D173" s="257"/>
      <c r="E173" s="257"/>
      <c r="F173" s="278" t="s">
        <v>598</v>
      </c>
      <c r="G173" s="257"/>
      <c r="H173" s="257" t="s">
        <v>658</v>
      </c>
      <c r="I173" s="257" t="s">
        <v>594</v>
      </c>
      <c r="J173" s="257">
        <v>50</v>
      </c>
      <c r="K173" s="300"/>
    </row>
    <row r="174" spans="2:11" ht="15" customHeight="1">
      <c r="B174" s="279"/>
      <c r="C174" s="257" t="s">
        <v>617</v>
      </c>
      <c r="D174" s="257"/>
      <c r="E174" s="257"/>
      <c r="F174" s="278" t="s">
        <v>598</v>
      </c>
      <c r="G174" s="257"/>
      <c r="H174" s="257" t="s">
        <v>658</v>
      </c>
      <c r="I174" s="257" t="s">
        <v>594</v>
      </c>
      <c r="J174" s="257">
        <v>50</v>
      </c>
      <c r="K174" s="300"/>
    </row>
    <row r="175" spans="2:11" ht="15" customHeight="1">
      <c r="B175" s="279"/>
      <c r="C175" s="257" t="s">
        <v>113</v>
      </c>
      <c r="D175" s="257"/>
      <c r="E175" s="257"/>
      <c r="F175" s="278" t="s">
        <v>592</v>
      </c>
      <c r="G175" s="257"/>
      <c r="H175" s="257" t="s">
        <v>659</v>
      </c>
      <c r="I175" s="257" t="s">
        <v>660</v>
      </c>
      <c r="J175" s="257"/>
      <c r="K175" s="300"/>
    </row>
    <row r="176" spans="2:11" ht="15" customHeight="1">
      <c r="B176" s="279"/>
      <c r="C176" s="257" t="s">
        <v>56</v>
      </c>
      <c r="D176" s="257"/>
      <c r="E176" s="257"/>
      <c r="F176" s="278" t="s">
        <v>592</v>
      </c>
      <c r="G176" s="257"/>
      <c r="H176" s="257" t="s">
        <v>661</v>
      </c>
      <c r="I176" s="257" t="s">
        <v>662</v>
      </c>
      <c r="J176" s="257">
        <v>1</v>
      </c>
      <c r="K176" s="300"/>
    </row>
    <row r="177" spans="2:11" ht="15" customHeight="1">
      <c r="B177" s="279"/>
      <c r="C177" s="257" t="s">
        <v>52</v>
      </c>
      <c r="D177" s="257"/>
      <c r="E177" s="257"/>
      <c r="F177" s="278" t="s">
        <v>592</v>
      </c>
      <c r="G177" s="257"/>
      <c r="H177" s="257" t="s">
        <v>663</v>
      </c>
      <c r="I177" s="257" t="s">
        <v>594</v>
      </c>
      <c r="J177" s="257">
        <v>20</v>
      </c>
      <c r="K177" s="300"/>
    </row>
    <row r="178" spans="2:11" ht="15" customHeight="1">
      <c r="B178" s="279"/>
      <c r="C178" s="257" t="s">
        <v>114</v>
      </c>
      <c r="D178" s="257"/>
      <c r="E178" s="257"/>
      <c r="F178" s="278" t="s">
        <v>592</v>
      </c>
      <c r="G178" s="257"/>
      <c r="H178" s="257" t="s">
        <v>664</v>
      </c>
      <c r="I178" s="257" t="s">
        <v>594</v>
      </c>
      <c r="J178" s="257">
        <v>255</v>
      </c>
      <c r="K178" s="300"/>
    </row>
    <row r="179" spans="2:11" ht="15" customHeight="1">
      <c r="B179" s="279"/>
      <c r="C179" s="257" t="s">
        <v>115</v>
      </c>
      <c r="D179" s="257"/>
      <c r="E179" s="257"/>
      <c r="F179" s="278" t="s">
        <v>592</v>
      </c>
      <c r="G179" s="257"/>
      <c r="H179" s="257" t="s">
        <v>557</v>
      </c>
      <c r="I179" s="257" t="s">
        <v>594</v>
      </c>
      <c r="J179" s="257">
        <v>10</v>
      </c>
      <c r="K179" s="300"/>
    </row>
    <row r="180" spans="2:11" ht="15" customHeight="1">
      <c r="B180" s="279"/>
      <c r="C180" s="257" t="s">
        <v>116</v>
      </c>
      <c r="D180" s="257"/>
      <c r="E180" s="257"/>
      <c r="F180" s="278" t="s">
        <v>592</v>
      </c>
      <c r="G180" s="257"/>
      <c r="H180" s="257" t="s">
        <v>665</v>
      </c>
      <c r="I180" s="257" t="s">
        <v>626</v>
      </c>
      <c r="J180" s="257"/>
      <c r="K180" s="300"/>
    </row>
    <row r="181" spans="2:11" ht="15" customHeight="1">
      <c r="B181" s="279"/>
      <c r="C181" s="257" t="s">
        <v>666</v>
      </c>
      <c r="D181" s="257"/>
      <c r="E181" s="257"/>
      <c r="F181" s="278" t="s">
        <v>592</v>
      </c>
      <c r="G181" s="257"/>
      <c r="H181" s="257" t="s">
        <v>667</v>
      </c>
      <c r="I181" s="257" t="s">
        <v>626</v>
      </c>
      <c r="J181" s="257"/>
      <c r="K181" s="300"/>
    </row>
    <row r="182" spans="2:11" ht="15" customHeight="1">
      <c r="B182" s="279"/>
      <c r="C182" s="257" t="s">
        <v>655</v>
      </c>
      <c r="D182" s="257"/>
      <c r="E182" s="257"/>
      <c r="F182" s="278" t="s">
        <v>592</v>
      </c>
      <c r="G182" s="257"/>
      <c r="H182" s="257" t="s">
        <v>668</v>
      </c>
      <c r="I182" s="257" t="s">
        <v>626</v>
      </c>
      <c r="J182" s="257"/>
      <c r="K182" s="300"/>
    </row>
    <row r="183" spans="2:11" ht="15" customHeight="1">
      <c r="B183" s="279"/>
      <c r="C183" s="257" t="s">
        <v>118</v>
      </c>
      <c r="D183" s="257"/>
      <c r="E183" s="257"/>
      <c r="F183" s="278" t="s">
        <v>598</v>
      </c>
      <c r="G183" s="257"/>
      <c r="H183" s="257" t="s">
        <v>669</v>
      </c>
      <c r="I183" s="257" t="s">
        <v>594</v>
      </c>
      <c r="J183" s="257">
        <v>50</v>
      </c>
      <c r="K183" s="300"/>
    </row>
    <row r="184" spans="2:11" ht="15" customHeight="1">
      <c r="B184" s="279"/>
      <c r="C184" s="257" t="s">
        <v>670</v>
      </c>
      <c r="D184" s="257"/>
      <c r="E184" s="257"/>
      <c r="F184" s="278" t="s">
        <v>598</v>
      </c>
      <c r="G184" s="257"/>
      <c r="H184" s="257" t="s">
        <v>671</v>
      </c>
      <c r="I184" s="257" t="s">
        <v>672</v>
      </c>
      <c r="J184" s="257"/>
      <c r="K184" s="300"/>
    </row>
    <row r="185" spans="2:11" ht="15" customHeight="1">
      <c r="B185" s="279"/>
      <c r="C185" s="257" t="s">
        <v>673</v>
      </c>
      <c r="D185" s="257"/>
      <c r="E185" s="257"/>
      <c r="F185" s="278" t="s">
        <v>598</v>
      </c>
      <c r="G185" s="257"/>
      <c r="H185" s="257" t="s">
        <v>674</v>
      </c>
      <c r="I185" s="257" t="s">
        <v>672</v>
      </c>
      <c r="J185" s="257"/>
      <c r="K185" s="300"/>
    </row>
    <row r="186" spans="2:11" ht="15" customHeight="1">
      <c r="B186" s="279"/>
      <c r="C186" s="257" t="s">
        <v>675</v>
      </c>
      <c r="D186" s="257"/>
      <c r="E186" s="257"/>
      <c r="F186" s="278" t="s">
        <v>598</v>
      </c>
      <c r="G186" s="257"/>
      <c r="H186" s="257" t="s">
        <v>676</v>
      </c>
      <c r="I186" s="257" t="s">
        <v>672</v>
      </c>
      <c r="J186" s="257"/>
      <c r="K186" s="300"/>
    </row>
    <row r="187" spans="2:11" ht="15" customHeight="1">
      <c r="B187" s="279"/>
      <c r="C187" s="312" t="s">
        <v>677</v>
      </c>
      <c r="D187" s="257"/>
      <c r="E187" s="257"/>
      <c r="F187" s="278" t="s">
        <v>598</v>
      </c>
      <c r="G187" s="257"/>
      <c r="H187" s="257" t="s">
        <v>678</v>
      </c>
      <c r="I187" s="257" t="s">
        <v>679</v>
      </c>
      <c r="J187" s="313" t="s">
        <v>680</v>
      </c>
      <c r="K187" s="300"/>
    </row>
    <row r="188" spans="2:11" ht="15" customHeight="1">
      <c r="B188" s="279"/>
      <c r="C188" s="263" t="s">
        <v>41</v>
      </c>
      <c r="D188" s="257"/>
      <c r="E188" s="257"/>
      <c r="F188" s="278" t="s">
        <v>592</v>
      </c>
      <c r="G188" s="257"/>
      <c r="H188" s="253" t="s">
        <v>681</v>
      </c>
      <c r="I188" s="257" t="s">
        <v>682</v>
      </c>
      <c r="J188" s="257"/>
      <c r="K188" s="300"/>
    </row>
    <row r="189" spans="2:11" ht="15" customHeight="1">
      <c r="B189" s="279"/>
      <c r="C189" s="263" t="s">
        <v>683</v>
      </c>
      <c r="D189" s="257"/>
      <c r="E189" s="257"/>
      <c r="F189" s="278" t="s">
        <v>592</v>
      </c>
      <c r="G189" s="257"/>
      <c r="H189" s="257" t="s">
        <v>684</v>
      </c>
      <c r="I189" s="257" t="s">
        <v>626</v>
      </c>
      <c r="J189" s="257"/>
      <c r="K189" s="300"/>
    </row>
    <row r="190" spans="2:11" ht="15" customHeight="1">
      <c r="B190" s="279"/>
      <c r="C190" s="263" t="s">
        <v>685</v>
      </c>
      <c r="D190" s="257"/>
      <c r="E190" s="257"/>
      <c r="F190" s="278" t="s">
        <v>592</v>
      </c>
      <c r="G190" s="257"/>
      <c r="H190" s="257" t="s">
        <v>686</v>
      </c>
      <c r="I190" s="257" t="s">
        <v>626</v>
      </c>
      <c r="J190" s="257"/>
      <c r="K190" s="300"/>
    </row>
    <row r="191" spans="2:11" ht="15" customHeight="1">
      <c r="B191" s="279"/>
      <c r="C191" s="263" t="s">
        <v>687</v>
      </c>
      <c r="D191" s="257"/>
      <c r="E191" s="257"/>
      <c r="F191" s="278" t="s">
        <v>598</v>
      </c>
      <c r="G191" s="257"/>
      <c r="H191" s="257" t="s">
        <v>688</v>
      </c>
      <c r="I191" s="257" t="s">
        <v>626</v>
      </c>
      <c r="J191" s="257"/>
      <c r="K191" s="300"/>
    </row>
    <row r="192" spans="2:11" ht="15" customHeight="1">
      <c r="B192" s="306"/>
      <c r="C192" s="314"/>
      <c r="D192" s="288"/>
      <c r="E192" s="288"/>
      <c r="F192" s="288"/>
      <c r="G192" s="288"/>
      <c r="H192" s="288"/>
      <c r="I192" s="288"/>
      <c r="J192" s="288"/>
      <c r="K192" s="307"/>
    </row>
    <row r="193" spans="2:11" ht="18.75" customHeight="1">
      <c r="B193" s="253"/>
      <c r="C193" s="257"/>
      <c r="D193" s="257"/>
      <c r="E193" s="257"/>
      <c r="F193" s="278"/>
      <c r="G193" s="257"/>
      <c r="H193" s="257"/>
      <c r="I193" s="257"/>
      <c r="J193" s="257"/>
      <c r="K193" s="253"/>
    </row>
    <row r="194" spans="2:11" ht="18.75" customHeight="1">
      <c r="B194" s="253"/>
      <c r="C194" s="257"/>
      <c r="D194" s="257"/>
      <c r="E194" s="257"/>
      <c r="F194" s="278"/>
      <c r="G194" s="257"/>
      <c r="H194" s="257"/>
      <c r="I194" s="257"/>
      <c r="J194" s="257"/>
      <c r="K194" s="253"/>
    </row>
    <row r="195" spans="2:11" ht="18.75" customHeight="1">
      <c r="B195" s="264"/>
      <c r="C195" s="264"/>
      <c r="D195" s="264"/>
      <c r="E195" s="264"/>
      <c r="F195" s="264"/>
      <c r="G195" s="264"/>
      <c r="H195" s="264"/>
      <c r="I195" s="264"/>
      <c r="J195" s="264"/>
      <c r="K195" s="264"/>
    </row>
    <row r="196" spans="2:11" ht="13.5">
      <c r="B196" s="243"/>
      <c r="C196" s="244"/>
      <c r="D196" s="244"/>
      <c r="E196" s="244"/>
      <c r="F196" s="244"/>
      <c r="G196" s="244"/>
      <c r="H196" s="244"/>
      <c r="I196" s="244"/>
      <c r="J196" s="244"/>
      <c r="K196" s="245"/>
    </row>
    <row r="197" spans="2:11" ht="21">
      <c r="B197" s="246"/>
      <c r="C197" s="247" t="s">
        <v>689</v>
      </c>
      <c r="D197" s="247"/>
      <c r="E197" s="247"/>
      <c r="F197" s="247"/>
      <c r="G197" s="247"/>
      <c r="H197" s="247"/>
      <c r="I197" s="247"/>
      <c r="J197" s="247"/>
      <c r="K197" s="248"/>
    </row>
    <row r="198" spans="2:11" ht="25.5" customHeight="1">
      <c r="B198" s="246"/>
      <c r="C198" s="315" t="s">
        <v>690</v>
      </c>
      <c r="D198" s="315"/>
      <c r="E198" s="315"/>
      <c r="F198" s="315" t="s">
        <v>691</v>
      </c>
      <c r="G198" s="316"/>
      <c r="H198" s="315" t="s">
        <v>692</v>
      </c>
      <c r="I198" s="315"/>
      <c r="J198" s="315"/>
      <c r="K198" s="248"/>
    </row>
    <row r="199" spans="2:11" ht="5.25" customHeight="1">
      <c r="B199" s="279"/>
      <c r="C199" s="276"/>
      <c r="D199" s="276"/>
      <c r="E199" s="276"/>
      <c r="F199" s="276"/>
      <c r="G199" s="257"/>
      <c r="H199" s="276"/>
      <c r="I199" s="276"/>
      <c r="J199" s="276"/>
      <c r="K199" s="300"/>
    </row>
    <row r="200" spans="2:11" ht="15" customHeight="1">
      <c r="B200" s="279"/>
      <c r="C200" s="257" t="s">
        <v>682</v>
      </c>
      <c r="D200" s="257"/>
      <c r="E200" s="257"/>
      <c r="F200" s="278" t="s">
        <v>42</v>
      </c>
      <c r="G200" s="257"/>
      <c r="H200" s="257" t="s">
        <v>693</v>
      </c>
      <c r="I200" s="257"/>
      <c r="J200" s="257"/>
      <c r="K200" s="300"/>
    </row>
    <row r="201" spans="2:11" ht="15" customHeight="1">
      <c r="B201" s="279"/>
      <c r="C201" s="285"/>
      <c r="D201" s="257"/>
      <c r="E201" s="257"/>
      <c r="F201" s="278" t="s">
        <v>43</v>
      </c>
      <c r="G201" s="257"/>
      <c r="H201" s="257" t="s">
        <v>694</v>
      </c>
      <c r="I201" s="257"/>
      <c r="J201" s="257"/>
      <c r="K201" s="300"/>
    </row>
    <row r="202" spans="2:11" ht="15" customHeight="1">
      <c r="B202" s="279"/>
      <c r="C202" s="285"/>
      <c r="D202" s="257"/>
      <c r="E202" s="257"/>
      <c r="F202" s="278" t="s">
        <v>46</v>
      </c>
      <c r="G202" s="257"/>
      <c r="H202" s="257" t="s">
        <v>695</v>
      </c>
      <c r="I202" s="257"/>
      <c r="J202" s="257"/>
      <c r="K202" s="300"/>
    </row>
    <row r="203" spans="2:11" ht="15" customHeight="1">
      <c r="B203" s="279"/>
      <c r="C203" s="257"/>
      <c r="D203" s="257"/>
      <c r="E203" s="257"/>
      <c r="F203" s="278" t="s">
        <v>44</v>
      </c>
      <c r="G203" s="257"/>
      <c r="H203" s="257" t="s">
        <v>696</v>
      </c>
      <c r="I203" s="257"/>
      <c r="J203" s="257"/>
      <c r="K203" s="300"/>
    </row>
    <row r="204" spans="2:11" ht="15" customHeight="1">
      <c r="B204" s="279"/>
      <c r="C204" s="257"/>
      <c r="D204" s="257"/>
      <c r="E204" s="257"/>
      <c r="F204" s="278" t="s">
        <v>45</v>
      </c>
      <c r="G204" s="257"/>
      <c r="H204" s="257" t="s">
        <v>697</v>
      </c>
      <c r="I204" s="257"/>
      <c r="J204" s="257"/>
      <c r="K204" s="300"/>
    </row>
    <row r="205" spans="2:11" ht="15" customHeight="1">
      <c r="B205" s="279"/>
      <c r="C205" s="257"/>
      <c r="D205" s="257"/>
      <c r="E205" s="257"/>
      <c r="F205" s="278"/>
      <c r="G205" s="257"/>
      <c r="H205" s="257"/>
      <c r="I205" s="257"/>
      <c r="J205" s="257"/>
      <c r="K205" s="300"/>
    </row>
    <row r="206" spans="2:11" ht="15" customHeight="1">
      <c r="B206" s="279"/>
      <c r="C206" s="257" t="s">
        <v>638</v>
      </c>
      <c r="D206" s="257"/>
      <c r="E206" s="257"/>
      <c r="F206" s="278" t="s">
        <v>78</v>
      </c>
      <c r="G206" s="257"/>
      <c r="H206" s="257" t="s">
        <v>698</v>
      </c>
      <c r="I206" s="257"/>
      <c r="J206" s="257"/>
      <c r="K206" s="300"/>
    </row>
    <row r="207" spans="2:11" ht="15" customHeight="1">
      <c r="B207" s="279"/>
      <c r="C207" s="285"/>
      <c r="D207" s="257"/>
      <c r="E207" s="257"/>
      <c r="F207" s="278" t="s">
        <v>536</v>
      </c>
      <c r="G207" s="257"/>
      <c r="H207" s="257" t="s">
        <v>537</v>
      </c>
      <c r="I207" s="257"/>
      <c r="J207" s="257"/>
      <c r="K207" s="300"/>
    </row>
    <row r="208" spans="2:11" ht="15" customHeight="1">
      <c r="B208" s="279"/>
      <c r="C208" s="257"/>
      <c r="D208" s="257"/>
      <c r="E208" s="257"/>
      <c r="F208" s="278" t="s">
        <v>534</v>
      </c>
      <c r="G208" s="257"/>
      <c r="H208" s="257" t="s">
        <v>699</v>
      </c>
      <c r="I208" s="257"/>
      <c r="J208" s="257"/>
      <c r="K208" s="300"/>
    </row>
    <row r="209" spans="2:11" ht="15" customHeight="1">
      <c r="B209" s="317"/>
      <c r="C209" s="285"/>
      <c r="D209" s="285"/>
      <c r="E209" s="285"/>
      <c r="F209" s="278" t="s">
        <v>538</v>
      </c>
      <c r="G209" s="263"/>
      <c r="H209" s="304" t="s">
        <v>539</v>
      </c>
      <c r="I209" s="304"/>
      <c r="J209" s="304"/>
      <c r="K209" s="318"/>
    </row>
    <row r="210" spans="2:11" ht="15" customHeight="1">
      <c r="B210" s="317"/>
      <c r="C210" s="285"/>
      <c r="D210" s="285"/>
      <c r="E210" s="285"/>
      <c r="F210" s="278" t="s">
        <v>540</v>
      </c>
      <c r="G210" s="263"/>
      <c r="H210" s="304" t="s">
        <v>700</v>
      </c>
      <c r="I210" s="304"/>
      <c r="J210" s="304"/>
      <c r="K210" s="318"/>
    </row>
    <row r="211" spans="2:11" ht="15" customHeight="1">
      <c r="B211" s="317"/>
      <c r="C211" s="285"/>
      <c r="D211" s="285"/>
      <c r="E211" s="285"/>
      <c r="F211" s="319"/>
      <c r="G211" s="263"/>
      <c r="H211" s="320"/>
      <c r="I211" s="320"/>
      <c r="J211" s="320"/>
      <c r="K211" s="318"/>
    </row>
    <row r="212" spans="2:11" ht="15" customHeight="1">
      <c r="B212" s="317"/>
      <c r="C212" s="257" t="s">
        <v>662</v>
      </c>
      <c r="D212" s="285"/>
      <c r="E212" s="285"/>
      <c r="F212" s="278">
        <v>1</v>
      </c>
      <c r="G212" s="263"/>
      <c r="H212" s="304" t="s">
        <v>701</v>
      </c>
      <c r="I212" s="304"/>
      <c r="J212" s="304"/>
      <c r="K212" s="318"/>
    </row>
    <row r="213" spans="2:11" ht="15" customHeight="1">
      <c r="B213" s="317"/>
      <c r="C213" s="285"/>
      <c r="D213" s="285"/>
      <c r="E213" s="285"/>
      <c r="F213" s="278">
        <v>2</v>
      </c>
      <c r="G213" s="263"/>
      <c r="H213" s="304" t="s">
        <v>702</v>
      </c>
      <c r="I213" s="304"/>
      <c r="J213" s="304"/>
      <c r="K213" s="318"/>
    </row>
    <row r="214" spans="2:11" ht="15" customHeight="1">
      <c r="B214" s="317"/>
      <c r="C214" s="285"/>
      <c r="D214" s="285"/>
      <c r="E214" s="285"/>
      <c r="F214" s="278">
        <v>3</v>
      </c>
      <c r="G214" s="263"/>
      <c r="H214" s="304" t="s">
        <v>703</v>
      </c>
      <c r="I214" s="304"/>
      <c r="J214" s="304"/>
      <c r="K214" s="318"/>
    </row>
    <row r="215" spans="2:11" ht="15" customHeight="1">
      <c r="B215" s="317"/>
      <c r="C215" s="285"/>
      <c r="D215" s="285"/>
      <c r="E215" s="285"/>
      <c r="F215" s="278">
        <v>4</v>
      </c>
      <c r="G215" s="263"/>
      <c r="H215" s="304" t="s">
        <v>704</v>
      </c>
      <c r="I215" s="304"/>
      <c r="J215" s="304"/>
      <c r="K215" s="318"/>
    </row>
    <row r="216" spans="2:11" ht="12.75" customHeight="1">
      <c r="B216" s="321"/>
      <c r="C216" s="322"/>
      <c r="D216" s="322"/>
      <c r="E216" s="322"/>
      <c r="F216" s="322"/>
      <c r="G216" s="322"/>
      <c r="H216" s="322"/>
      <c r="I216" s="322"/>
      <c r="J216" s="322"/>
      <c r="K216" s="32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DESKTOP-T2VU813\Pavel</dc:creator>
  <cp:keywords/>
  <dc:description/>
  <cp:lastModifiedBy>DESKTOP-T2VU813\Pavel</cp:lastModifiedBy>
  <dcterms:created xsi:type="dcterms:W3CDTF">2019-09-30T11:52:19Z</dcterms:created>
  <dcterms:modified xsi:type="dcterms:W3CDTF">2019-09-30T11:52:21Z</dcterms:modified>
  <cp:category/>
  <cp:version/>
  <cp:contentType/>
  <cp:contentStatus/>
</cp:coreProperties>
</file>